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COMPARTIDA\SALVA WEB\2025\Lista ACD pública en la WEB\"/>
    </mc:Choice>
  </mc:AlternateContent>
  <xr:revisionPtr revIDLastSave="0" documentId="13_ncr:1_{5A99043F-ADD3-43E5-8FA8-821EE26F1F85}" xr6:coauthVersionLast="47" xr6:coauthVersionMax="47" xr10:uidLastSave="{00000000-0000-0000-0000-000000000000}"/>
  <bookViews>
    <workbookView xWindow="-120" yWindow="-120" windowWidth="20730" windowHeight="11160" tabRatio="778" xr2:uid="{00000000-000D-0000-FFFF-FFFF00000000}"/>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HISTOKIT" sheetId="47" r:id="rId15"/>
    <sheet name="INILAB" sheetId="45"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PINREACT" sheetId="29" r:id="rId27"/>
    <sheet name="STAGO" sheetId="14" r:id="rId28"/>
  </sheets>
  <externalReferences>
    <externalReference r:id="rId29"/>
  </externalReferences>
  <definedNames>
    <definedName name="_xlnm._FilterDatabase" localSheetId="4" hidden="1">CENTIS!$A$4:$AI$4</definedName>
    <definedName name="_xlnm._FilterDatabase" localSheetId="5" hidden="1">CIE!$A$1:$K$29</definedName>
    <definedName name="_xlnm._FilterDatabase" localSheetId="9" hidden="1">CPM!$A$16:$A$199</definedName>
    <definedName name="_xlnm._FilterDatabase" localSheetId="23" hidden="1">ROCHE!$A$1:$BB$628</definedName>
    <definedName name="_xlnm.Print_Area" localSheetId="5">CIE!$J$4:$J$28</definedName>
    <definedName name="_xlnm.Print_Area" localSheetId="19">'LAB DAVIH'!$A$1:$K$7</definedName>
    <definedName name="_xlnm.Print_Area" localSheetId="23">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6">ISED!#REF!</definedName>
    <definedName name="OLE_LINK2" localSheetId="17">IZOTOP!#REF!</definedName>
    <definedName name="OLE_LINK2" localSheetId="19">'LAB DAVIH'!#REF!</definedName>
    <definedName name="OLE_LINK2" localSheetId="21">MERCK!#REF!</definedName>
    <definedName name="OLE_LINK2" localSheetId="22">MINDMAX!#REF!</definedName>
    <definedName name="OLE_LINK2" localSheetId="23">ROCHE!#REF!</definedName>
    <definedName name="OLE_LINK2" localSheetId="25">SCANCO!#REF!</definedName>
    <definedName name="OLE_LINK2" localSheetId="26">SPINREACT!#REF!</definedName>
    <definedName name="OLE_LINK2" localSheetId="27">STAGO!$C$5</definedName>
    <definedName name="OLE_LINK3" localSheetId="19">'LAB DAVIH'!#REF!</definedName>
    <definedName name="OLE_LINK5" localSheetId="9">CPM!#REF!</definedName>
    <definedName name="OLE_LINK6" localSheetId="23">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6">ISED!#REF!</definedName>
    <definedName name="OLE_LINK7" localSheetId="17">IZOTOP!#REF!</definedName>
    <definedName name="OLE_LINK7" localSheetId="19">'LAB DAVIH'!$C$5</definedName>
    <definedName name="OLE_LINK7" localSheetId="21">MERCK!#REF!</definedName>
    <definedName name="OLE_LINK7" localSheetId="22">MINDMAX!#REF!</definedName>
    <definedName name="OLE_LINK7" localSheetId="23">ROCHE!#REF!</definedName>
    <definedName name="OLE_LINK7" localSheetId="25">SCANCO!#REF!</definedName>
    <definedName name="OLE_LINK7" localSheetId="26">SPINREACT!#REF!</definedName>
    <definedName name="OLE_LINK7" localSheetId="27">STAGO!$C$6</definedName>
    <definedName name="TECNOSUMA">TITULARES!#REF!</definedName>
  </definedNames>
  <calcPr calcId="191029"/>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 cacheId="19" r:id="rId4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4" l="1"/>
  <c r="F6" i="44"/>
  <c r="E6" i="44"/>
  <c r="E99" i="4"/>
  <c r="F99" i="4"/>
  <c r="A127" i="9"/>
  <c r="V5" i="9"/>
  <c r="W5" i="9"/>
  <c r="X5" i="9"/>
  <c r="Y5" i="9"/>
  <c r="U5" i="9"/>
  <c r="B134" i="9"/>
  <c r="B132" i="9"/>
  <c r="B131" i="9"/>
  <c r="M55" i="14"/>
  <c r="E12" i="47"/>
  <c r="F12" i="47"/>
  <c r="F75" i="4"/>
  <c r="E75" i="4"/>
  <c r="E74" i="4"/>
  <c r="F74" i="4"/>
  <c r="F70" i="4"/>
  <c r="E70" i="4"/>
  <c r="F76" i="4"/>
  <c r="E76" i="4"/>
  <c r="F88" i="4"/>
  <c r="E88" i="4"/>
  <c r="F87" i="4"/>
  <c r="E87" i="4"/>
  <c r="F86" i="4"/>
  <c r="E86" i="4"/>
  <c r="F85" i="4"/>
  <c r="E85" i="4"/>
  <c r="F98" i="4"/>
  <c r="E98" i="4"/>
  <c r="F97" i="4"/>
  <c r="E97" i="4"/>
  <c r="F96" i="4"/>
  <c r="E96" i="4"/>
  <c r="F95" i="4"/>
  <c r="E95" i="4"/>
  <c r="F94" i="4"/>
  <c r="E94" i="4"/>
  <c r="F93" i="4"/>
  <c r="E93" i="4"/>
  <c r="F92" i="4"/>
  <c r="E92" i="4"/>
  <c r="F91" i="4"/>
  <c r="E91" i="4"/>
  <c r="F90" i="4"/>
  <c r="E90" i="4"/>
  <c r="F101" i="4"/>
  <c r="E101" i="4"/>
  <c r="F100" i="4"/>
  <c r="E100" i="4"/>
  <c r="E89" i="4"/>
  <c r="F89" i="4"/>
  <c r="E11" i="47" l="1"/>
  <c r="F11" i="47"/>
  <c r="F10" i="47"/>
  <c r="E10" i="47"/>
  <c r="F9" i="47"/>
  <c r="E9" i="47"/>
  <c r="F8" i="47"/>
  <c r="E8" i="47"/>
  <c r="F7" i="47"/>
  <c r="E7" i="47"/>
  <c r="F6" i="47"/>
  <c r="E6" i="47"/>
  <c r="F5" i="47"/>
  <c r="E5" i="47"/>
  <c r="N37" i="29"/>
  <c r="M37" i="29"/>
  <c r="F69" i="4"/>
  <c r="E69" i="4"/>
  <c r="F68" i="4"/>
  <c r="E68" i="4"/>
  <c r="F67" i="4"/>
  <c r="E67" i="4"/>
  <c r="F65" i="4"/>
  <c r="E65" i="4"/>
  <c r="E66" i="4"/>
  <c r="F66" i="4"/>
  <c r="N283" i="11" l="1"/>
  <c r="M283"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8" i="35" s="1"/>
  <c r="C12" i="46"/>
  <c r="Y9" i="46" s="1"/>
  <c r="B12" i="46"/>
  <c r="O8" i="46" s="1"/>
  <c r="A12" i="46"/>
  <c r="C18" i="35" s="1"/>
  <c r="O11" i="46"/>
  <c r="N11" i="46"/>
  <c r="O10" i="46"/>
  <c r="N10" i="46"/>
  <c r="O9" i="46"/>
  <c r="N9" i="46"/>
  <c r="O7" i="46"/>
  <c r="N7" i="46"/>
  <c r="O6" i="46"/>
  <c r="N6" i="46"/>
  <c r="O5" i="46"/>
  <c r="N5" i="46"/>
  <c r="T2" i="46"/>
  <c r="E18" i="35" l="1"/>
  <c r="D18"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86" i="25"/>
  <c r="B585" i="25"/>
  <c r="AA8" i="46" l="1"/>
  <c r="AA6" i="46"/>
  <c r="AA5" i="46"/>
  <c r="AA7" i="46"/>
  <c r="AA9" i="46"/>
  <c r="N123" i="9"/>
  <c r="M123" i="9"/>
  <c r="N301" i="45" l="1"/>
  <c r="M301" i="45"/>
  <c r="N300" i="45"/>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D12" i="45"/>
  <c r="L9" i="35" s="1"/>
  <c r="C12" i="45"/>
  <c r="Y10" i="45" s="1"/>
  <c r="B12" i="45"/>
  <c r="N11" i="45" s="1"/>
  <c r="A12" i="45"/>
  <c r="I9" i="35" s="1"/>
  <c r="N10" i="45"/>
  <c r="M10" i="45"/>
  <c r="N9" i="45"/>
  <c r="M9" i="45"/>
  <c r="N7" i="45"/>
  <c r="M7" i="45"/>
  <c r="N6" i="45"/>
  <c r="M6" i="45"/>
  <c r="N5" i="45"/>
  <c r="M5" i="45"/>
  <c r="T2" i="45"/>
  <c r="E8" i="45" l="1"/>
  <c r="F8" i="45"/>
  <c r="F5" i="45"/>
  <c r="E6" i="45"/>
  <c r="F6" i="45"/>
  <c r="E7" i="45"/>
  <c r="F7" i="45"/>
  <c r="Z7" i="45"/>
  <c r="U6" i="45"/>
  <c r="V7" i="45"/>
  <c r="X9" i="45"/>
  <c r="W5" i="45"/>
  <c r="Y6" i="45"/>
  <c r="Y7" i="45"/>
  <c r="U9" i="45"/>
  <c r="W10" i="45"/>
  <c r="X5" i="45"/>
  <c r="X6" i="45"/>
  <c r="U7" i="45"/>
  <c r="Y9" i="45"/>
  <c r="X10" i="45"/>
  <c r="J9" i="35"/>
  <c r="K9" i="35"/>
  <c r="E5" i="45"/>
  <c r="Y5" i="45"/>
  <c r="V5" i="45"/>
  <c r="Z5" i="45"/>
  <c r="W6" i="45"/>
  <c r="X7" i="45"/>
  <c r="W9" i="45"/>
  <c r="V10" i="45"/>
  <c r="Z10" i="45"/>
  <c r="M11" i="45"/>
  <c r="U5" i="45"/>
  <c r="V6" i="45"/>
  <c r="Z6" i="45"/>
  <c r="W7" i="45"/>
  <c r="V9" i="45"/>
  <c r="Z9" i="45"/>
  <c r="U10" i="45"/>
  <c r="N121" i="9"/>
  <c r="M121" i="9"/>
  <c r="F64" i="4"/>
  <c r="E64" i="4"/>
  <c r="AA9" i="45" l="1"/>
  <c r="AA7" i="45"/>
  <c r="AA6" i="45"/>
  <c r="AA5" i="45"/>
  <c r="AA10" i="45"/>
  <c r="N91" i="6"/>
  <c r="M91" i="6"/>
  <c r="N292" i="11"/>
  <c r="M292" i="11"/>
  <c r="N291" i="11"/>
  <c r="M291" i="11"/>
  <c r="N290" i="11"/>
  <c r="M290" i="11"/>
  <c r="N289" i="11"/>
  <c r="M289" i="11"/>
  <c r="N288" i="11"/>
  <c r="M288"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1" i="44"/>
  <c r="C11" i="44"/>
  <c r="X8" i="44" s="1"/>
  <c r="B11" i="44"/>
  <c r="N67" i="44" s="1"/>
  <c r="A11" i="44"/>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V4" i="44" l="1"/>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86" i="6"/>
  <c r="M86" i="6"/>
  <c r="AB4" i="44" l="1"/>
  <c r="AB8" i="44"/>
  <c r="AB7" i="44"/>
  <c r="AB5" i="44"/>
  <c r="AB6" i="44"/>
  <c r="N122" i="9"/>
  <c r="M122" i="9"/>
  <c r="E63" i="4"/>
  <c r="F63" i="4"/>
  <c r="E62" i="4"/>
  <c r="F62" i="4"/>
  <c r="E61" i="4"/>
  <c r="F61" i="4"/>
  <c r="E60" i="4"/>
  <c r="F60" i="4"/>
  <c r="E59" i="4"/>
  <c r="F59" i="4"/>
  <c r="E58" i="4"/>
  <c r="F58" i="4"/>
  <c r="E57" i="4"/>
  <c r="F57" i="4"/>
  <c r="F12" i="4"/>
  <c r="E12" i="4"/>
  <c r="F11" i="4"/>
  <c r="E11" i="4"/>
  <c r="F10" i="4"/>
  <c r="E10" i="4"/>
  <c r="N330" i="14" l="1"/>
  <c r="M330" i="14"/>
  <c r="N329" i="14"/>
  <c r="M329" i="14"/>
  <c r="N328" i="14"/>
  <c r="M328" i="14"/>
  <c r="N327" i="14"/>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2" i="14"/>
  <c r="M62" i="14"/>
  <c r="D62" i="14"/>
  <c r="L21" i="35" s="1"/>
  <c r="C62" i="14"/>
  <c r="V9" i="14" s="1"/>
  <c r="B62" i="14"/>
  <c r="A62" i="14"/>
  <c r="I21" i="35" s="1"/>
  <c r="N61" i="14"/>
  <c r="M61" i="14"/>
  <c r="M60" i="14"/>
  <c r="M59" i="14"/>
  <c r="M58"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7" i="14" l="1"/>
  <c r="F57" i="14"/>
  <c r="E53" i="14"/>
  <c r="E56" i="14"/>
  <c r="F56" i="14"/>
  <c r="V5" i="14"/>
  <c r="Y8" i="14"/>
  <c r="X5" i="14"/>
  <c r="U6" i="14"/>
  <c r="U7" i="14"/>
  <c r="Z5" i="14"/>
  <c r="W6" i="14"/>
  <c r="Y7" i="14"/>
  <c r="U8" i="14"/>
  <c r="Z7" i="14"/>
  <c r="V8" i="14"/>
  <c r="N63" i="14"/>
  <c r="J21" i="35"/>
  <c r="Y9" i="14"/>
  <c r="K21"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3" i="14"/>
  <c r="E5" i="14"/>
  <c r="U5" i="14"/>
  <c r="Y5" i="14"/>
  <c r="F6" i="14"/>
  <c r="V6" i="14"/>
  <c r="Z6" i="14"/>
  <c r="W7" i="14"/>
  <c r="X8" i="14"/>
  <c r="E9" i="14"/>
  <c r="U9" i="14"/>
  <c r="F10" i="14"/>
  <c r="F11" i="14"/>
  <c r="F12" i="14"/>
  <c r="F13" i="14"/>
  <c r="F14" i="14"/>
  <c r="F15" i="14"/>
  <c r="F16" i="14"/>
  <c r="F17" i="14"/>
  <c r="F32" i="14"/>
  <c r="F34" i="14"/>
  <c r="E43" i="14"/>
  <c r="F44" i="14"/>
  <c r="E47" i="14"/>
  <c r="F48" i="14"/>
  <c r="E51" i="14"/>
  <c r="C288" i="11"/>
  <c r="B288" i="11"/>
  <c r="A288" i="11"/>
  <c r="D288" i="11"/>
  <c r="AA8" i="14" l="1"/>
  <c r="AA9" i="14"/>
  <c r="AA6" i="14"/>
  <c r="AA7" i="14"/>
  <c r="AA5" i="14"/>
  <c r="D102" i="6"/>
  <c r="D15" i="41" l="1"/>
  <c r="N24" i="43" l="1"/>
  <c r="M24" i="43"/>
  <c r="N23" i="43"/>
  <c r="M23" i="43"/>
  <c r="N22" i="43"/>
  <c r="M22" i="43"/>
  <c r="A13" i="7"/>
  <c r="D13" i="7" l="1"/>
  <c r="C13" i="7"/>
  <c r="B13" i="7"/>
  <c r="N38" i="20" l="1"/>
  <c r="M38" i="20"/>
  <c r="E48" i="4" l="1"/>
  <c r="F48" i="4"/>
  <c r="F47" i="4"/>
  <c r="E47"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30" i="43"/>
  <c r="L12" i="35" s="1"/>
  <c r="C30" i="43"/>
  <c r="B30" i="43"/>
  <c r="A30" i="43"/>
  <c r="I12" i="35" s="1"/>
  <c r="N27" i="43"/>
  <c r="M27" i="43"/>
  <c r="N9" i="43"/>
  <c r="M9" i="43"/>
  <c r="N8" i="43"/>
  <c r="M8" i="43"/>
  <c r="N7" i="43"/>
  <c r="M7" i="43"/>
  <c r="N6" i="43"/>
  <c r="M6" i="43"/>
  <c r="N5" i="43"/>
  <c r="M5" i="43"/>
  <c r="T2" i="43"/>
  <c r="E21" i="43" s="1"/>
  <c r="W24" i="43" l="1"/>
  <c r="X23" i="43"/>
  <c r="Y22" i="43"/>
  <c r="U22" i="43"/>
  <c r="Z24" i="43"/>
  <c r="V24" i="43"/>
  <c r="W23" i="43"/>
  <c r="X22" i="43"/>
  <c r="Y24" i="43"/>
  <c r="U24" i="43"/>
  <c r="Z23" i="43"/>
  <c r="V23" i="43"/>
  <c r="W22" i="43"/>
  <c r="X24" i="43"/>
  <c r="Y23" i="43"/>
  <c r="U23" i="43"/>
  <c r="Z22" i="43"/>
  <c r="V22" i="43"/>
  <c r="W9" i="43"/>
  <c r="K12" i="35"/>
  <c r="N28" i="43"/>
  <c r="J12" i="35"/>
  <c r="Y5" i="43"/>
  <c r="Z6" i="43"/>
  <c r="W7" i="43"/>
  <c r="W6" i="43"/>
  <c r="V7" i="43"/>
  <c r="W8" i="43"/>
  <c r="V5" i="43"/>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3" i="26"/>
  <c r="M43" i="26"/>
  <c r="F46" i="4"/>
  <c r="E46" i="4"/>
  <c r="AA23" i="43" l="1"/>
  <c r="AA22" i="43"/>
  <c r="AA24" i="43"/>
  <c r="AA8" i="43"/>
  <c r="AA9" i="43"/>
  <c r="AA5" i="43"/>
  <c r="AA6" i="43"/>
  <c r="AA7" i="43"/>
  <c r="F588" i="25" l="1"/>
  <c r="F587" i="25"/>
  <c r="F586" i="25"/>
  <c r="F585" i="25"/>
  <c r="H588" i="25"/>
  <c r="H587" i="25"/>
  <c r="H586" i="25"/>
  <c r="H585" i="25"/>
  <c r="G588" i="25"/>
  <c r="G587" i="25"/>
  <c r="G586" i="25"/>
  <c r="G585" i="25"/>
  <c r="D582" i="25"/>
  <c r="A582" i="25"/>
  <c r="E45" i="4" l="1"/>
  <c r="F45" i="4"/>
  <c r="E44" i="4" l="1"/>
  <c r="F44" i="4"/>
  <c r="F43" i="4"/>
  <c r="E43" i="4"/>
  <c r="C42" i="29" l="1"/>
  <c r="B42" i="29"/>
  <c r="A42" i="29"/>
  <c r="D39" i="21"/>
  <c r="C39" i="21"/>
  <c r="B39" i="21"/>
  <c r="A39" i="21"/>
  <c r="C15" i="41" l="1"/>
  <c r="B15" i="41"/>
  <c r="A15" i="41"/>
  <c r="O14" i="41" l="1"/>
  <c r="N14" i="41"/>
  <c r="N16" i="26" l="1"/>
  <c r="M16" i="26"/>
  <c r="N15" i="26"/>
  <c r="M15" i="26"/>
  <c r="N14" i="26"/>
  <c r="M14" i="26"/>
  <c r="N13" i="26"/>
  <c r="M13" i="26"/>
  <c r="N12" i="26"/>
  <c r="M12" i="26"/>
  <c r="N11" i="26"/>
  <c r="M11" i="26"/>
  <c r="N31" i="6" l="1"/>
  <c r="M31" i="6"/>
  <c r="N11" i="8" l="1"/>
  <c r="M11" i="8"/>
  <c r="N10" i="8"/>
  <c r="M10" i="8"/>
  <c r="N31" i="21" l="1"/>
  <c r="M31" i="21"/>
  <c r="N24" i="26" l="1"/>
  <c r="M24" i="26"/>
  <c r="N13" i="27" l="1"/>
  <c r="M13" i="27"/>
  <c r="N26" i="19" l="1"/>
  <c r="M26" i="19"/>
  <c r="N30" i="6"/>
  <c r="M30" i="6"/>
  <c r="D46" i="42" l="1"/>
  <c r="L18" i="35" s="1"/>
  <c r="C46" i="42"/>
  <c r="K18" i="35" s="1"/>
  <c r="A46" i="42"/>
  <c r="I18" i="35" s="1"/>
  <c r="B46" i="42"/>
  <c r="J18"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8" i="9" l="1"/>
  <c r="N128" i="9"/>
  <c r="M129" i="9"/>
  <c r="N129" i="9"/>
  <c r="M22" i="25" l="1"/>
  <c r="N22" i="25"/>
  <c r="B587" i="25" l="1"/>
  <c r="B588" i="25"/>
  <c r="E588" i="25"/>
  <c r="D588" i="25"/>
  <c r="C588" i="25"/>
  <c r="E587" i="25"/>
  <c r="D587" i="25"/>
  <c r="C587" i="25"/>
  <c r="E586" i="25"/>
  <c r="D586" i="25"/>
  <c r="C586" i="25"/>
  <c r="E585" i="25"/>
  <c r="D585" i="25"/>
  <c r="C585" i="25"/>
  <c r="I585" i="25" l="1"/>
  <c r="I588" i="25"/>
  <c r="I587" i="25"/>
  <c r="I586" i="25"/>
  <c r="N36" i="20" l="1"/>
  <c r="M36" i="20"/>
  <c r="N35" i="20"/>
  <c r="M35" i="20"/>
  <c r="N32" i="21" l="1"/>
  <c r="M32" i="21"/>
  <c r="N30" i="21"/>
  <c r="M30" i="21"/>
  <c r="M29" i="21"/>
  <c r="T2" i="41" l="1"/>
  <c r="Z20" i="11" l="1"/>
  <c r="Y20" i="11"/>
  <c r="X20" i="11"/>
  <c r="W20" i="11"/>
  <c r="V20" i="11"/>
  <c r="U20" i="11"/>
  <c r="Z19" i="11"/>
  <c r="Y19" i="11"/>
  <c r="X19" i="11"/>
  <c r="W19" i="11"/>
  <c r="V19" i="11"/>
  <c r="U19" i="11"/>
  <c r="Z18" i="11"/>
  <c r="Y18" i="11"/>
  <c r="X18" i="11"/>
  <c r="W18" i="11"/>
  <c r="V18" i="11"/>
  <c r="U18" i="11"/>
  <c r="Z17" i="11"/>
  <c r="Y17" i="11"/>
  <c r="X17" i="11"/>
  <c r="W17" i="11"/>
  <c r="V17" i="11"/>
  <c r="U17" i="11"/>
  <c r="Z16" i="11"/>
  <c r="Y16" i="11"/>
  <c r="X16" i="11"/>
  <c r="W16" i="11"/>
  <c r="V16" i="11"/>
  <c r="U16" i="11"/>
  <c r="N64" i="20"/>
  <c r="M64" i="20"/>
  <c r="AA16" i="11" l="1"/>
  <c r="AA19" i="11"/>
  <c r="AA20" i="11"/>
  <c r="AA18" i="11"/>
  <c r="AA17" i="11"/>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F93" i="6" s="1"/>
  <c r="T2" i="29"/>
  <c r="T2" i="26"/>
  <c r="T2" i="25"/>
  <c r="T2" i="38"/>
  <c r="T2" i="24"/>
  <c r="T2" i="39"/>
  <c r="T2" i="23"/>
  <c r="T2" i="21"/>
  <c r="T2" i="20"/>
  <c r="T2" i="19"/>
  <c r="T2" i="27"/>
  <c r="T2" i="11"/>
  <c r="T2" i="10"/>
  <c r="T2" i="8"/>
  <c r="T2" i="7"/>
  <c r="T2" i="5"/>
  <c r="T1" i="4"/>
  <c r="E573" i="25" l="1"/>
  <c r="F573" i="25"/>
  <c r="E572" i="25"/>
  <c r="F572" i="25"/>
  <c r="F574" i="25"/>
  <c r="E574" i="25"/>
  <c r="E18" i="38"/>
  <c r="F18" i="38"/>
  <c r="E94" i="6"/>
  <c r="E95" i="6"/>
  <c r="E96" i="6"/>
  <c r="F65" i="6"/>
  <c r="F69" i="6"/>
  <c r="F73" i="6"/>
  <c r="F77" i="6"/>
  <c r="F81" i="6"/>
  <c r="F85" i="6"/>
  <c r="F89" i="6"/>
  <c r="F66" i="6"/>
  <c r="F70" i="6"/>
  <c r="F74" i="6"/>
  <c r="F78" i="6"/>
  <c r="F82" i="6"/>
  <c r="F86" i="6"/>
  <c r="F90" i="6"/>
  <c r="F94" i="6"/>
  <c r="F63" i="6"/>
  <c r="F67" i="6"/>
  <c r="F71" i="6"/>
  <c r="F75" i="6"/>
  <c r="F79" i="6"/>
  <c r="F83" i="6"/>
  <c r="F87" i="6"/>
  <c r="F91" i="6"/>
  <c r="F95" i="6"/>
  <c r="F64" i="6"/>
  <c r="F68" i="6"/>
  <c r="F72" i="6"/>
  <c r="F76" i="6"/>
  <c r="F80" i="6"/>
  <c r="F84" i="6"/>
  <c r="F88" i="6"/>
  <c r="F92" i="6"/>
  <c r="F96" i="6"/>
  <c r="E569" i="25"/>
  <c r="F569" i="25"/>
  <c r="E570" i="25"/>
  <c r="F570" i="25"/>
  <c r="E571" i="25"/>
  <c r="F571" i="25"/>
  <c r="E575" i="25"/>
  <c r="F575" i="25"/>
  <c r="F567" i="25"/>
  <c r="E567" i="25"/>
  <c r="E568" i="25"/>
  <c r="F568" i="25"/>
  <c r="E16" i="38"/>
  <c r="F16" i="38"/>
  <c r="E566" i="25"/>
  <c r="F566" i="25"/>
  <c r="E22" i="8"/>
  <c r="F22" i="8"/>
  <c r="E564" i="25"/>
  <c r="F564" i="25"/>
  <c r="E565" i="25"/>
  <c r="F565" i="25"/>
  <c r="E485" i="25"/>
  <c r="F485" i="25"/>
  <c r="E18" i="8"/>
  <c r="E20" i="8"/>
  <c r="F19" i="8"/>
  <c r="F18" i="8"/>
  <c r="F20" i="8"/>
  <c r="E19" i="8"/>
  <c r="F37" i="29"/>
  <c r="E37" i="29"/>
  <c r="F35" i="29"/>
  <c r="E35" i="29"/>
  <c r="E36" i="29"/>
  <c r="F36" i="29"/>
  <c r="E196" i="11"/>
  <c r="F196" i="11"/>
  <c r="F192" i="11"/>
  <c r="E192" i="11"/>
  <c r="E195" i="11"/>
  <c r="F195" i="11"/>
  <c r="E191" i="11"/>
  <c r="F191" i="11"/>
  <c r="F193" i="11"/>
  <c r="E193" i="11"/>
  <c r="E19" i="38"/>
  <c r="F19" i="38"/>
  <c r="E17" i="38"/>
  <c r="F17" i="38"/>
  <c r="E9" i="38"/>
  <c r="F9" i="38"/>
  <c r="F15" i="38"/>
  <c r="E15" i="38"/>
  <c r="F14" i="38"/>
  <c r="E14" i="38"/>
  <c r="E11" i="38"/>
  <c r="E12" i="38"/>
  <c r="E13" i="38"/>
  <c r="E10" i="38"/>
  <c r="F10" i="38"/>
  <c r="F11" i="38"/>
  <c r="F12" i="38"/>
  <c r="F13" i="38"/>
  <c r="F466" i="25"/>
  <c r="E466" i="25"/>
  <c r="F563" i="25"/>
  <c r="E563" i="25"/>
  <c r="E562" i="25"/>
  <c r="F562" i="25"/>
  <c r="E8" i="38"/>
  <c r="F8" i="38"/>
  <c r="F16" i="8"/>
  <c r="F17" i="8"/>
  <c r="F21" i="8"/>
  <c r="E21" i="8"/>
  <c r="E6" i="38"/>
  <c r="F6" i="38"/>
  <c r="F5" i="38"/>
  <c r="E5" i="38"/>
  <c r="E7" i="38"/>
  <c r="F7" i="38"/>
  <c r="E17" i="8"/>
  <c r="E87" i="6"/>
  <c r="E558" i="25"/>
  <c r="F558" i="25"/>
  <c r="F559" i="25"/>
  <c r="E559" i="25"/>
  <c r="F440" i="25"/>
  <c r="E440" i="25"/>
  <c r="F158" i="25"/>
  <c r="E158" i="25"/>
  <c r="F390" i="25"/>
  <c r="F388" i="25"/>
  <c r="F386" i="25"/>
  <c r="F384" i="25"/>
  <c r="E390" i="25"/>
  <c r="E388" i="25"/>
  <c r="E386" i="25"/>
  <c r="E384" i="25"/>
  <c r="F389" i="25"/>
  <c r="F387" i="25"/>
  <c r="F385" i="25"/>
  <c r="E389" i="25"/>
  <c r="E387" i="25"/>
  <c r="E385" i="25"/>
  <c r="F545" i="25"/>
  <c r="E545" i="25"/>
  <c r="F546" i="25"/>
  <c r="E546" i="25"/>
  <c r="F547" i="25"/>
  <c r="E547" i="25"/>
  <c r="F543" i="25"/>
  <c r="E543" i="25"/>
  <c r="E548" i="25"/>
  <c r="F548" i="25"/>
  <c r="E557" i="25"/>
  <c r="F557" i="25"/>
  <c r="E560" i="25"/>
  <c r="F560" i="25"/>
  <c r="E561" i="25"/>
  <c r="F561" i="25"/>
  <c r="E544" i="25"/>
  <c r="F544" i="25"/>
  <c r="E393" i="25"/>
  <c r="F393" i="25"/>
  <c r="F392" i="25"/>
  <c r="E392" i="25"/>
  <c r="F21" i="19"/>
  <c r="E21" i="19"/>
  <c r="F20" i="19"/>
  <c r="E20" i="19"/>
  <c r="F19" i="19"/>
  <c r="E19" i="19"/>
  <c r="E540" i="25"/>
  <c r="F540" i="25"/>
  <c r="E283" i="11"/>
  <c r="F283" i="11"/>
  <c r="E282" i="11"/>
  <c r="F282" i="11"/>
  <c r="E527" i="25"/>
  <c r="F527" i="25"/>
  <c r="F518" i="25"/>
  <c r="E518" i="25"/>
  <c r="F517" i="25"/>
  <c r="E517" i="25"/>
  <c r="E533" i="25"/>
  <c r="E531" i="25"/>
  <c r="E529" i="25"/>
  <c r="F534" i="25"/>
  <c r="F532" i="25"/>
  <c r="F530" i="25"/>
  <c r="F528" i="25"/>
  <c r="E534" i="25"/>
  <c r="E532" i="25"/>
  <c r="E530" i="25"/>
  <c r="E528" i="25"/>
  <c r="F533" i="25"/>
  <c r="F531" i="25"/>
  <c r="F529" i="25"/>
  <c r="F539" i="25"/>
  <c r="E539" i="25"/>
  <c r="F538" i="25"/>
  <c r="E538" i="25"/>
  <c r="E537" i="25"/>
  <c r="F537" i="25"/>
  <c r="E520" i="25"/>
  <c r="F521" i="25"/>
  <c r="F519" i="25"/>
  <c r="E521" i="25"/>
  <c r="E519" i="25"/>
  <c r="F520" i="25"/>
  <c r="E536" i="25"/>
  <c r="F535" i="25"/>
  <c r="E535" i="25"/>
  <c r="F536" i="25"/>
  <c r="F526" i="25"/>
  <c r="F524" i="25"/>
  <c r="E526" i="25"/>
  <c r="E524" i="25"/>
  <c r="F525" i="25"/>
  <c r="F523" i="25"/>
  <c r="E525" i="25"/>
  <c r="E523" i="25"/>
  <c r="E522" i="25"/>
  <c r="F522" i="25"/>
  <c r="E93" i="6"/>
  <c r="E92" i="6"/>
  <c r="E516" i="25"/>
  <c r="F516" i="25"/>
  <c r="E515" i="25"/>
  <c r="F515" i="25"/>
  <c r="F337" i="25"/>
  <c r="E337" i="25"/>
  <c r="E20" i="26"/>
  <c r="F20" i="26"/>
  <c r="F157" i="25"/>
  <c r="E157" i="25"/>
  <c r="F513" i="25"/>
  <c r="E513" i="25"/>
  <c r="E514" i="25"/>
  <c r="F514" i="25"/>
  <c r="F512" i="25"/>
  <c r="E512" i="25"/>
  <c r="F511" i="25"/>
  <c r="E511" i="25"/>
  <c r="E254" i="25"/>
  <c r="F254" i="25"/>
  <c r="E281" i="11"/>
  <c r="F284" i="11"/>
  <c r="F281" i="11"/>
  <c r="E284" i="11"/>
  <c r="F280" i="11"/>
  <c r="F279" i="11"/>
  <c r="E280" i="11"/>
  <c r="E279" i="11"/>
  <c r="E278" i="11"/>
  <c r="F278" i="11"/>
  <c r="E90" i="6"/>
  <c r="E290" i="25"/>
  <c r="F290" i="25"/>
  <c r="E291" i="25"/>
  <c r="F291" i="25"/>
  <c r="E508" i="25"/>
  <c r="F508" i="25"/>
  <c r="E509" i="25"/>
  <c r="F509" i="25"/>
  <c r="E507" i="25"/>
  <c r="F507" i="25"/>
  <c r="E510" i="25"/>
  <c r="F510" i="25"/>
  <c r="E89" i="6"/>
  <c r="E229" i="25"/>
  <c r="F229" i="25"/>
  <c r="E88" i="6"/>
  <c r="F156" i="25"/>
  <c r="E156" i="25"/>
  <c r="F383" i="25"/>
  <c r="E383" i="25"/>
  <c r="F209" i="25"/>
  <c r="F506" i="25"/>
  <c r="E506" i="25"/>
  <c r="F505" i="25"/>
  <c r="E505" i="25"/>
  <c r="E504" i="25"/>
  <c r="F504" i="25"/>
  <c r="E503" i="25"/>
  <c r="F503" i="25"/>
  <c r="E85" i="6"/>
  <c r="E502" i="25"/>
  <c r="F502" i="25"/>
  <c r="E84" i="6"/>
  <c r="E501" i="25"/>
  <c r="F501" i="25"/>
  <c r="E500" i="25"/>
  <c r="F500" i="25"/>
  <c r="E73" i="6"/>
  <c r="F499" i="25"/>
  <c r="E499" i="25"/>
  <c r="E79" i="6"/>
  <c r="E81" i="6"/>
  <c r="E80" i="6"/>
  <c r="E68" i="6"/>
  <c r="E83" i="6"/>
  <c r="E82" i="6"/>
  <c r="E382" i="25"/>
  <c r="E380" i="25"/>
  <c r="E378" i="25"/>
  <c r="F381" i="25"/>
  <c r="F379" i="25"/>
  <c r="F377" i="25"/>
  <c r="E381" i="25"/>
  <c r="E379" i="25"/>
  <c r="E377" i="25"/>
  <c r="F382" i="25"/>
  <c r="F380" i="25"/>
  <c r="F378" i="25"/>
  <c r="E77" i="6"/>
  <c r="F16" i="39"/>
  <c r="F14" i="39"/>
  <c r="E16" i="39"/>
  <c r="E14" i="39"/>
  <c r="F15" i="39"/>
  <c r="F13" i="39"/>
  <c r="E15" i="39"/>
  <c r="E13" i="39"/>
  <c r="E12" i="39"/>
  <c r="F12" i="39"/>
  <c r="E497" i="25"/>
  <c r="F497" i="25"/>
  <c r="E494" i="25"/>
  <c r="F494" i="25"/>
  <c r="E75" i="6"/>
  <c r="F498" i="25"/>
  <c r="E498" i="25"/>
  <c r="F33" i="21"/>
  <c r="E33" i="21"/>
  <c r="F34" i="21"/>
  <c r="E34" i="21"/>
  <c r="E74" i="6"/>
  <c r="E76" i="6"/>
  <c r="E42" i="26"/>
  <c r="F42" i="26"/>
  <c r="E41" i="26"/>
  <c r="F41" i="26"/>
  <c r="F493" i="25"/>
  <c r="E493" i="25"/>
  <c r="F495" i="25"/>
  <c r="E495" i="25"/>
  <c r="F496" i="25"/>
  <c r="E496" i="25"/>
  <c r="E492" i="25"/>
  <c r="F492" i="25"/>
  <c r="F491" i="25"/>
  <c r="E491" i="25"/>
  <c r="E72" i="6"/>
  <c r="E71" i="6"/>
  <c r="E70" i="6"/>
  <c r="F490" i="25"/>
  <c r="E490" i="25"/>
  <c r="E66" i="6"/>
  <c r="E67" i="6"/>
  <c r="E65" i="6"/>
  <c r="E39" i="26"/>
  <c r="F39" i="26"/>
  <c r="E38" i="26"/>
  <c r="E40" i="26"/>
  <c r="F38" i="26"/>
  <c r="F40" i="26"/>
  <c r="F6" i="6"/>
  <c r="E6" i="6"/>
  <c r="E53" i="6"/>
  <c r="F53" i="6"/>
  <c r="E54" i="6"/>
  <c r="F54" i="6"/>
  <c r="E155" i="25"/>
  <c r="F155" i="25"/>
  <c r="E376" i="25"/>
  <c r="E374" i="25"/>
  <c r="F375" i="25"/>
  <c r="F373" i="25"/>
  <c r="E375" i="25"/>
  <c r="E373" i="25"/>
  <c r="F376" i="25"/>
  <c r="F374" i="25"/>
  <c r="E59" i="20"/>
  <c r="F59" i="20"/>
  <c r="E60" i="20"/>
  <c r="F60" i="20"/>
  <c r="E17" i="24"/>
  <c r="F17" i="24"/>
  <c r="E64" i="6"/>
  <c r="E488" i="25"/>
  <c r="F488" i="25"/>
  <c r="E8" i="7"/>
  <c r="F8" i="7"/>
  <c r="E487" i="25"/>
  <c r="F487" i="25"/>
  <c r="E489" i="25"/>
  <c r="F489" i="25"/>
  <c r="F62" i="6"/>
  <c r="E62" i="6"/>
  <c r="E61" i="6"/>
  <c r="F61" i="6"/>
  <c r="E63" i="6"/>
  <c r="E486" i="25"/>
  <c r="F486" i="25"/>
  <c r="E60" i="6"/>
  <c r="F60" i="6"/>
  <c r="E462" i="25"/>
  <c r="F462" i="25"/>
  <c r="E59" i="6"/>
  <c r="F59" i="6"/>
  <c r="F57" i="6"/>
  <c r="E57" i="6"/>
  <c r="E58" i="6"/>
  <c r="F58" i="6"/>
  <c r="F484" i="25"/>
  <c r="E484" i="25"/>
  <c r="E55" i="6"/>
  <c r="F55" i="6"/>
  <c r="E56" i="6"/>
  <c r="F56" i="6"/>
  <c r="E469" i="25"/>
  <c r="F469" i="25"/>
  <c r="F57" i="20"/>
  <c r="F55" i="20"/>
  <c r="F53" i="20"/>
  <c r="E57" i="20"/>
  <c r="E55" i="20"/>
  <c r="E53" i="20"/>
  <c r="F58" i="20"/>
  <c r="F56" i="20"/>
  <c r="F54" i="20"/>
  <c r="F52" i="20"/>
  <c r="E58" i="20"/>
  <c r="E56" i="20"/>
  <c r="E54" i="20"/>
  <c r="E52" i="20"/>
  <c r="F51" i="20"/>
  <c r="F49" i="20"/>
  <c r="F47" i="20"/>
  <c r="F45" i="20"/>
  <c r="F43" i="20"/>
  <c r="E51" i="20"/>
  <c r="E49" i="20"/>
  <c r="E47" i="20"/>
  <c r="E45" i="20"/>
  <c r="E43" i="20"/>
  <c r="F50" i="20"/>
  <c r="F48" i="20"/>
  <c r="F46" i="20"/>
  <c r="F44" i="20"/>
  <c r="E50" i="20"/>
  <c r="E48" i="20"/>
  <c r="E46" i="20"/>
  <c r="E44" i="20"/>
  <c r="F41" i="20"/>
  <c r="F39" i="20"/>
  <c r="F37" i="20"/>
  <c r="E41" i="20"/>
  <c r="E39" i="20"/>
  <c r="E37" i="20"/>
  <c r="F42" i="20"/>
  <c r="F40" i="20"/>
  <c r="F38" i="20"/>
  <c r="E42" i="20"/>
  <c r="E40" i="20"/>
  <c r="E38" i="20"/>
  <c r="F35" i="20"/>
  <c r="E35" i="20"/>
  <c r="E36" i="20"/>
  <c r="F36" i="20"/>
  <c r="E468" i="25"/>
  <c r="F468" i="25"/>
  <c r="E439" i="25"/>
  <c r="F439" i="25"/>
  <c r="E467" i="25"/>
  <c r="F467" i="25"/>
  <c r="E461" i="25"/>
  <c r="F461" i="25"/>
  <c r="E465" i="25"/>
  <c r="F465" i="25"/>
  <c r="F463" i="25"/>
  <c r="E463" i="25"/>
  <c r="E464" i="25"/>
  <c r="F464" i="25"/>
  <c r="E460" i="25"/>
  <c r="F460" i="25"/>
  <c r="F52" i="6"/>
  <c r="E52" i="6"/>
  <c r="E51" i="6"/>
  <c r="F51" i="6"/>
  <c r="E49" i="6"/>
  <c r="F49" i="6"/>
  <c r="E50" i="6"/>
  <c r="F50" i="6"/>
  <c r="F47" i="6"/>
  <c r="E47" i="6"/>
  <c r="E46" i="6"/>
  <c r="F46" i="6"/>
  <c r="F45" i="6"/>
  <c r="E45" i="6"/>
  <c r="E48" i="6"/>
  <c r="F48" i="6"/>
  <c r="E442" i="25"/>
  <c r="F442" i="25"/>
  <c r="E453" i="25"/>
  <c r="F453" i="25"/>
  <c r="F34" i="25"/>
  <c r="E34" i="25"/>
  <c r="E445" i="25"/>
  <c r="F445" i="25"/>
  <c r="E446" i="25"/>
  <c r="F446" i="25"/>
  <c r="E444" i="25"/>
  <c r="F444" i="25"/>
  <c r="E447" i="25"/>
  <c r="F447" i="25"/>
  <c r="E443" i="25"/>
  <c r="F443" i="25"/>
  <c r="E449" i="25"/>
  <c r="F449" i="25"/>
  <c r="E450" i="25"/>
  <c r="F450" i="25"/>
  <c r="E451" i="25"/>
  <c r="F451" i="25"/>
  <c r="E448" i="25"/>
  <c r="F448" i="25"/>
  <c r="E441" i="25"/>
  <c r="F441" i="25"/>
  <c r="F452" i="25"/>
  <c r="E452" i="25"/>
  <c r="E44" i="6"/>
  <c r="F44" i="6"/>
  <c r="F43" i="6"/>
  <c r="E43" i="6"/>
  <c r="E455" i="25"/>
  <c r="F455" i="25"/>
  <c r="E456" i="25"/>
  <c r="F456" i="25"/>
  <c r="E457" i="25"/>
  <c r="F457" i="25"/>
  <c r="E454" i="25"/>
  <c r="F454" i="25"/>
  <c r="E459" i="25"/>
  <c r="F459" i="25"/>
  <c r="F14" i="8"/>
  <c r="F12" i="8"/>
  <c r="E16" i="8"/>
  <c r="E14" i="8"/>
  <c r="E12" i="8"/>
  <c r="F15" i="8"/>
  <c r="F13" i="8"/>
  <c r="E15" i="8"/>
  <c r="E13" i="8"/>
  <c r="F15" i="24"/>
  <c r="F13" i="24"/>
  <c r="F11" i="24"/>
  <c r="F9" i="24"/>
  <c r="F7" i="24"/>
  <c r="E15" i="24"/>
  <c r="E13" i="24"/>
  <c r="E11" i="24"/>
  <c r="E9" i="24"/>
  <c r="E7" i="24"/>
  <c r="F16" i="24"/>
  <c r="F14" i="24"/>
  <c r="F12" i="24"/>
  <c r="F10" i="24"/>
  <c r="F8" i="24"/>
  <c r="F6" i="24"/>
  <c r="E16" i="24"/>
  <c r="E14" i="24"/>
  <c r="E12" i="24"/>
  <c r="E10" i="24"/>
  <c r="E8" i="24"/>
  <c r="E6" i="24"/>
  <c r="E5" i="24"/>
  <c r="F5" i="24"/>
  <c r="F37" i="26"/>
  <c r="E37" i="26"/>
  <c r="F36" i="26"/>
  <c r="E36" i="26"/>
  <c r="F11" i="39"/>
  <c r="F9" i="39"/>
  <c r="F7" i="39"/>
  <c r="E11" i="39"/>
  <c r="E9" i="39"/>
  <c r="E7" i="39"/>
  <c r="F10" i="39"/>
  <c r="F8" i="39"/>
  <c r="E10" i="39"/>
  <c r="E8" i="39"/>
  <c r="F6" i="39"/>
  <c r="E6" i="39"/>
  <c r="E42" i="6"/>
  <c r="F42" i="6"/>
  <c r="E29" i="21"/>
  <c r="F29" i="21"/>
  <c r="E30" i="21"/>
  <c r="F30" i="21"/>
  <c r="F31" i="21"/>
  <c r="E31" i="21"/>
  <c r="F32" i="21"/>
  <c r="E32" i="21"/>
  <c r="E28" i="21"/>
  <c r="F28" i="21"/>
  <c r="E34" i="26"/>
  <c r="F34" i="26"/>
  <c r="F27" i="21"/>
  <c r="E27" i="21"/>
  <c r="E6" i="25"/>
  <c r="E438" i="25"/>
  <c r="F438" i="25"/>
  <c r="E436" i="25"/>
  <c r="E434" i="25"/>
  <c r="E432" i="25"/>
  <c r="F437" i="25"/>
  <c r="F435" i="25"/>
  <c r="F433" i="25"/>
  <c r="E437" i="25"/>
  <c r="E435" i="25"/>
  <c r="E433" i="25"/>
  <c r="F436" i="25"/>
  <c r="F434" i="25"/>
  <c r="F432" i="25"/>
  <c r="F431" i="25"/>
  <c r="E431" i="25"/>
  <c r="F430" i="25"/>
  <c r="E430" i="25"/>
  <c r="F351" i="25"/>
  <c r="E351" i="25"/>
  <c r="F396" i="25"/>
  <c r="E396" i="25"/>
  <c r="E47" i="25"/>
  <c r="F47" i="25"/>
  <c r="F429" i="25"/>
  <c r="F427" i="25"/>
  <c r="E429" i="25"/>
  <c r="E427" i="25"/>
  <c r="F428" i="25"/>
  <c r="E428" i="25"/>
  <c r="F426" i="25"/>
  <c r="E426" i="25"/>
  <c r="F425" i="25"/>
  <c r="E425" i="25"/>
  <c r="E421" i="25"/>
  <c r="F421" i="25"/>
  <c r="E424" i="25"/>
  <c r="F424" i="25"/>
  <c r="F422" i="25"/>
  <c r="E422" i="25"/>
  <c r="F423" i="25"/>
  <c r="E423" i="25"/>
  <c r="E417" i="25"/>
  <c r="F417" i="25"/>
  <c r="F416" i="25"/>
  <c r="E416" i="25"/>
  <c r="E418" i="25"/>
  <c r="F418" i="25"/>
  <c r="F414" i="25"/>
  <c r="E414" i="25"/>
  <c r="E415" i="25"/>
  <c r="F415" i="25"/>
  <c r="E419" i="25"/>
  <c r="F419" i="25"/>
  <c r="F413" i="25"/>
  <c r="E413" i="25"/>
  <c r="E411" i="25"/>
  <c r="F412" i="25"/>
  <c r="E412" i="25"/>
  <c r="F411" i="25"/>
  <c r="E41" i="6"/>
  <c r="F41" i="6"/>
  <c r="E40" i="6"/>
  <c r="F40" i="6"/>
  <c r="E39" i="6"/>
  <c r="F39" i="6"/>
  <c r="E38" i="6"/>
  <c r="F38" i="6"/>
  <c r="E36" i="6"/>
  <c r="F36" i="6"/>
  <c r="F37" i="6"/>
  <c r="E37" i="6"/>
  <c r="E35" i="6"/>
  <c r="F35" i="6"/>
  <c r="F268" i="11"/>
  <c r="F266" i="11"/>
  <c r="F264" i="11"/>
  <c r="F262" i="11"/>
  <c r="E268" i="11"/>
  <c r="E266" i="11"/>
  <c r="E264" i="11"/>
  <c r="E262" i="11"/>
  <c r="F267" i="11"/>
  <c r="F265" i="11"/>
  <c r="F263" i="11"/>
  <c r="E267" i="11"/>
  <c r="E265" i="11"/>
  <c r="E263" i="11"/>
  <c r="F261" i="11"/>
  <c r="E261" i="11"/>
  <c r="F277" i="11"/>
  <c r="F275" i="11"/>
  <c r="F273" i="11"/>
  <c r="F271" i="11"/>
  <c r="E277" i="11"/>
  <c r="E275" i="11"/>
  <c r="E273" i="11"/>
  <c r="E271" i="11"/>
  <c r="F276" i="11"/>
  <c r="F274" i="11"/>
  <c r="F272" i="11"/>
  <c r="F270" i="11"/>
  <c r="E276" i="11"/>
  <c r="E274" i="11"/>
  <c r="E272" i="11"/>
  <c r="E270" i="11"/>
  <c r="E269" i="11"/>
  <c r="F269" i="11"/>
  <c r="E158" i="11"/>
  <c r="E156" i="11"/>
  <c r="E154" i="11"/>
  <c r="E152" i="11"/>
  <c r="F157" i="11"/>
  <c r="F155" i="11"/>
  <c r="F153" i="11"/>
  <c r="E157" i="11"/>
  <c r="E155" i="11"/>
  <c r="E153" i="11"/>
  <c r="F158" i="11"/>
  <c r="F156" i="11"/>
  <c r="F154" i="11"/>
  <c r="F152" i="11"/>
  <c r="F89" i="11"/>
  <c r="F87" i="11"/>
  <c r="F85" i="11"/>
  <c r="F83" i="11"/>
  <c r="F81" i="11"/>
  <c r="E89" i="11"/>
  <c r="E87" i="11"/>
  <c r="E85" i="11"/>
  <c r="E83" i="11"/>
  <c r="E81" i="11"/>
  <c r="F88" i="11"/>
  <c r="F86" i="11"/>
  <c r="F84" i="11"/>
  <c r="F82" i="11"/>
  <c r="F80" i="11"/>
  <c r="E88" i="11"/>
  <c r="E86" i="11"/>
  <c r="E84" i="11"/>
  <c r="E82" i="11"/>
  <c r="E80" i="11"/>
  <c r="E408" i="25"/>
  <c r="F408" i="25"/>
  <c r="F409" i="25"/>
  <c r="E409" i="25"/>
  <c r="E397" i="25"/>
  <c r="F397" i="25"/>
  <c r="F398" i="25"/>
  <c r="E398" i="25"/>
  <c r="F399" i="25"/>
  <c r="E399" i="25"/>
  <c r="E400" i="25"/>
  <c r="F400" i="25"/>
  <c r="E401" i="25"/>
  <c r="F401" i="25"/>
  <c r="E402" i="25"/>
  <c r="F402" i="25"/>
  <c r="E403" i="25"/>
  <c r="F403" i="25"/>
  <c r="E404" i="25"/>
  <c r="F404" i="25"/>
  <c r="E395" i="25"/>
  <c r="F395" i="25"/>
  <c r="E405" i="25"/>
  <c r="F405" i="25"/>
  <c r="E406" i="25"/>
  <c r="F406" i="25"/>
  <c r="E407" i="25"/>
  <c r="F407" i="25"/>
  <c r="E410" i="25"/>
  <c r="F410" i="25"/>
  <c r="E33" i="26"/>
  <c r="F33" i="26"/>
  <c r="E35" i="26"/>
  <c r="F35" i="26"/>
  <c r="E29" i="26"/>
  <c r="F29" i="26"/>
  <c r="E30" i="26"/>
  <c r="F30" i="26"/>
  <c r="E28" i="26"/>
  <c r="F28" i="26"/>
  <c r="E31" i="26"/>
  <c r="F31" i="26"/>
  <c r="E32" i="26"/>
  <c r="F32" i="26"/>
  <c r="E34" i="6"/>
  <c r="F34" i="6"/>
  <c r="E33" i="6"/>
  <c r="F33" i="6"/>
  <c r="F8" i="6"/>
  <c r="F11" i="6"/>
  <c r="F15" i="6"/>
  <c r="F19" i="6"/>
  <c r="F22" i="6"/>
  <c r="F26" i="6"/>
  <c r="F30" i="6"/>
  <c r="F9" i="6"/>
  <c r="F16" i="6"/>
  <c r="F23" i="6"/>
  <c r="F27" i="6"/>
  <c r="F5" i="6"/>
  <c r="F13" i="6"/>
  <c r="F17" i="6"/>
  <c r="F20" i="6"/>
  <c r="F24" i="6"/>
  <c r="F28" i="6"/>
  <c r="F32" i="6"/>
  <c r="F7" i="6"/>
  <c r="F10" i="6"/>
  <c r="F14" i="6"/>
  <c r="F18" i="6"/>
  <c r="F21" i="6"/>
  <c r="F25" i="6"/>
  <c r="F29" i="6"/>
  <c r="F12" i="6"/>
  <c r="F31" i="6"/>
  <c r="E391" i="25"/>
  <c r="F391" i="25"/>
  <c r="F372" i="25"/>
  <c r="E372" i="25"/>
  <c r="F370" i="25"/>
  <c r="E370" i="25"/>
  <c r="F371" i="25"/>
  <c r="E371" i="25"/>
  <c r="F394" i="25"/>
  <c r="E368" i="25"/>
  <c r="F367" i="25"/>
  <c r="E369" i="25"/>
  <c r="F368" i="25"/>
  <c r="E366" i="25"/>
  <c r="F369" i="25"/>
  <c r="E367" i="25"/>
  <c r="F366" i="25"/>
  <c r="E355" i="25"/>
  <c r="E358" i="25"/>
  <c r="E362" i="25"/>
  <c r="F356" i="25"/>
  <c r="F359" i="25"/>
  <c r="F363" i="25"/>
  <c r="E356" i="25"/>
  <c r="E359" i="25"/>
  <c r="E363" i="25"/>
  <c r="F353" i="25"/>
  <c r="F360" i="25"/>
  <c r="F364" i="25"/>
  <c r="E353" i="25"/>
  <c r="E360" i="25"/>
  <c r="E364" i="25"/>
  <c r="F354" i="25"/>
  <c r="F357" i="25"/>
  <c r="F361" i="25"/>
  <c r="F365" i="25"/>
  <c r="E354" i="25"/>
  <c r="E357" i="25"/>
  <c r="E361" i="25"/>
  <c r="E365" i="25"/>
  <c r="F355" i="25"/>
  <c r="F358" i="25"/>
  <c r="F362" i="25"/>
  <c r="E26" i="26"/>
  <c r="F26" i="26"/>
  <c r="F25" i="26"/>
  <c r="E25" i="26"/>
  <c r="E352" i="25"/>
  <c r="F352" i="25"/>
  <c r="F27" i="26"/>
  <c r="E27" i="26"/>
  <c r="E24" i="26"/>
  <c r="F23" i="26"/>
  <c r="E23" i="26"/>
  <c r="F24" i="26"/>
  <c r="F22" i="26"/>
  <c r="E22" i="26"/>
  <c r="F21" i="26"/>
  <c r="E21" i="26"/>
  <c r="F350" i="25"/>
  <c r="E350" i="25"/>
  <c r="F349" i="25"/>
  <c r="E349" i="25"/>
  <c r="F348" i="25"/>
  <c r="E348" i="25"/>
  <c r="F5" i="25"/>
  <c r="E5" i="25"/>
  <c r="E11" i="26"/>
  <c r="F11" i="26"/>
  <c r="F9" i="26"/>
  <c r="E8" i="26"/>
  <c r="F5" i="26"/>
  <c r="F6" i="26"/>
  <c r="F10" i="26"/>
  <c r="E9" i="26"/>
  <c r="E10" i="26"/>
  <c r="F7" i="26"/>
  <c r="E6" i="26"/>
  <c r="F8" i="26"/>
  <c r="E7" i="26"/>
  <c r="E5" i="26"/>
  <c r="F346" i="25"/>
  <c r="E346" i="25"/>
  <c r="F345" i="25"/>
  <c r="E345" i="25"/>
  <c r="E32" i="6"/>
  <c r="F11" i="8"/>
  <c r="E11" i="8"/>
  <c r="E10" i="8"/>
  <c r="F10" i="8"/>
  <c r="F25" i="21"/>
  <c r="E25" i="21"/>
  <c r="F344" i="25"/>
  <c r="E344" i="25"/>
  <c r="F343" i="25"/>
  <c r="E343" i="25"/>
  <c r="F18" i="26"/>
  <c r="E18" i="26"/>
  <c r="E342" i="25"/>
  <c r="F342" i="25"/>
  <c r="F341" i="25"/>
  <c r="E341" i="25"/>
  <c r="F8" i="11"/>
  <c r="F11" i="11"/>
  <c r="F14" i="11"/>
  <c r="F18" i="11"/>
  <c r="F22" i="11"/>
  <c r="F26" i="11"/>
  <c r="F30" i="11"/>
  <c r="F34" i="11"/>
  <c r="F38" i="11"/>
  <c r="F42" i="11"/>
  <c r="F46" i="11"/>
  <c r="F50" i="11"/>
  <c r="F54" i="11"/>
  <c r="F58" i="11"/>
  <c r="F62" i="11"/>
  <c r="F66" i="11"/>
  <c r="F70" i="11"/>
  <c r="F74" i="11"/>
  <c r="F78" i="11"/>
  <c r="F91" i="11"/>
  <c r="F95" i="11"/>
  <c r="F99" i="11"/>
  <c r="F103" i="11"/>
  <c r="F107" i="11"/>
  <c r="F162" i="11"/>
  <c r="F166" i="11"/>
  <c r="F170" i="11"/>
  <c r="F174" i="11"/>
  <c r="F177" i="11"/>
  <c r="F181" i="11"/>
  <c r="F185" i="11"/>
  <c r="F188" i="11"/>
  <c r="F198" i="11"/>
  <c r="F202" i="11"/>
  <c r="F206" i="11"/>
  <c r="F210" i="11"/>
  <c r="F215" i="11"/>
  <c r="F219" i="11"/>
  <c r="F223" i="11"/>
  <c r="F227" i="11"/>
  <c r="F231" i="11"/>
  <c r="F238" i="11"/>
  <c r="F242" i="11"/>
  <c r="F246" i="11"/>
  <c r="F250" i="11"/>
  <c r="F254" i="11"/>
  <c r="F258" i="11"/>
  <c r="F6" i="11"/>
  <c r="F10" i="11"/>
  <c r="F12" i="11"/>
  <c r="F17" i="11"/>
  <c r="F23" i="11"/>
  <c r="F28" i="11"/>
  <c r="F33" i="11"/>
  <c r="F39" i="11"/>
  <c r="F44" i="11"/>
  <c r="F49" i="11"/>
  <c r="F55" i="11"/>
  <c r="F60" i="11"/>
  <c r="F65" i="11"/>
  <c r="F71" i="11"/>
  <c r="F76" i="11"/>
  <c r="F90" i="11"/>
  <c r="F96" i="11"/>
  <c r="F101" i="11"/>
  <c r="F106" i="11"/>
  <c r="F161" i="11"/>
  <c r="F167" i="11"/>
  <c r="F172" i="11"/>
  <c r="F176" i="11"/>
  <c r="F182" i="11"/>
  <c r="F186" i="11"/>
  <c r="F190" i="11"/>
  <c r="F197" i="11"/>
  <c r="F203" i="11"/>
  <c r="F208" i="11"/>
  <c r="F213" i="11"/>
  <c r="F216" i="11"/>
  <c r="F221" i="11"/>
  <c r="F226" i="11"/>
  <c r="F232" i="11"/>
  <c r="F236" i="11"/>
  <c r="F241" i="11"/>
  <c r="F247" i="11"/>
  <c r="F252" i="11"/>
  <c r="F257" i="11"/>
  <c r="F7" i="11"/>
  <c r="F13" i="11"/>
  <c r="F19" i="11"/>
  <c r="F24" i="11"/>
  <c r="F29" i="11"/>
  <c r="F35" i="11"/>
  <c r="F40" i="11"/>
  <c r="F45" i="11"/>
  <c r="F51" i="11"/>
  <c r="F56" i="11"/>
  <c r="F61" i="11"/>
  <c r="F67" i="11"/>
  <c r="F72" i="11"/>
  <c r="F77" i="11"/>
  <c r="F92" i="11"/>
  <c r="F97" i="11"/>
  <c r="F102" i="11"/>
  <c r="F163" i="11"/>
  <c r="F168" i="11"/>
  <c r="F173" i="11"/>
  <c r="F178" i="11"/>
  <c r="F183" i="11"/>
  <c r="F187" i="11"/>
  <c r="F199" i="11"/>
  <c r="F204" i="11"/>
  <c r="F209" i="11"/>
  <c r="F217" i="11"/>
  <c r="F222" i="11"/>
  <c r="F228" i="11"/>
  <c r="F233" i="11"/>
  <c r="F237" i="11"/>
  <c r="F243" i="11"/>
  <c r="F248" i="11"/>
  <c r="F253" i="11"/>
  <c r="F15" i="11"/>
  <c r="F20" i="11"/>
  <c r="F25" i="11"/>
  <c r="F31" i="11"/>
  <c r="F36" i="11"/>
  <c r="F41" i="11"/>
  <c r="F47" i="11"/>
  <c r="F52" i="11"/>
  <c r="F57" i="11"/>
  <c r="F63" i="11"/>
  <c r="F68" i="11"/>
  <c r="F73" i="11"/>
  <c r="F79" i="11"/>
  <c r="F93" i="11"/>
  <c r="F98" i="11"/>
  <c r="F104" i="11"/>
  <c r="F5" i="11"/>
  <c r="F16" i="11"/>
  <c r="F37" i="11"/>
  <c r="F59" i="11"/>
  <c r="F159" i="11"/>
  <c r="F169" i="11"/>
  <c r="F179" i="11"/>
  <c r="F200" i="11"/>
  <c r="F211" i="11"/>
  <c r="F218" i="11"/>
  <c r="F229" i="11"/>
  <c r="F239" i="11"/>
  <c r="F249" i="11"/>
  <c r="F9" i="11"/>
  <c r="F21" i="11"/>
  <c r="F43" i="11"/>
  <c r="F64" i="11"/>
  <c r="F94" i="11"/>
  <c r="F160" i="11"/>
  <c r="F171" i="11"/>
  <c r="F180" i="11"/>
  <c r="F189" i="11"/>
  <c r="F201" i="11"/>
  <c r="F212" i="11"/>
  <c r="F220" i="11"/>
  <c r="F230" i="11"/>
  <c r="F240" i="11"/>
  <c r="F251" i="11"/>
  <c r="F259" i="11"/>
  <c r="F27" i="11"/>
  <c r="F48" i="11"/>
  <c r="F69" i="11"/>
  <c r="F100" i="11"/>
  <c r="F164" i="11"/>
  <c r="F175" i="11"/>
  <c r="F184" i="11"/>
  <c r="F205" i="11"/>
  <c r="F224" i="11"/>
  <c r="F234" i="11"/>
  <c r="F244" i="11"/>
  <c r="F255" i="11"/>
  <c r="F32" i="11"/>
  <c r="F53" i="11"/>
  <c r="F75" i="11"/>
  <c r="F105" i="11"/>
  <c r="F165" i="11"/>
  <c r="F194" i="11"/>
  <c r="F207" i="11"/>
  <c r="F214" i="11"/>
  <c r="F225" i="11"/>
  <c r="F235" i="11"/>
  <c r="F245" i="11"/>
  <c r="F256" i="11"/>
  <c r="F23" i="19"/>
  <c r="E23" i="19"/>
  <c r="E31" i="6"/>
  <c r="F339" i="25"/>
  <c r="E339" i="25"/>
  <c r="E336" i="25"/>
  <c r="F336" i="25"/>
  <c r="E338" i="25"/>
  <c r="F338" i="25"/>
  <c r="F340" i="25"/>
  <c r="E340" i="25"/>
  <c r="F335" i="25"/>
  <c r="E335" i="25"/>
  <c r="E333" i="25"/>
  <c r="F333" i="25"/>
  <c r="F334" i="25"/>
  <c r="E334" i="25"/>
  <c r="F332" i="25"/>
  <c r="E332" i="25"/>
  <c r="F331" i="25"/>
  <c r="E331" i="25"/>
  <c r="F330" i="25"/>
  <c r="E330" i="25"/>
  <c r="E329" i="25"/>
  <c r="F329" i="25"/>
  <c r="E324" i="25"/>
  <c r="F324" i="25"/>
  <c r="E327" i="25"/>
  <c r="F327" i="25"/>
  <c r="E325" i="25"/>
  <c r="F325" i="25"/>
  <c r="E326" i="25"/>
  <c r="F326" i="25"/>
  <c r="E323" i="25"/>
  <c r="F323" i="25"/>
  <c r="E322" i="25"/>
  <c r="F322" i="25"/>
  <c r="E321" i="25"/>
  <c r="F321" i="25"/>
  <c r="E320" i="25"/>
  <c r="F320" i="25"/>
  <c r="E319" i="25"/>
  <c r="F319" i="25"/>
  <c r="F328" i="25"/>
  <c r="E328" i="25"/>
  <c r="F318" i="25"/>
  <c r="E318" i="25"/>
  <c r="E317" i="25"/>
  <c r="F317" i="25"/>
  <c r="F316" i="25"/>
  <c r="E316" i="25"/>
  <c r="E312" i="25"/>
  <c r="F312" i="25"/>
  <c r="E314" i="25"/>
  <c r="F314" i="25"/>
  <c r="F315" i="25"/>
  <c r="E315" i="25"/>
  <c r="E313" i="25"/>
  <c r="F313" i="25"/>
  <c r="E311" i="25"/>
  <c r="F311" i="25"/>
  <c r="F310" i="25"/>
  <c r="E310" i="25"/>
  <c r="F12" i="26"/>
  <c r="E309" i="25"/>
  <c r="F309" i="25"/>
  <c r="F19" i="25"/>
  <c r="E19" i="25"/>
  <c r="E304" i="25"/>
  <c r="F304" i="25"/>
  <c r="E307" i="25"/>
  <c r="F307" i="25"/>
  <c r="F306" i="25"/>
  <c r="E306" i="25"/>
  <c r="F305" i="25"/>
  <c r="E305" i="25"/>
  <c r="F308" i="25"/>
  <c r="E308" i="25"/>
  <c r="F303" i="25"/>
  <c r="E303" i="25"/>
  <c r="F302" i="25"/>
  <c r="E302" i="25"/>
  <c r="E301" i="25"/>
  <c r="F301" i="25"/>
  <c r="E299" i="25"/>
  <c r="F299" i="25"/>
  <c r="F300" i="25"/>
  <c r="E300" i="25"/>
  <c r="F298" i="25"/>
  <c r="E298" i="25"/>
  <c r="F294" i="25"/>
  <c r="E294" i="25"/>
  <c r="F34" i="20"/>
  <c r="E34" i="20"/>
  <c r="F297" i="25"/>
  <c r="E297" i="25"/>
  <c r="E295" i="25"/>
  <c r="F295" i="25"/>
  <c r="F296" i="25"/>
  <c r="E296" i="25"/>
  <c r="E347" i="25"/>
  <c r="F347" i="25"/>
  <c r="F293" i="25"/>
  <c r="E293" i="25"/>
  <c r="F26" i="21"/>
  <c r="F24" i="21"/>
  <c r="E26" i="21"/>
  <c r="E24" i="21"/>
  <c r="F23" i="21"/>
  <c r="E23" i="21"/>
  <c r="E292" i="25"/>
  <c r="F292" i="25"/>
  <c r="F280" i="25"/>
  <c r="E280" i="25"/>
  <c r="E275" i="25"/>
  <c r="F275" i="25"/>
  <c r="E276" i="25"/>
  <c r="F276" i="25"/>
  <c r="E279" i="25"/>
  <c r="F279" i="25"/>
  <c r="E284" i="25"/>
  <c r="F284" i="25"/>
  <c r="F286" i="25"/>
  <c r="E286" i="25"/>
  <c r="E287" i="25"/>
  <c r="F287" i="25"/>
  <c r="E288" i="25"/>
  <c r="F288" i="25"/>
  <c r="E282" i="25"/>
  <c r="F282" i="25"/>
  <c r="E283" i="25"/>
  <c r="F283" i="25"/>
  <c r="E285" i="25"/>
  <c r="F285" i="25"/>
  <c r="E289" i="25"/>
  <c r="F289" i="25"/>
  <c r="F281" i="25"/>
  <c r="E281" i="25"/>
  <c r="F278" i="25"/>
  <c r="E278" i="25"/>
  <c r="F277" i="25"/>
  <c r="E277" i="25"/>
  <c r="F274" i="25"/>
  <c r="E274" i="25"/>
  <c r="E5" i="29"/>
  <c r="E9" i="29"/>
  <c r="E13" i="29"/>
  <c r="E15" i="29"/>
  <c r="E22" i="29"/>
  <c r="E26" i="29"/>
  <c r="E30" i="29"/>
  <c r="E34" i="29"/>
  <c r="F7" i="29"/>
  <c r="F11" i="29"/>
  <c r="F14" i="29"/>
  <c r="F17" i="29"/>
  <c r="F20" i="29"/>
  <c r="F24" i="29"/>
  <c r="F28" i="29"/>
  <c r="F32" i="29"/>
  <c r="E6" i="29"/>
  <c r="E10" i="29"/>
  <c r="E16" i="29"/>
  <c r="E19" i="29"/>
  <c r="E23" i="29"/>
  <c r="E27" i="29"/>
  <c r="E31"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9" i="25"/>
  <c r="E163" i="25"/>
  <c r="E167" i="25"/>
  <c r="E171" i="25"/>
  <c r="E175" i="25"/>
  <c r="E179"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60" i="25"/>
  <c r="E164" i="25"/>
  <c r="E168" i="25"/>
  <c r="E172" i="25"/>
  <c r="E176" i="25"/>
  <c r="E180" i="25"/>
  <c r="E184" i="25"/>
  <c r="E187" i="25"/>
  <c r="E191" i="25"/>
  <c r="E195" i="25"/>
  <c r="E199" i="25"/>
  <c r="E203" i="25"/>
  <c r="E207" i="25"/>
  <c r="E211" i="25"/>
  <c r="E215" i="25"/>
  <c r="E219" i="25"/>
  <c r="E223" i="25"/>
  <c r="E226" i="25"/>
  <c r="E230" i="25"/>
  <c r="E234" i="25"/>
  <c r="E238" i="25"/>
  <c r="E242" i="25"/>
  <c r="E246" i="25"/>
  <c r="E259" i="25"/>
  <c r="E253" i="25"/>
  <c r="E258" i="25"/>
  <c r="E263" i="25"/>
  <c r="E10" i="25"/>
  <c r="E17" i="25"/>
  <c r="E21" i="25"/>
  <c r="E33" i="25"/>
  <c r="E37" i="25"/>
  <c r="E42" i="25"/>
  <c r="E48" i="25"/>
  <c r="E62" i="25"/>
  <c r="E73" i="25"/>
  <c r="E87" i="25"/>
  <c r="E93" i="25"/>
  <c r="E100" i="25"/>
  <c r="E107" i="25"/>
  <c r="E126" i="25"/>
  <c r="E134" i="25"/>
  <c r="E142" i="25"/>
  <c r="E150" i="25"/>
  <c r="E162" i="25"/>
  <c r="E170" i="25"/>
  <c r="E178" i="25"/>
  <c r="E185" i="25"/>
  <c r="E189" i="25"/>
  <c r="E194" i="25"/>
  <c r="E200" i="25"/>
  <c r="E205" i="25"/>
  <c r="E210" i="25"/>
  <c r="E216" i="25"/>
  <c r="E221" i="25"/>
  <c r="E232" i="25"/>
  <c r="E237" i="25"/>
  <c r="E243" i="25"/>
  <c r="E248" i="25"/>
  <c r="E252" i="25"/>
  <c r="E260" i="25"/>
  <c r="E265" i="25"/>
  <c r="E269" i="25"/>
  <c r="E273"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5" i="25"/>
  <c r="E173" i="25"/>
  <c r="E181" i="25"/>
  <c r="E190" i="25"/>
  <c r="E196" i="25"/>
  <c r="E201" i="25"/>
  <c r="E206" i="25"/>
  <c r="E212" i="25"/>
  <c r="E217" i="25"/>
  <c r="E222" i="25"/>
  <c r="E227" i="25"/>
  <c r="E233" i="25"/>
  <c r="E239" i="25"/>
  <c r="E244" i="25"/>
  <c r="E249" i="25"/>
  <c r="E255" i="25"/>
  <c r="E261" i="25"/>
  <c r="E266" i="25"/>
  <c r="E270" i="25"/>
  <c r="F9" i="25"/>
  <c r="F13" i="25"/>
  <c r="F16" i="25"/>
  <c r="F30" i="25"/>
  <c r="F32" i="25"/>
  <c r="F36" i="25"/>
  <c r="F39" i="25"/>
  <c r="F44" i="25"/>
  <c r="F51" i="25"/>
  <c r="F54" i="25"/>
  <c r="F57" i="25"/>
  <c r="F61" i="25"/>
  <c r="F65" i="25"/>
  <c r="F69" i="25"/>
  <c r="E26" i="25"/>
  <c r="E31" i="25"/>
  <c r="E52" i="25"/>
  <c r="E66" i="25"/>
  <c r="E103" i="25"/>
  <c r="E122" i="25"/>
  <c r="E138" i="25"/>
  <c r="E154" i="25"/>
  <c r="E174" i="25"/>
  <c r="E186" i="25"/>
  <c r="E197" i="25"/>
  <c r="E208" i="25"/>
  <c r="E218" i="25"/>
  <c r="E228" i="25"/>
  <c r="E235" i="25"/>
  <c r="E245" i="25"/>
  <c r="E256" i="25"/>
  <c r="E267"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9" i="25"/>
  <c r="F163" i="25"/>
  <c r="F167" i="25"/>
  <c r="F171" i="25"/>
  <c r="F175" i="25"/>
  <c r="F179" i="25"/>
  <c r="F183" i="25"/>
  <c r="F186" i="25"/>
  <c r="F190" i="25"/>
  <c r="F194" i="25"/>
  <c r="F198" i="25"/>
  <c r="F202" i="25"/>
  <c r="F206" i="25"/>
  <c r="F210" i="25"/>
  <c r="F214" i="25"/>
  <c r="F218" i="25"/>
  <c r="E36" i="25"/>
  <c r="E54" i="25"/>
  <c r="E70" i="25"/>
  <c r="E92" i="25"/>
  <c r="E110" i="25"/>
  <c r="E121" i="25"/>
  <c r="E141" i="25"/>
  <c r="E166" i="25"/>
  <c r="E183" i="25"/>
  <c r="E198" i="25"/>
  <c r="E213" i="25"/>
  <c r="E225" i="25"/>
  <c r="E236" i="25"/>
  <c r="E250" i="25"/>
  <c r="E264" i="25"/>
  <c r="F14" i="25"/>
  <c r="F38" i="25"/>
  <c r="F50" i="25"/>
  <c r="F56" i="25"/>
  <c r="F63" i="25"/>
  <c r="F73" i="25"/>
  <c r="F75" i="25"/>
  <c r="F81" i="25"/>
  <c r="F87" i="25"/>
  <c r="F91" i="25"/>
  <c r="F96" i="25"/>
  <c r="F100" i="25"/>
  <c r="F105" i="25"/>
  <c r="F109" i="25"/>
  <c r="F114" i="25"/>
  <c r="F117" i="25"/>
  <c r="F124" i="25"/>
  <c r="F129" i="25"/>
  <c r="F134" i="25"/>
  <c r="F140" i="25"/>
  <c r="F145" i="25"/>
  <c r="F150" i="25"/>
  <c r="F160" i="25"/>
  <c r="F165" i="25"/>
  <c r="F170" i="25"/>
  <c r="F176" i="25"/>
  <c r="F181" i="25"/>
  <c r="F191" i="25"/>
  <c r="F196" i="25"/>
  <c r="F201" i="25"/>
  <c r="F207" i="25"/>
  <c r="F212" i="25"/>
  <c r="F217" i="25"/>
  <c r="F222" i="25"/>
  <c r="F233" i="25"/>
  <c r="F237" i="25"/>
  <c r="F241" i="25"/>
  <c r="F245" i="25"/>
  <c r="F249" i="25"/>
  <c r="F252" i="25"/>
  <c r="F257" i="25"/>
  <c r="F262" i="25"/>
  <c r="F266" i="25"/>
  <c r="F270" i="25"/>
  <c r="E9" i="25"/>
  <c r="E58" i="25"/>
  <c r="E97" i="25"/>
  <c r="E115" i="25"/>
  <c r="E133" i="25"/>
  <c r="E169" i="25"/>
  <c r="E192" i="25"/>
  <c r="E209" i="25"/>
  <c r="E241" i="25"/>
  <c r="E262" i="25"/>
  <c r="F24" i="25"/>
  <c r="F43" i="25"/>
  <c r="F53" i="25"/>
  <c r="F59" i="25"/>
  <c r="F77" i="25"/>
  <c r="F80" i="25"/>
  <c r="F84" i="25"/>
  <c r="F89" i="25"/>
  <c r="F95" i="25"/>
  <c r="F107" i="25"/>
  <c r="F115" i="25"/>
  <c r="F120" i="25"/>
  <c r="F122" i="25"/>
  <c r="F130" i="25"/>
  <c r="F137" i="25"/>
  <c r="F144" i="25"/>
  <c r="F152" i="25"/>
  <c r="F162" i="25"/>
  <c r="F169" i="25"/>
  <c r="F177" i="25"/>
  <c r="F184" i="25"/>
  <c r="F189" i="25"/>
  <c r="F197" i="25"/>
  <c r="F204" i="25"/>
  <c r="F211" i="25"/>
  <c r="F219" i="25"/>
  <c r="F224" i="25"/>
  <c r="F228" i="25"/>
  <c r="F230" i="25"/>
  <c r="F235" i="25"/>
  <c r="F240" i="25"/>
  <c r="F246" i="25"/>
  <c r="F250" i="25"/>
  <c r="F256" i="25"/>
  <c r="F263" i="25"/>
  <c r="F268" i="25"/>
  <c r="F273" i="25"/>
  <c r="E78" i="25"/>
  <c r="E99" i="25"/>
  <c r="E118" i="25"/>
  <c r="E146" i="25"/>
  <c r="E177" i="25"/>
  <c r="E193" i="25"/>
  <c r="E214" i="25"/>
  <c r="E247" i="25"/>
  <c r="E268" i="25"/>
  <c r="F7" i="25"/>
  <c r="F26" i="25"/>
  <c r="F62" i="25"/>
  <c r="F68" i="25"/>
  <c r="F78" i="25"/>
  <c r="F82" i="25"/>
  <c r="F85" i="25"/>
  <c r="F97" i="25"/>
  <c r="F102" i="25"/>
  <c r="F121" i="25"/>
  <c r="F125" i="25"/>
  <c r="F132" i="25"/>
  <c r="F138" i="25"/>
  <c r="F146" i="25"/>
  <c r="F153" i="25"/>
  <c r="F164" i="25"/>
  <c r="F172" i="25"/>
  <c r="F178" i="25"/>
  <c r="F185" i="25"/>
  <c r="F192" i="25"/>
  <c r="F199" i="25"/>
  <c r="F205" i="25"/>
  <c r="F213" i="25"/>
  <c r="F220" i="25"/>
  <c r="F225" i="25"/>
  <c r="F231" i="25"/>
  <c r="F236" i="25"/>
  <c r="F242" i="25"/>
  <c r="F247" i="25"/>
  <c r="F251" i="25"/>
  <c r="F258" i="25"/>
  <c r="F264" i="25"/>
  <c r="F269" i="25"/>
  <c r="E14" i="25"/>
  <c r="E32" i="25"/>
  <c r="E61" i="25"/>
  <c r="E84" i="25"/>
  <c r="E106" i="25"/>
  <c r="E125" i="25"/>
  <c r="E149" i="25"/>
  <c r="E182" i="25"/>
  <c r="E202" i="25"/>
  <c r="E220" i="25"/>
  <c r="E231" i="25"/>
  <c r="E251" i="25"/>
  <c r="E271" i="25"/>
  <c r="F11" i="25"/>
  <c r="F22" i="25"/>
  <c r="F27" i="25"/>
  <c r="F31" i="25"/>
  <c r="F48" i="25"/>
  <c r="F64" i="25"/>
  <c r="F70" i="25"/>
  <c r="F74" i="25"/>
  <c r="F86" i="25"/>
  <c r="F92" i="25"/>
  <c r="F103" i="25"/>
  <c r="F110" i="25"/>
  <c r="F112" i="25"/>
  <c r="F116" i="25"/>
  <c r="F126" i="25"/>
  <c r="F133" i="25"/>
  <c r="F141" i="25"/>
  <c r="F148" i="25"/>
  <c r="F154" i="25"/>
  <c r="F166" i="25"/>
  <c r="F173" i="25"/>
  <c r="F180" i="25"/>
  <c r="F187" i="25"/>
  <c r="F193" i="25"/>
  <c r="F200" i="25"/>
  <c r="F208" i="25"/>
  <c r="F215" i="25"/>
  <c r="F221" i="25"/>
  <c r="F226" i="25"/>
  <c r="F232" i="25"/>
  <c r="F238" i="25"/>
  <c r="F243" i="25"/>
  <c r="F248" i="25"/>
  <c r="F253" i="25"/>
  <c r="F260" i="25"/>
  <c r="F265" i="25"/>
  <c r="F271" i="25"/>
  <c r="E86" i="25"/>
  <c r="E188" i="25"/>
  <c r="E257" i="25"/>
  <c r="F58" i="25"/>
  <c r="F79" i="25"/>
  <c r="F99" i="25"/>
  <c r="F118" i="25"/>
  <c r="F142" i="25"/>
  <c r="F174" i="25"/>
  <c r="F203" i="25"/>
  <c r="F227" i="25"/>
  <c r="F244" i="25"/>
  <c r="F267" i="25"/>
  <c r="E16" i="25"/>
  <c r="E204" i="25"/>
  <c r="E272" i="25"/>
  <c r="F67" i="25"/>
  <c r="F83" i="25"/>
  <c r="F106" i="25"/>
  <c r="F149" i="25"/>
  <c r="F182" i="25"/>
  <c r="F259" i="25"/>
  <c r="F272" i="25"/>
  <c r="E130" i="25"/>
  <c r="E224" i="25"/>
  <c r="F15" i="25"/>
  <c r="F40" i="25"/>
  <c r="F71" i="25"/>
  <c r="F128" i="25"/>
  <c r="F161" i="25"/>
  <c r="F188" i="25"/>
  <c r="F216" i="25"/>
  <c r="F234" i="25"/>
  <c r="F255" i="25"/>
  <c r="E161" i="25"/>
  <c r="E240" i="25"/>
  <c r="F49" i="25"/>
  <c r="F93" i="25"/>
  <c r="F136" i="25"/>
  <c r="F168" i="25"/>
  <c r="F195" i="25"/>
  <c r="F223" i="25"/>
  <c r="F239" i="25"/>
  <c r="F261" i="25"/>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7" i="20"/>
  <c r="F14" i="20"/>
  <c r="F18" i="20"/>
  <c r="F22" i="20"/>
  <c r="F26" i="20"/>
  <c r="F30" i="20"/>
  <c r="F8" i="20"/>
  <c r="F11" i="20"/>
  <c r="F15" i="20"/>
  <c r="F19" i="20"/>
  <c r="F23" i="20"/>
  <c r="F27" i="20"/>
  <c r="F31" i="20"/>
  <c r="F5" i="20"/>
  <c r="F9" i="20"/>
  <c r="F12" i="20"/>
  <c r="F16" i="20"/>
  <c r="F20" i="20"/>
  <c r="F24" i="20"/>
  <c r="F28" i="20"/>
  <c r="F32" i="20"/>
  <c r="F6" i="20"/>
  <c r="F10" i="20"/>
  <c r="F13" i="20"/>
  <c r="F17" i="20"/>
  <c r="F21" i="20"/>
  <c r="F25" i="20"/>
  <c r="F29" i="20"/>
  <c r="F33" i="20"/>
  <c r="E5" i="20"/>
  <c r="E9" i="20"/>
  <c r="E12" i="20"/>
  <c r="E16" i="20"/>
  <c r="E20" i="20"/>
  <c r="E24" i="20"/>
  <c r="E28" i="20"/>
  <c r="E32" i="20"/>
  <c r="E6" i="20"/>
  <c r="E10" i="20"/>
  <c r="E13" i="20"/>
  <c r="E17" i="20"/>
  <c r="E21" i="20"/>
  <c r="E25" i="20"/>
  <c r="E29" i="20"/>
  <c r="E33" i="20"/>
  <c r="E7" i="20"/>
  <c r="E14" i="20"/>
  <c r="E18" i="20"/>
  <c r="E22" i="20"/>
  <c r="E26" i="20"/>
  <c r="E30" i="20"/>
  <c r="E8" i="20"/>
  <c r="E11" i="20"/>
  <c r="E15" i="20"/>
  <c r="E19" i="20"/>
  <c r="E23" i="20"/>
  <c r="E27" i="20"/>
  <c r="E31" i="20"/>
  <c r="E6" i="19"/>
  <c r="E8" i="19"/>
  <c r="E10" i="19"/>
  <c r="E12" i="19"/>
  <c r="E14" i="19"/>
  <c r="E16" i="19"/>
  <c r="E22" i="19"/>
  <c r="E18" i="19"/>
  <c r="F7" i="19"/>
  <c r="F13" i="19"/>
  <c r="F18" i="19"/>
  <c r="F6" i="19"/>
  <c r="F8" i="19"/>
  <c r="F10" i="19"/>
  <c r="F12" i="19"/>
  <c r="F14" i="19"/>
  <c r="F16" i="19"/>
  <c r="F22" i="19"/>
  <c r="E7" i="19"/>
  <c r="E9" i="19"/>
  <c r="E11" i="19"/>
  <c r="E13" i="19"/>
  <c r="E15" i="19"/>
  <c r="E17" i="19"/>
  <c r="F9" i="19"/>
  <c r="F11" i="19"/>
  <c r="F15" i="19"/>
  <c r="F17" i="19"/>
  <c r="F5" i="19"/>
  <c r="E5" i="19"/>
  <c r="F7" i="27"/>
  <c r="F5" i="27"/>
  <c r="F8" i="27"/>
  <c r="F6" i="27"/>
  <c r="F9" i="27"/>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9" i="27"/>
  <c r="E6" i="27"/>
  <c r="E8" i="27"/>
  <c r="E5" i="27"/>
  <c r="E7" i="27"/>
  <c r="E5" i="11"/>
  <c r="E7" i="11"/>
  <c r="E10" i="11"/>
  <c r="E16" i="11"/>
  <c r="E20" i="11"/>
  <c r="E24" i="11"/>
  <c r="E28" i="11"/>
  <c r="E32" i="11"/>
  <c r="E36" i="11"/>
  <c r="E40" i="11"/>
  <c r="E44" i="11"/>
  <c r="E48" i="11"/>
  <c r="E52" i="11"/>
  <c r="E56" i="11"/>
  <c r="E60" i="11"/>
  <c r="E64" i="11"/>
  <c r="E68" i="11"/>
  <c r="E72" i="11"/>
  <c r="E76" i="11"/>
  <c r="E93" i="11"/>
  <c r="E97" i="11"/>
  <c r="E101" i="11"/>
  <c r="E105" i="11"/>
  <c r="E160" i="11"/>
  <c r="E164" i="11"/>
  <c r="E168" i="11"/>
  <c r="E172" i="11"/>
  <c r="E179" i="11"/>
  <c r="E183" i="11"/>
  <c r="E186" i="11"/>
  <c r="E189" i="11"/>
  <c r="E11" i="11"/>
  <c r="E17" i="11"/>
  <c r="E22" i="11"/>
  <c r="E27" i="11"/>
  <c r="E33" i="11"/>
  <c r="E38" i="11"/>
  <c r="E43" i="11"/>
  <c r="E49" i="11"/>
  <c r="E54" i="11"/>
  <c r="E59" i="11"/>
  <c r="E65" i="11"/>
  <c r="E70" i="11"/>
  <c r="E75" i="11"/>
  <c r="E90" i="11"/>
  <c r="E95" i="11"/>
  <c r="E100" i="11"/>
  <c r="E106" i="11"/>
  <c r="E161" i="11"/>
  <c r="E166" i="11"/>
  <c r="E171" i="11"/>
  <c r="E176" i="11"/>
  <c r="E181" i="11"/>
  <c r="E190" i="11"/>
  <c r="E197" i="11"/>
  <c r="E201" i="11"/>
  <c r="E205" i="11"/>
  <c r="E209" i="11"/>
  <c r="E213" i="11"/>
  <c r="E214" i="11"/>
  <c r="E218" i="11"/>
  <c r="E222" i="11"/>
  <c r="E226" i="11"/>
  <c r="E230" i="11"/>
  <c r="E234" i="11"/>
  <c r="E237" i="11"/>
  <c r="E241" i="11"/>
  <c r="E245" i="11"/>
  <c r="E249" i="11"/>
  <c r="E253" i="11"/>
  <c r="E257" i="11"/>
  <c r="E259" i="11"/>
  <c r="E12" i="11"/>
  <c r="E13" i="11"/>
  <c r="E18" i="11"/>
  <c r="E23" i="11"/>
  <c r="E29" i="11"/>
  <c r="E34" i="11"/>
  <c r="E39" i="11"/>
  <c r="E45" i="11"/>
  <c r="E50" i="11"/>
  <c r="E55" i="11"/>
  <c r="E61" i="11"/>
  <c r="E66" i="11"/>
  <c r="E71" i="11"/>
  <c r="E77" i="11"/>
  <c r="E91" i="11"/>
  <c r="E96" i="11"/>
  <c r="E102" i="11"/>
  <c r="E107" i="11"/>
  <c r="E162" i="11"/>
  <c r="E167" i="11"/>
  <c r="E173" i="11"/>
  <c r="E177" i="11"/>
  <c r="E182" i="11"/>
  <c r="E187" i="11"/>
  <c r="E198" i="11"/>
  <c r="E202" i="11"/>
  <c r="E206" i="11"/>
  <c r="E210" i="11"/>
  <c r="E215" i="11"/>
  <c r="E219" i="11"/>
  <c r="E223" i="11"/>
  <c r="E227" i="11"/>
  <c r="E231" i="11"/>
  <c r="E238" i="11"/>
  <c r="E242" i="11"/>
  <c r="E246" i="11"/>
  <c r="E250" i="11"/>
  <c r="E254" i="11"/>
  <c r="E258" i="11"/>
  <c r="E252" i="11"/>
  <c r="E244" i="11"/>
  <c r="E236" i="11"/>
  <c r="E229" i="11"/>
  <c r="E221" i="11"/>
  <c r="E208" i="11"/>
  <c r="E200" i="11"/>
  <c r="E185" i="11"/>
  <c r="E175" i="11"/>
  <c r="E165" i="11"/>
  <c r="E104" i="11"/>
  <c r="E94" i="11"/>
  <c r="E74" i="11"/>
  <c r="E63" i="11"/>
  <c r="E53" i="11"/>
  <c r="E42" i="11"/>
  <c r="E31" i="11"/>
  <c r="E21" i="11"/>
  <c r="E9" i="11"/>
  <c r="E251" i="11"/>
  <c r="E243" i="11"/>
  <c r="E235" i="11"/>
  <c r="E228" i="11"/>
  <c r="E220" i="11"/>
  <c r="E207" i="11"/>
  <c r="E199" i="11"/>
  <c r="E184" i="11"/>
  <c r="E174" i="11"/>
  <c r="E163" i="11"/>
  <c r="E103" i="11"/>
  <c r="E92" i="11"/>
  <c r="E73" i="11"/>
  <c r="E62" i="11"/>
  <c r="E51" i="11"/>
  <c r="E41" i="11"/>
  <c r="E30" i="11"/>
  <c r="E19" i="11"/>
  <c r="E6" i="11"/>
  <c r="E256" i="11"/>
  <c r="E248" i="11"/>
  <c r="E240" i="11"/>
  <c r="E233" i="11"/>
  <c r="E225" i="11"/>
  <c r="E217" i="11"/>
  <c r="E212" i="11"/>
  <c r="E204" i="11"/>
  <c r="E194" i="11"/>
  <c r="E180" i="11"/>
  <c r="E170" i="11"/>
  <c r="E159" i="11"/>
  <c r="E99" i="11"/>
  <c r="E79" i="11"/>
  <c r="E69" i="11"/>
  <c r="E58" i="11"/>
  <c r="E47" i="11"/>
  <c r="E37" i="11"/>
  <c r="E26" i="11"/>
  <c r="E14" i="11"/>
  <c r="E255" i="11"/>
  <c r="E247" i="11"/>
  <c r="E239" i="11"/>
  <c r="E232" i="11"/>
  <c r="E224" i="11"/>
  <c r="E216" i="11"/>
  <c r="E211" i="11"/>
  <c r="E203" i="11"/>
  <c r="E188" i="11"/>
  <c r="E178" i="11"/>
  <c r="E169" i="11"/>
  <c r="E98" i="11"/>
  <c r="E78" i="11"/>
  <c r="E67" i="11"/>
  <c r="E57" i="11"/>
  <c r="E46" i="11"/>
  <c r="E35" i="11"/>
  <c r="E25" i="11"/>
  <c r="E15" i="11"/>
  <c r="E12" i="6"/>
  <c r="E23" i="6"/>
  <c r="E9" i="6"/>
  <c r="E29" i="6"/>
  <c r="E14" i="6"/>
  <c r="E6" i="7"/>
  <c r="E22" i="6"/>
  <c r="E19" i="6"/>
  <c r="E27" i="6"/>
  <c r="E18" i="6"/>
  <c r="E8" i="6"/>
  <c r="E30" i="6"/>
  <c r="E25" i="6"/>
  <c r="E15" i="6"/>
  <c r="E10"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E119" i="9" l="1"/>
  <c r="F119" i="9"/>
  <c r="F120" i="9"/>
  <c r="E120" i="9"/>
  <c r="F123" i="9"/>
  <c r="E123" i="9"/>
  <c r="F121" i="9"/>
  <c r="E121" i="9"/>
  <c r="E122" i="9"/>
  <c r="F122"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3" i="35"/>
  <c r="D13" i="35"/>
  <c r="C13" i="35"/>
  <c r="E13"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1" i="25"/>
  <c r="N161" i="25"/>
  <c r="M34" i="20" l="1"/>
  <c r="N34" i="20"/>
  <c r="O306" i="41" l="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F19" i="35"/>
  <c r="D19" i="35"/>
  <c r="C19" i="35"/>
  <c r="O7" i="41"/>
  <c r="N7" i="41"/>
  <c r="O6" i="41"/>
  <c r="N6" i="41"/>
  <c r="O5" i="41"/>
  <c r="N5" i="41"/>
  <c r="M123" i="24"/>
  <c r="N123" i="24"/>
  <c r="M124" i="24"/>
  <c r="N124" i="24"/>
  <c r="A22" i="24"/>
  <c r="B22" i="24"/>
  <c r="M125" i="24" s="1"/>
  <c r="C22" i="24"/>
  <c r="D22"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19" i="35" l="1"/>
  <c r="Y14" i="41"/>
  <c r="U14" i="41"/>
  <c r="X14" i="41"/>
  <c r="W14" i="41"/>
  <c r="Z14" i="41"/>
  <c r="V14" i="41"/>
  <c r="X5" i="41"/>
  <c r="U6" i="41"/>
  <c r="Y6" i="41"/>
  <c r="V7" i="41"/>
  <c r="Z7" i="41"/>
  <c r="X15" i="41"/>
  <c r="Z6" i="41"/>
  <c r="Y15" i="41"/>
  <c r="V5" i="41"/>
  <c r="X7" i="41"/>
  <c r="V15" i="41"/>
  <c r="X6" i="41"/>
  <c r="Y7" i="41"/>
  <c r="W15" i="41"/>
  <c r="U5" i="41"/>
  <c r="Y5" i="41"/>
  <c r="V6" i="41"/>
  <c r="W7" i="41"/>
  <c r="U15" i="41"/>
  <c r="Z5" i="41"/>
  <c r="W6" i="41"/>
  <c r="Z15" i="41"/>
  <c r="W5" i="41"/>
  <c r="U7"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125" i="24"/>
  <c r="AA14" i="41" l="1"/>
  <c r="AA7" i="41"/>
  <c r="AA15" i="41"/>
  <c r="AA5" i="41"/>
  <c r="AA6" i="41"/>
  <c r="AA8" i="24"/>
  <c r="AA5" i="24"/>
  <c r="AA6" i="24"/>
  <c r="AA9" i="24"/>
  <c r="AA7" i="24"/>
  <c r="M23" i="38"/>
  <c r="M24" i="38"/>
  <c r="M23" i="19"/>
  <c r="N23" i="19"/>
  <c r="M24" i="19"/>
  <c r="N24" i="19"/>
  <c r="M27" i="19"/>
  <c r="N27" i="19"/>
  <c r="M30" i="19"/>
  <c r="N30" i="19"/>
  <c r="M226"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M26" i="21" l="1"/>
  <c r="M27" i="21"/>
  <c r="M28" i="21"/>
  <c r="M42" i="21"/>
  <c r="M43" i="21"/>
  <c r="D42" i="29" l="1"/>
  <c r="M25" i="29"/>
  <c r="N25" i="29"/>
  <c r="M21" i="38"/>
  <c r="N21" i="38"/>
  <c r="M26" i="4" l="1"/>
  <c r="N26" i="4"/>
  <c r="C20" i="39" l="1"/>
  <c r="K14" i="35" s="1"/>
  <c r="D20" i="39"/>
  <c r="L14" i="35" s="1"/>
  <c r="B20" i="39"/>
  <c r="J14" i="35" s="1"/>
  <c r="A20" i="39"/>
  <c r="I14"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6" i="25"/>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4" i="29"/>
  <c r="N44" i="29"/>
  <c r="M45" i="29"/>
  <c r="N45"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60" i="25"/>
  <c r="N160"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M180" i="25"/>
  <c r="N180" i="25"/>
  <c r="N181" i="25"/>
  <c r="N182" i="25"/>
  <c r="N183" i="25"/>
  <c r="N184" i="25"/>
  <c r="N185" i="25"/>
  <c r="N23" i="38"/>
  <c r="M6" i="38"/>
  <c r="N6" i="38"/>
  <c r="M7" i="38"/>
  <c r="N7" i="38"/>
  <c r="M8" i="38"/>
  <c r="N8" i="38"/>
  <c r="M9" i="38"/>
  <c r="N9" i="38"/>
  <c r="M10" i="38"/>
  <c r="N10" i="38"/>
  <c r="M11" i="38"/>
  <c r="N11" i="38"/>
  <c r="M12" i="38"/>
  <c r="N12" i="38"/>
  <c r="M15" i="38"/>
  <c r="N15" i="38"/>
  <c r="M17" i="38"/>
  <c r="N17" i="38"/>
  <c r="M19" i="38"/>
  <c r="N19" i="38"/>
  <c r="M20" i="38"/>
  <c r="N20"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3" i="21"/>
  <c r="N44" i="21"/>
  <c r="M45" i="21"/>
  <c r="N45"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4" i="11"/>
  <c r="N194"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81" i="11"/>
  <c r="N281"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C106" i="4" l="1"/>
  <c r="B106" i="4"/>
  <c r="D106" i="4"/>
  <c r="A106"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14" i="21"/>
  <c r="M314" i="21"/>
  <c r="N313" i="21"/>
  <c r="M313" i="21"/>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M5" i="21"/>
  <c r="N5" i="21"/>
  <c r="AB8" i="4" l="1"/>
  <c r="AB5" i="4"/>
  <c r="AB4" i="4"/>
  <c r="AB7" i="4"/>
  <c r="AB6" i="4"/>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8" i="20"/>
  <c r="M68" i="20"/>
  <c r="N67" i="20"/>
  <c r="M67" i="20"/>
  <c r="N65" i="20"/>
  <c r="M65"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282" i="11" l="1"/>
  <c r="N282" i="11"/>
  <c r="M285" i="11" l="1"/>
  <c r="N285"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8" i="6"/>
  <c r="N98" i="6"/>
  <c r="M6" i="6"/>
  <c r="N6" i="6"/>
  <c r="M7" i="6"/>
  <c r="N7" i="6"/>
  <c r="M8" i="6"/>
  <c r="N8" i="6"/>
  <c r="M9" i="6"/>
  <c r="N9" i="6"/>
  <c r="M5" i="6"/>
  <c r="N5" i="6"/>
  <c r="N22" i="19" l="1"/>
  <c r="N10" i="19"/>
  <c r="M10" i="19"/>
  <c r="M5" i="5" l="1"/>
  <c r="N5" i="5"/>
  <c r="M6" i="5"/>
  <c r="N6" i="5"/>
  <c r="M7" i="5"/>
  <c r="N7" i="5"/>
  <c r="M8" i="5"/>
  <c r="N8" i="5"/>
  <c r="M9" i="5"/>
  <c r="N9" i="5"/>
  <c r="M10" i="5"/>
  <c r="N10" i="5"/>
  <c r="M47" i="29" l="1"/>
  <c r="N47" i="29"/>
  <c r="M48" i="29"/>
  <c r="N48" i="29"/>
  <c r="M49" i="29"/>
  <c r="N49" i="29"/>
  <c r="M50" i="29"/>
  <c r="N50" i="29"/>
  <c r="M51" i="29"/>
  <c r="N51" i="29"/>
  <c r="M52" i="29"/>
  <c r="N52" i="29"/>
  <c r="M53" i="29"/>
  <c r="N53" i="29"/>
  <c r="M54" i="29"/>
  <c r="N54" i="29"/>
  <c r="M55" i="29"/>
  <c r="N55"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4" i="9"/>
  <c r="N124" i="9"/>
  <c r="M125" i="9"/>
  <c r="N125" i="9"/>
  <c r="M126" i="9"/>
  <c r="N126"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65" i="20" l="1"/>
  <c r="C65" i="20"/>
  <c r="E65" i="20"/>
  <c r="L10"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286" i="11"/>
  <c r="N286" i="11"/>
  <c r="M99" i="6"/>
  <c r="N99" i="6"/>
  <c r="M293" i="11"/>
  <c r="N293" i="11"/>
  <c r="M294" i="11"/>
  <c r="N294" i="11"/>
  <c r="M295" i="11"/>
  <c r="N295" i="11"/>
  <c r="AA6" i="20" l="1"/>
  <c r="AA7" i="20"/>
  <c r="AA5" i="20"/>
  <c r="AA8" i="20"/>
  <c r="AA9" i="20"/>
  <c r="M296" i="11"/>
  <c r="N296" i="11"/>
  <c r="M297" i="11"/>
  <c r="N297" i="11"/>
  <c r="M298" i="11"/>
  <c r="N298" i="11"/>
  <c r="M299" i="11"/>
  <c r="N299" i="11"/>
  <c r="M300" i="11"/>
  <c r="N300" i="11"/>
  <c r="M301" i="11"/>
  <c r="N301" i="11"/>
  <c r="M302" i="11"/>
  <c r="N302" i="11"/>
  <c r="M303" i="11"/>
  <c r="N303" i="11"/>
  <c r="F118" i="11" l="1"/>
  <c r="E118" i="11" l="1"/>
  <c r="L20" i="35"/>
  <c r="I20" i="35"/>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A46" i="26"/>
  <c r="I19" i="35" s="1"/>
  <c r="D46" i="26"/>
  <c r="L19" i="35" s="1"/>
  <c r="C46" i="26"/>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23" i="38"/>
  <c r="L16" i="35" s="1"/>
  <c r="C23" i="38"/>
  <c r="B23" i="38"/>
  <c r="A23" i="38"/>
  <c r="I16" i="35" s="1"/>
  <c r="I15" i="35"/>
  <c r="N306" i="38"/>
  <c r="M306" i="38"/>
  <c r="N305" i="38"/>
  <c r="M305" i="38"/>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5" i="38"/>
  <c r="M5" i="38"/>
  <c r="L15" i="35"/>
  <c r="K15" i="35"/>
  <c r="J15" i="35"/>
  <c r="A9" i="23"/>
  <c r="I13"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3"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1" i="35"/>
  <c r="M44" i="21"/>
  <c r="I11" i="35"/>
  <c r="A65" i="20"/>
  <c r="I10" i="35" s="1"/>
  <c r="D28" i="19"/>
  <c r="F21" i="35" s="1"/>
  <c r="K10" i="35"/>
  <c r="B65" i="20"/>
  <c r="C28" i="19"/>
  <c r="B28" i="19"/>
  <c r="D21" i="35" s="1"/>
  <c r="A28" i="19"/>
  <c r="C21" i="35" s="1"/>
  <c r="N309" i="19"/>
  <c r="M309" i="19"/>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3" i="19"/>
  <c r="M33" i="19"/>
  <c r="N31" i="19"/>
  <c r="M31" i="19"/>
  <c r="M22" i="19"/>
  <c r="N18" i="19"/>
  <c r="M18" i="19"/>
  <c r="N17" i="19"/>
  <c r="M17" i="19"/>
  <c r="N16" i="19"/>
  <c r="M16" i="19"/>
  <c r="N15" i="19"/>
  <c r="M15" i="19"/>
  <c r="N14" i="19"/>
  <c r="M14" i="19"/>
  <c r="N13" i="19"/>
  <c r="M13" i="19"/>
  <c r="N12" i="19"/>
  <c r="M12" i="19"/>
  <c r="N11" i="19"/>
  <c r="M11" i="19"/>
  <c r="N9" i="19"/>
  <c r="M9" i="19"/>
  <c r="N8" i="19"/>
  <c r="M8" i="19"/>
  <c r="N7" i="19"/>
  <c r="M7" i="19"/>
  <c r="N6" i="19"/>
  <c r="M6" i="19"/>
  <c r="N5" i="19"/>
  <c r="M5" i="19"/>
  <c r="D13" i="27"/>
  <c r="F20" i="35" s="1"/>
  <c r="C13" i="27"/>
  <c r="E20" i="35" s="1"/>
  <c r="A13" i="27"/>
  <c r="C20" i="35" s="1"/>
  <c r="B13" i="27"/>
  <c r="D20"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6" i="8"/>
  <c r="M25" i="8" s="1"/>
  <c r="B102" i="6"/>
  <c r="B21" i="5"/>
  <c r="D11" i="35" s="1"/>
  <c r="B127" i="9"/>
  <c r="D11" i="10"/>
  <c r="F15" i="35" s="1"/>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6" i="8"/>
  <c r="F14" i="35" s="1"/>
  <c r="C26" i="8"/>
  <c r="A26" i="8"/>
  <c r="C14" i="35" s="1"/>
  <c r="N312" i="8"/>
  <c r="M312" i="8"/>
  <c r="N311" i="8"/>
  <c r="M311" i="8"/>
  <c r="N310" i="8"/>
  <c r="M310" i="8"/>
  <c r="N309" i="8"/>
  <c r="M309" i="8"/>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4" i="8"/>
  <c r="M24" i="8"/>
  <c r="N23" i="8"/>
  <c r="M23"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2" i="35"/>
  <c r="C102" i="6"/>
  <c r="A102" i="6"/>
  <c r="C12" i="35" s="1"/>
  <c r="F10" i="35"/>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79" i="4"/>
  <c r="M379" i="4"/>
  <c r="N378" i="4"/>
  <c r="M378" i="4"/>
  <c r="N377" i="4"/>
  <c r="M377" i="4"/>
  <c r="N376" i="4"/>
  <c r="M376" i="4"/>
  <c r="N375" i="4"/>
  <c r="M375" i="4"/>
  <c r="N374" i="4"/>
  <c r="M374" i="4"/>
  <c r="N373" i="4"/>
  <c r="M373" i="4"/>
  <c r="N372" i="4"/>
  <c r="M372" i="4"/>
  <c r="N371" i="4"/>
  <c r="M371" i="4"/>
  <c r="N370" i="4"/>
  <c r="M370" i="4"/>
  <c r="N369" i="4"/>
  <c r="M369" i="4"/>
  <c r="N368" i="4"/>
  <c r="M368" i="4"/>
  <c r="N367" i="4"/>
  <c r="M367" i="4"/>
  <c r="N366" i="4"/>
  <c r="M366" i="4"/>
  <c r="N365" i="4"/>
  <c r="M365" i="4"/>
  <c r="N364" i="4"/>
  <c r="M364" i="4"/>
  <c r="N363" i="4"/>
  <c r="M363" i="4"/>
  <c r="N362" i="4"/>
  <c r="M362" i="4"/>
  <c r="N361" i="4"/>
  <c r="M361" i="4"/>
  <c r="N360" i="4"/>
  <c r="M360" i="4"/>
  <c r="N359" i="4"/>
  <c r="M359" i="4"/>
  <c r="N358" i="4"/>
  <c r="M358" i="4"/>
  <c r="N357" i="4"/>
  <c r="M357" i="4"/>
  <c r="N356" i="4"/>
  <c r="M356" i="4"/>
  <c r="N355" i="4"/>
  <c r="M355" i="4"/>
  <c r="N354" i="4"/>
  <c r="M354" i="4"/>
  <c r="N353" i="4"/>
  <c r="M353" i="4"/>
  <c r="N352" i="4"/>
  <c r="M352" i="4"/>
  <c r="N351" i="4"/>
  <c r="M351" i="4"/>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5" i="4"/>
  <c r="M5" i="4"/>
  <c r="N317" i="9"/>
  <c r="M317" i="9"/>
  <c r="N316" i="9"/>
  <c r="M316" i="9"/>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7" i="9"/>
  <c r="M137" i="9"/>
  <c r="N136" i="9"/>
  <c r="M136" i="9"/>
  <c r="N135" i="9"/>
  <c r="M135" i="9"/>
  <c r="N134" i="9"/>
  <c r="M134" i="9"/>
  <c r="N133" i="9"/>
  <c r="M133" i="9"/>
  <c r="N132" i="9"/>
  <c r="M132" i="9"/>
  <c r="N131" i="9"/>
  <c r="M131" i="9"/>
  <c r="N5" i="9"/>
  <c r="M5" i="9"/>
  <c r="D127" i="9"/>
  <c r="F9" i="35" s="1"/>
  <c r="C127" i="9"/>
  <c r="E9" i="35" s="1"/>
  <c r="F17" i="35"/>
  <c r="E17" i="35"/>
  <c r="C17" i="35"/>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7" i="11"/>
  <c r="F116" i="11"/>
  <c r="F115" i="11"/>
  <c r="F114" i="11"/>
  <c r="F113" i="11"/>
  <c r="F112" i="11"/>
  <c r="F111" i="11"/>
  <c r="F110" i="11"/>
  <c r="F108" i="11"/>
  <c r="F109"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E14" i="35"/>
  <c r="W11" i="8"/>
  <c r="Y9" i="8"/>
  <c r="U9" i="8"/>
  <c r="W8" i="8"/>
  <c r="Y7" i="8"/>
  <c r="U7" i="8"/>
  <c r="W6" i="8"/>
  <c r="U11" i="8"/>
  <c r="V9" i="8"/>
  <c r="V8" i="8"/>
  <c r="W7" i="8"/>
  <c r="X6" i="8"/>
  <c r="Z9" i="8"/>
  <c r="Z8" i="8"/>
  <c r="V7" i="8"/>
  <c r="Y11" i="8"/>
  <c r="U8" i="8"/>
  <c r="V6" i="8"/>
  <c r="X9" i="8"/>
  <c r="Z7" i="8"/>
  <c r="U6" i="8"/>
  <c r="W9" i="8"/>
  <c r="X11" i="8"/>
  <c r="Z6" i="8"/>
  <c r="V11" i="8"/>
  <c r="Y6" i="8"/>
  <c r="X7" i="8"/>
  <c r="Y8" i="8"/>
  <c r="X8" i="8"/>
  <c r="K13"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6"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Z9" i="6"/>
  <c r="V9" i="6"/>
  <c r="X8" i="6"/>
  <c r="Z7" i="6"/>
  <c r="X9" i="6"/>
  <c r="Y8" i="6"/>
  <c r="Y7" i="6"/>
  <c r="AA6" i="6"/>
  <c r="W6" i="6"/>
  <c r="W8" i="6"/>
  <c r="Z6" i="6"/>
  <c r="W9" i="6"/>
  <c r="X7" i="6"/>
  <c r="V6" i="6"/>
  <c r="AA8" i="6"/>
  <c r="W7" i="6"/>
  <c r="Z8" i="6"/>
  <c r="AA9" i="6"/>
  <c r="Y6" i="6"/>
  <c r="Y9" i="6"/>
  <c r="X6"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19"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0"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1"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1"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11" i="11"/>
  <c r="E115" i="11"/>
  <c r="E120" i="11"/>
  <c r="E124" i="11"/>
  <c r="E128" i="11"/>
  <c r="E132" i="11"/>
  <c r="E136" i="11"/>
  <c r="E140" i="11"/>
  <c r="E144" i="11"/>
  <c r="E148" i="11"/>
  <c r="E108" i="11"/>
  <c r="E113" i="11"/>
  <c r="E117" i="11"/>
  <c r="E122" i="11"/>
  <c r="E126" i="11"/>
  <c r="E130" i="11"/>
  <c r="E134" i="11"/>
  <c r="E138" i="11"/>
  <c r="E142" i="11"/>
  <c r="E146" i="11"/>
  <c r="E150" i="11"/>
  <c r="E109" i="11"/>
  <c r="E112" i="11"/>
  <c r="E116" i="11"/>
  <c r="E121" i="11"/>
  <c r="E125" i="11"/>
  <c r="E129" i="11"/>
  <c r="E133" i="11"/>
  <c r="E137" i="11"/>
  <c r="E141" i="11"/>
  <c r="E145" i="11"/>
  <c r="E149" i="11"/>
  <c r="E110" i="11"/>
  <c r="E114" i="11"/>
  <c r="E119" i="11"/>
  <c r="E123" i="11"/>
  <c r="E127" i="11"/>
  <c r="E131" i="11"/>
  <c r="E135" i="11"/>
  <c r="E139" i="11"/>
  <c r="E143" i="11"/>
  <c r="E147" i="11"/>
  <c r="E151" i="11"/>
  <c r="M24" i="27"/>
  <c r="N24" i="27"/>
  <c r="N24" i="38"/>
  <c r="M14" i="23"/>
  <c r="N14" i="23"/>
  <c r="M13" i="7"/>
  <c r="L12" i="7"/>
  <c r="N46" i="21"/>
  <c r="M46" i="21"/>
  <c r="N69" i="20"/>
  <c r="M69" i="20"/>
  <c r="N10" i="10"/>
  <c r="D15" i="35"/>
  <c r="N130" i="9"/>
  <c r="N127" i="9"/>
  <c r="M127" i="9"/>
  <c r="M46" i="29"/>
  <c r="N46" i="29"/>
  <c r="M32" i="19"/>
  <c r="N32" i="19"/>
  <c r="J11" i="35"/>
  <c r="D12" i="35"/>
  <c r="M100" i="6"/>
  <c r="N100" i="6"/>
  <c r="N21" i="5"/>
  <c r="J20" i="35"/>
  <c r="M287" i="11"/>
  <c r="N287" i="11"/>
  <c r="M130" i="9"/>
  <c r="D9" i="35"/>
  <c r="J13" i="35"/>
  <c r="J16" i="35"/>
  <c r="D14" i="35"/>
  <c r="N25" i="8"/>
  <c r="D17" i="35"/>
  <c r="J10" i="35"/>
  <c r="N65" i="26"/>
  <c r="J19" i="35"/>
  <c r="M21" i="5"/>
  <c r="M19" i="35"/>
  <c r="N19" i="35"/>
  <c r="AA12" i="26" l="1"/>
  <c r="AA15" i="26"/>
  <c r="AA13" i="26"/>
  <c r="AA11" i="26"/>
  <c r="AA14" i="26"/>
  <c r="AA11" i="8"/>
  <c r="V10" i="8"/>
  <c r="X10" i="8"/>
  <c r="Y10" i="8"/>
  <c r="U10" i="8"/>
  <c r="W10" i="8"/>
  <c r="E579" i="25"/>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9" i="8"/>
  <c r="AA8" i="8"/>
  <c r="AA8" i="38"/>
  <c r="AA9" i="23"/>
  <c r="AA10" i="19"/>
  <c r="AA6" i="21"/>
  <c r="AA7" i="10"/>
  <c r="AA5" i="10"/>
  <c r="AB9" i="6"/>
  <c r="AC5" i="5"/>
  <c r="AC6" i="5"/>
  <c r="AA8" i="19"/>
  <c r="AA11" i="19"/>
  <c r="AA9" i="21"/>
  <c r="AA7" i="29"/>
  <c r="AA6" i="29"/>
  <c r="AA5" i="26"/>
  <c r="AA8" i="10"/>
  <c r="AB6" i="6"/>
  <c r="AC7" i="5"/>
  <c r="AA6" i="38"/>
  <c r="AA7" i="23"/>
  <c r="O19" i="35"/>
  <c r="M20" i="35" s="1"/>
  <c r="AA10" i="8" l="1"/>
  <c r="N20" i="35"/>
  <c r="C10" i="35"/>
  <c r="E10" i="35"/>
  <c r="N102" i="4"/>
  <c r="D10" i="35" l="1"/>
  <c r="M102" i="4"/>
  <c r="M8" i="39"/>
  <c r="N14" i="39"/>
  <c r="AA5" i="9" l="1"/>
  <c r="C9" i="35"/>
  <c r="C582" i="25"/>
  <c r="K17" i="35" s="1"/>
  <c r="B582" i="25"/>
  <c r="J17" i="35" s="1"/>
  <c r="I17" i="35"/>
  <c r="L17" i="35"/>
  <c r="B23" i="35" l="1"/>
  <c r="V12" i="35" l="1"/>
  <c r="H134" i="9"/>
  <c r="C134" i="9"/>
  <c r="AA6" i="9"/>
  <c r="U6" i="9"/>
  <c r="AA7" i="9"/>
  <c r="U7" i="9"/>
  <c r="AA9" i="9"/>
  <c r="U9" i="9"/>
  <c r="H132" i="9"/>
  <c r="C132" i="9"/>
  <c r="AA8" i="9"/>
  <c r="U8" i="9"/>
  <c r="H133" i="9"/>
  <c r="N138" i="9"/>
  <c r="B133" i="9"/>
  <c r="M138" i="9"/>
  <c r="G134" i="9"/>
  <c r="X7" i="9"/>
  <c r="X6" i="9"/>
  <c r="E131" i="9"/>
  <c r="Y6" i="9"/>
  <c r="W7" i="9"/>
  <c r="D134" i="9"/>
  <c r="D133" i="9"/>
  <c r="Y9" i="9"/>
  <c r="E133" i="9"/>
  <c r="Y8" i="9"/>
  <c r="F132" i="9"/>
  <c r="G132" i="9"/>
  <c r="X8" i="9"/>
  <c r="V8" i="9"/>
  <c r="E134" i="9"/>
  <c r="V9" i="9"/>
  <c r="Z8" i="9"/>
  <c r="Z6" i="9"/>
  <c r="Y7" i="9"/>
  <c r="D131" i="9"/>
  <c r="E132" i="9"/>
  <c r="Z5" i="9"/>
  <c r="F131" i="9"/>
  <c r="Z7" i="9"/>
  <c r="C133" i="9"/>
  <c r="H131" i="9"/>
  <c r="F133" i="9"/>
  <c r="W6" i="9"/>
  <c r="G131" i="9"/>
  <c r="Z9" i="9"/>
  <c r="D132" i="9"/>
  <c r="W9" i="9"/>
  <c r="X9" i="9"/>
  <c r="G133" i="9"/>
  <c r="F134" i="9"/>
  <c r="W8" i="9"/>
  <c r="V6" i="9"/>
  <c r="C131" i="9"/>
  <c r="V7" i="9"/>
</calcChain>
</file>

<file path=xl/sharedStrings.xml><?xml version="1.0" encoding="utf-8"?>
<sst xmlns="http://schemas.openxmlformats.org/spreadsheetml/2006/main" count="11296" uniqueCount="6044">
  <si>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</si>
  <si>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</si>
  <si>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</si>
  <si>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</si>
  <si>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</si>
  <si>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</si>
  <si>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</si>
  <si>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</si>
  <si>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</si>
  <si>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</si>
  <si>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</si>
  <si>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</si>
  <si>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</si>
  <si>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</si>
  <si>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</si>
  <si>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</si>
  <si>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</si>
  <si>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</si>
  <si>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</si>
  <si>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</si>
  <si>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</si>
  <si>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</si>
  <si>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</si>
  <si>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</si>
  <si>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</si>
  <si>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</si>
  <si>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</si>
  <si>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</si>
  <si>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</si>
  <si>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</si>
  <si>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</si>
  <si>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</si>
  <si>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</si>
  <si>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</si>
  <si>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</si>
  <si>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</si>
  <si>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</si>
  <si>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</si>
  <si>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</si>
  <si>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</si>
  <si>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</si>
  <si>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</si>
  <si>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</si>
  <si>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</si>
  <si>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</si>
  <si>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</si>
  <si>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</si>
  <si>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</si>
  <si>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</si>
  <si>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</si>
  <si>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</si>
  <si>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</si>
  <si>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</si>
  <si>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</si>
  <si>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</si>
  <si>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</si>
  <si>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</si>
  <si>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</si>
  <si>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</si>
  <si>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</si>
  <si>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</si>
  <si>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</si>
  <si>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</si>
  <si>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</si>
  <si>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</si>
  <si>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</si>
  <si>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</si>
  <si>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</si>
  <si>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</si>
  <si>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</si>
  <si>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</si>
  <si>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</si>
  <si>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</si>
  <si>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</si>
  <si>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</si>
  <si>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</si>
  <si>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</si>
  <si>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</si>
  <si>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</si>
  <si>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</si>
  <si>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</si>
  <si>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</si>
  <si>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</si>
  <si>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</si>
  <si>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</si>
  <si>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</si>
  <si>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</si>
  <si>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</si>
  <si>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</si>
  <si>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</si>
  <si>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</si>
  <si>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</si>
  <si>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</si>
  <si>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</si>
  <si>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</si>
  <si>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</si>
  <si>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</si>
  <si>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</si>
  <si>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</si>
  <si>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</si>
  <si>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</si>
  <si>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</si>
  <si>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</si>
  <si>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</si>
  <si>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</si>
  <si>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</si>
  <si>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</si>
  <si>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</si>
  <si>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</si>
  <si>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</si>
  <si>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</si>
  <si>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</si>
  <si>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</si>
  <si>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</si>
  <si>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</si>
  <si>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</si>
  <si>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</si>
  <si>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</si>
  <si>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</si>
  <si>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</si>
  <si>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</si>
  <si>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</si>
  <si>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</si>
  <si>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</si>
  <si>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</si>
  <si>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</si>
  <si>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</si>
  <si>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</si>
  <si>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</si>
  <si>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</si>
  <si>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</si>
  <si>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</si>
  <si>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</si>
  <si>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</si>
  <si>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</si>
  <si>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</si>
  <si>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</si>
  <si>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</si>
  <si>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</si>
  <si>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</si>
  <si>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</si>
  <si>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</si>
  <si>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</si>
  <si>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</si>
  <si>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</si>
  <si>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</si>
  <si>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</si>
  <si>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</si>
  <si>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</si>
  <si>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</si>
  <si>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</si>
  <si>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</si>
  <si>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</si>
  <si>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</si>
  <si>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</si>
  <si>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</si>
  <si>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</si>
  <si>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</si>
  <si>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</si>
  <si>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</si>
  <si>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</si>
  <si>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</si>
  <si>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</si>
  <si>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</si>
  <si>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</si>
  <si>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</si>
  <si>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</si>
  <si>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</si>
  <si>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</si>
  <si>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</si>
  <si>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</si>
  <si>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</si>
  <si>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</si>
  <si>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</si>
  <si>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</si>
  <si>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</si>
  <si>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</si>
  <si>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</si>
  <si>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</si>
  <si>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</si>
  <si>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</si>
  <si>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</si>
  <si>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</si>
  <si>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</si>
  <si>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</si>
  <si>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</si>
  <si>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</si>
  <si>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</si>
  <si>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</si>
  <si>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</si>
  <si>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</si>
  <si>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</si>
  <si>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</si>
  <si>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</si>
  <si>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</si>
  <si>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</si>
  <si>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</si>
  <si>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</si>
  <si>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</si>
  <si>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</si>
  <si>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</si>
  <si>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</si>
  <si>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</si>
  <si>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</si>
  <si>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</si>
  <si>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</si>
  <si>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</si>
  <si>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</si>
  <si>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</si>
  <si>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</si>
  <si>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</si>
  <si>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</si>
  <si>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</si>
  <si>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</si>
  <si>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</si>
  <si>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</si>
  <si>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</si>
  <si>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</si>
  <si>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</si>
  <si>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</si>
  <si>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</si>
  <si>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</si>
  <si>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</si>
  <si>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</si>
  <si>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</si>
  <si>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</si>
  <si>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</si>
  <si>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</si>
  <si>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</si>
  <si>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</si>
  <si>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</si>
  <si>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</si>
  <si>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</si>
  <si>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</si>
  <si>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</si>
  <si>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</si>
  <si>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</si>
  <si>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</si>
  <si>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</si>
  <si>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</si>
  <si>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</si>
  <si>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</si>
  <si>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</si>
  <si>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</si>
  <si>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</si>
  <si>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</si>
  <si>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</si>
  <si>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</si>
  <si>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</si>
  <si>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</si>
  <si>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</si>
  <si>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</si>
  <si>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</si>
  <si>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</si>
  <si>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</si>
  <si>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</si>
  <si>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</si>
  <si>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</si>
  <si>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</si>
  <si>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</si>
  <si>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</si>
  <si>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</si>
  <si>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</si>
  <si>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</si>
  <si>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</si>
  <si>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</si>
  <si>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</si>
  <si>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</si>
  <si>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</si>
  <si>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</si>
  <si>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</si>
  <si>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</si>
  <si>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</si>
  <si>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</si>
  <si>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</si>
  <si>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</si>
  <si>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</si>
  <si>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</si>
  <si>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</si>
  <si>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</si>
  <si>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</si>
  <si>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</si>
  <si>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</si>
  <si>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</si>
  <si>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</si>
  <si>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</si>
  <si>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</si>
  <si>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</si>
  <si>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</si>
  <si>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</si>
  <si>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</si>
  <si>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</si>
  <si>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</si>
  <si>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</si>
  <si>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</si>
  <si>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</si>
  <si>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</si>
  <si>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</si>
  <si>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</si>
  <si>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</si>
  <si>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</si>
  <si>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</si>
  <si>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</si>
  <si>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</si>
  <si>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</si>
  <si>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</si>
  <si>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</si>
  <si>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</si>
  <si>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</si>
  <si>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</si>
  <si>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</si>
  <si>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</si>
  <si>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</si>
  <si>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</si>
  <si>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</si>
  <si>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</si>
  <si>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</si>
  <si>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</si>
  <si>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</si>
  <si>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</si>
  <si>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</si>
  <si>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</si>
  <si>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</si>
  <si>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</si>
  <si>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</si>
  <si>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</si>
  <si>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</si>
  <si>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</si>
  <si>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</si>
  <si>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</si>
  <si>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</si>
  <si>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</si>
  <si>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</si>
  <si>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</si>
  <si>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</si>
  <si>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</si>
  <si>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</si>
  <si>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</si>
  <si>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</si>
  <si>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</si>
  <si>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</si>
  <si>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</si>
  <si>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</si>
  <si>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</si>
  <si>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</si>
  <si>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</si>
  <si>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</si>
  <si>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</si>
  <si>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</si>
  <si>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</si>
  <si>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</si>
  <si>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</si>
  <si>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</si>
  <si>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</si>
  <si>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</si>
  <si>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</si>
  <si>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</si>
  <si>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</si>
  <si>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</si>
  <si>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</si>
  <si>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</si>
  <si>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</si>
  <si>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</si>
  <si>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</si>
  <si>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500 g</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</si>
  <si>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</si>
  <si>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</si>
  <si>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</si>
  <si>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</si>
  <si>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</si>
  <si>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</si>
  <si>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</si>
  <si>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</si>
  <si>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</si>
  <si>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</si>
  <si>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</si>
  <si>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</si>
  <si>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</si>
  <si>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</si>
  <si>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</si>
  <si>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</si>
  <si>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</si>
  <si>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</si>
  <si>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</si>
  <si>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</si>
  <si>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</si>
  <si>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</si>
  <si>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</si>
  <si>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</si>
  <si>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</si>
  <si>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</si>
  <si>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</si>
  <si>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</si>
  <si>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</si>
  <si>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</si>
  <si>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</si>
  <si>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</si>
  <si>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</si>
  <si>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</si>
  <si>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</si>
  <si>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</si>
  <si>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</si>
  <si>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</si>
  <si>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</si>
  <si>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</si>
  <si>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</si>
  <si>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</si>
  <si>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</si>
  <si>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</si>
  <si>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</si>
  <si>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</si>
  <si>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</si>
  <si>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</si>
  <si>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</si>
  <si>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</si>
  <si>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</si>
  <si>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</si>
  <si>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</si>
  <si>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</si>
  <si>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</si>
  <si>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</si>
  <si>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</si>
  <si>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</si>
  <si>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</si>
  <si>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</si>
  <si>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</si>
  <si>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</si>
  <si>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</si>
  <si>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</si>
  <si>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</si>
  <si>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</si>
  <si>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</si>
  <si>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</si>
  <si>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</si>
  <si>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</si>
  <si>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</si>
  <si>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</si>
  <si>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</si>
  <si>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</si>
  <si>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</si>
  <si>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</si>
  <si>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</si>
  <si>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</si>
  <si>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</si>
  <si>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</si>
  <si>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</si>
  <si>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</si>
  <si>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</si>
  <si>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</si>
  <si>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</si>
  <si>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</si>
  <si>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</si>
  <si>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</si>
  <si>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</si>
  <si>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</si>
  <si>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</si>
  <si>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</si>
  <si>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</si>
  <si>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</si>
  <si>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</si>
  <si>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</si>
  <si>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</si>
  <si>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</si>
  <si>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</si>
  <si>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</si>
  <si>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</si>
  <si>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</si>
  <si>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</si>
  <si>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</si>
  <si>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</si>
  <si>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</si>
  <si>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</si>
  <si>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</si>
  <si>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</si>
  <si>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</si>
  <si>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</si>
  <si>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</si>
  <si>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</si>
  <si>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</si>
  <si>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</si>
  <si>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</si>
  <si>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</si>
  <si>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</si>
  <si>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</si>
  <si>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</si>
  <si>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</si>
  <si>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</si>
  <si>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</si>
  <si>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</si>
  <si>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</si>
  <si>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</si>
  <si>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</si>
  <si>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</si>
  <si>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</si>
  <si>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</si>
  <si>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</si>
  <si>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</si>
  <si>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</si>
  <si>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</si>
  <si>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</si>
  <si>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</si>
  <si>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</si>
  <si>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</si>
  <si>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</si>
  <si>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</si>
  <si>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</si>
  <si>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</si>
  <si>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</si>
  <si>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</si>
  <si>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</si>
  <si>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</si>
  <si>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</si>
  <si>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</si>
  <si>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</si>
  <si>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</si>
  <si>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</si>
  <si>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</si>
  <si>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</si>
  <si>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</si>
  <si>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</si>
  <si>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</si>
  <si>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</si>
  <si>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</si>
  <si>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</si>
  <si>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</si>
  <si>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</si>
  <si>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</si>
  <si>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</si>
  <si>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</si>
  <si>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</si>
  <si>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</si>
  <si>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</si>
  <si>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</si>
  <si>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</si>
  <si>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</si>
  <si>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</si>
  <si>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</si>
  <si>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</si>
  <si>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</si>
  <si>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</si>
  <si>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</si>
  <si>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</si>
  <si>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</si>
  <si>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</si>
  <si>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</si>
  <si>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</si>
  <si>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</si>
  <si>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</si>
  <si>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</si>
  <si>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</si>
  <si>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</si>
  <si>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</si>
  <si>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</si>
  <si>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</si>
  <si>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</si>
  <si>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</si>
  <si>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</si>
  <si>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</si>
  <si>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</si>
  <si>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</si>
  <si>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</si>
  <si>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</si>
  <si>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</si>
  <si>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</si>
  <si>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</si>
  <si>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</si>
  <si>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</si>
  <si>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</si>
  <si>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</si>
  <si>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</si>
  <si>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</si>
  <si>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</si>
  <si>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</si>
  <si>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</si>
  <si>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</si>
  <si>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</si>
  <si>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</si>
  <si>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</si>
  <si>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</si>
  <si>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</si>
  <si>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</si>
  <si>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</si>
  <si>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</si>
  <si>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</si>
  <si>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</si>
  <si>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</si>
  <si>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</si>
  <si>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</si>
  <si>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</si>
  <si>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</si>
  <si>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</si>
  <si>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</si>
  <si>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</si>
  <si>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</si>
  <si>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</si>
  <si>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</si>
  <si>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</si>
  <si>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</si>
  <si>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</si>
  <si>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</si>
  <si>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</si>
  <si>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</si>
  <si>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</si>
  <si>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</si>
  <si>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</si>
  <si>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</si>
  <si>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</si>
  <si>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</si>
  <si>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</si>
  <si>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</si>
  <si>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</si>
  <si>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</si>
  <si>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</si>
  <si>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</si>
  <si>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</si>
  <si>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</si>
  <si>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</si>
  <si>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</si>
  <si>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</si>
  <si>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</si>
  <si>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</si>
  <si>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</si>
  <si>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</si>
  <si>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</si>
  <si>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</si>
  <si>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</si>
  <si>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</si>
  <si>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</si>
  <si>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</si>
  <si>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</si>
  <si>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</si>
  <si>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</si>
  <si>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</si>
  <si>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</si>
  <si>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</si>
  <si>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</si>
  <si>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</si>
  <si>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</si>
  <si>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</si>
  <si>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</si>
  <si>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</si>
  <si>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</si>
  <si>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</si>
  <si>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</si>
  <si>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</si>
  <si>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</si>
  <si>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</si>
  <si>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</si>
  <si>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</si>
  <si>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</si>
  <si>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</si>
  <si>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</si>
  <si>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</si>
  <si>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</si>
  <si>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</si>
  <si>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</si>
  <si>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</si>
  <si>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</si>
  <si>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</si>
  <si>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</si>
  <si>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</si>
  <si>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</si>
  <si>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</si>
  <si>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</si>
  <si>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</si>
  <si>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</si>
  <si>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</si>
  <si>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</si>
  <si>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</si>
  <si>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</si>
  <si>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</si>
  <si>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</si>
  <si>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</si>
  <si>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</si>
  <si>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</si>
  <si>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</si>
  <si>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</si>
  <si>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</si>
  <si>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</si>
  <si>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</si>
  <si>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</si>
  <si>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</si>
  <si>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</si>
  <si>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</si>
  <si>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</si>
  <si>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</si>
  <si>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</si>
  <si>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</si>
  <si>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</si>
  <si>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</si>
  <si>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</si>
  <si>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</si>
  <si>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</si>
  <si>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</si>
  <si>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</si>
  <si>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</si>
  <si>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</si>
  <si>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</si>
  <si>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</si>
  <si>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</si>
  <si>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</si>
  <si>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</si>
  <si>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</si>
  <si>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</si>
  <si>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</si>
  <si>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</si>
  <si>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</si>
  <si>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</si>
  <si>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</si>
  <si>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</si>
  <si>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</si>
  <si>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</si>
  <si>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</si>
  <si>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</si>
  <si>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</si>
  <si>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</si>
  <si>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</si>
  <si>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</si>
  <si>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</si>
  <si>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</si>
  <si>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</si>
  <si>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</si>
  <si>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</si>
  <si>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</si>
  <si>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</si>
  <si>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</si>
  <si>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</si>
  <si>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</si>
  <si>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</si>
  <si>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</si>
  <si>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</si>
  <si>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</si>
  <si>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</si>
  <si>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</si>
  <si>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</si>
  <si>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</si>
  <si>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</si>
  <si>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</si>
  <si>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</si>
  <si>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</si>
  <si>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</si>
  <si>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</si>
  <si>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</si>
  <si>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</si>
  <si>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</si>
  <si>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</si>
  <si>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</si>
  <si>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</si>
  <si>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</si>
  <si>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</si>
  <si>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</si>
  <si>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</si>
  <si>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</si>
  <si>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</si>
  <si>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</si>
  <si>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</si>
  <si>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</si>
  <si>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</si>
  <si>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</si>
  <si>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</si>
  <si>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</si>
  <si>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</si>
  <si>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</si>
  <si>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</si>
  <si>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</si>
  <si>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</si>
  <si>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</si>
  <si>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</si>
  <si>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</si>
  <si>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</si>
  <si>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</si>
  <si>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</si>
  <si>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</si>
  <si>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</si>
  <si>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</si>
  <si>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</si>
  <si>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</si>
  <si>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</si>
  <si>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</si>
  <si>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</si>
  <si>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</si>
  <si>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</si>
  <si>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</si>
  <si>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</si>
  <si>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</si>
  <si>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</si>
  <si>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</si>
  <si>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</si>
  <si>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</si>
  <si>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</si>
  <si>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</si>
  <si>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</si>
  <si>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</si>
  <si>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</si>
  <si>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</si>
  <si>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</si>
  <si>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</si>
  <si>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</si>
  <si>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</si>
  <si>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</si>
  <si>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</si>
  <si>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</si>
  <si>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</si>
  <si>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</si>
  <si>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</si>
  <si>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</si>
  <si>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</si>
  <si>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</si>
  <si>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</si>
  <si>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</si>
  <si>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</si>
  <si>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</si>
  <si>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</si>
  <si>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</si>
  <si>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</si>
  <si>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</si>
  <si>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</si>
  <si>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</si>
  <si>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</si>
  <si>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</si>
  <si>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</si>
  <si>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</si>
  <si>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</si>
  <si>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</si>
  <si>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</si>
  <si>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</si>
  <si>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</si>
  <si>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</si>
  <si>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</si>
  <si>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</si>
  <si>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</si>
  <si>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</si>
  <si>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</si>
  <si>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</si>
  <si>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</si>
  <si>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</si>
  <si>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</si>
  <si>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</si>
  <si>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</si>
  <si>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</si>
  <si>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</si>
  <si>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</si>
  <si>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</si>
  <si>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</si>
  <si>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</si>
  <si>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</si>
  <si>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</si>
  <si>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</si>
  <si>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</si>
  <si>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</si>
  <si>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</si>
  <si>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</si>
  <si>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</si>
  <si>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</si>
  <si>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</si>
  <si>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</si>
  <si>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</si>
  <si>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</si>
  <si>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</si>
  <si>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</si>
  <si>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</si>
  <si>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</si>
  <si>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</si>
  <si>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</si>
  <si>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</si>
  <si>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</si>
  <si>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</si>
  <si>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</si>
  <si>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</si>
  <si>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</si>
  <si>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</si>
  <si>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</si>
  <si>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</si>
  <si>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</si>
  <si>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</si>
  <si>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</si>
  <si>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</si>
  <si>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</si>
  <si>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</si>
  <si>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</si>
  <si>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</si>
  <si>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</si>
  <si>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</si>
  <si>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</si>
  <si>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</si>
  <si>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</si>
  <si>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</si>
  <si>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</si>
  <si>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</si>
  <si>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</si>
  <si>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</si>
  <si>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</si>
  <si>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</si>
  <si>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</si>
  <si>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</si>
  <si>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</si>
  <si>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</si>
  <si>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</si>
  <si>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</si>
  <si>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</si>
  <si>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</si>
  <si>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</si>
  <si>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</si>
  <si>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</si>
  <si>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</si>
  <si>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</si>
  <si>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</si>
  <si>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</si>
  <si>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</si>
  <si>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</si>
  <si>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</si>
  <si>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</si>
  <si>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</si>
  <si>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</si>
  <si>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</si>
  <si>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</si>
  <si>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</si>
  <si>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</si>
  <si>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</si>
  <si>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</si>
  <si>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</si>
  <si>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</si>
  <si>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</si>
  <si>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</si>
  <si>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</si>
  <si>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</si>
  <si>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</si>
  <si>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</si>
  <si>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</si>
  <si>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</si>
  <si>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</si>
  <si>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</si>
  <si>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</si>
  <si>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</si>
  <si>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</si>
  <si>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</si>
  <si>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</si>
  <si>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</si>
  <si>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</si>
  <si>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</si>
  <si>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</si>
  <si>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</si>
  <si>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</si>
  <si>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</si>
  <si>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</si>
  <si>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</si>
  <si>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</si>
  <si>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</si>
  <si>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</si>
  <si>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</si>
  <si>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</si>
  <si>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</si>
  <si>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</si>
  <si>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</si>
  <si>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</si>
  <si>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</si>
  <si>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</si>
  <si>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</si>
  <si>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</si>
  <si>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</si>
  <si>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</si>
  <si>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</si>
  <si>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</si>
  <si>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</si>
  <si>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</si>
  <si>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</si>
  <si>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</si>
  <si>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</si>
  <si>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</si>
  <si>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</si>
  <si>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</si>
  <si>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</si>
  <si>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</si>
  <si>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</si>
  <si>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</si>
  <si>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</si>
  <si>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</si>
  <si>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</si>
  <si>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</si>
  <si>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</si>
  <si>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</si>
  <si>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</si>
  <si>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</si>
  <si>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</si>
  <si>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</si>
  <si>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</si>
  <si>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</si>
  <si>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</si>
  <si>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</si>
  <si>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</si>
  <si>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</si>
  <si>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</si>
  <si>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</si>
  <si>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</si>
  <si>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</si>
  <si>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</si>
  <si>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</si>
  <si>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</si>
  <si>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</si>
  <si>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</si>
  <si>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</si>
  <si>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</si>
  <si>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</si>
  <si>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</si>
  <si>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</si>
  <si>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</si>
  <si>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</si>
  <si>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</si>
  <si>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</si>
  <si>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</si>
  <si>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</si>
  <si>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</si>
  <si>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</si>
  <si>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</si>
  <si>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</si>
  <si>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</si>
  <si>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</si>
  <si>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</si>
  <si>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</si>
  <si>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</si>
  <si>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</si>
  <si>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</si>
  <si>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</si>
  <si>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</si>
  <si>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</si>
  <si>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</si>
  <si>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</si>
  <si>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</si>
  <si>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</si>
  <si>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</si>
  <si>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</si>
  <si>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</si>
  <si>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</si>
  <si>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</si>
  <si>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</si>
  <si>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</si>
  <si>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</si>
  <si>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</si>
  <si>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</si>
  <si>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</si>
  <si>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</si>
  <si>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</si>
  <si>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</si>
  <si>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</si>
  <si>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</si>
  <si>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</si>
  <si>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</si>
  <si>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</si>
  <si>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</si>
  <si>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</si>
  <si>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</si>
  <si>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</si>
  <si>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</si>
  <si>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</si>
  <si>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</si>
  <si>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</si>
  <si>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</si>
  <si>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</si>
  <si>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</si>
  <si>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</si>
  <si>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</si>
  <si>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</si>
  <si>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</si>
  <si>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</si>
  <si>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</si>
  <si>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</si>
  <si>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</si>
  <si>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</si>
  <si>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</si>
  <si>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</si>
  <si>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</si>
  <si>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</si>
  <si>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</si>
  <si>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</si>
  <si>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</si>
  <si>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</si>
  <si>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</si>
  <si>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</si>
  <si>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</si>
  <si>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</si>
  <si>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</si>
  <si>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</si>
  <si>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</si>
  <si>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</si>
  <si>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</si>
  <si>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</si>
  <si>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</si>
  <si>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</si>
  <si>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</si>
  <si>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</si>
  <si>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</si>
  <si>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</si>
  <si>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</si>
  <si>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</si>
  <si>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</si>
  <si>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</si>
  <si>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</si>
  <si>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</si>
  <si>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</si>
  <si>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</si>
  <si>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</si>
  <si>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</si>
  <si>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</si>
  <si>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</si>
  <si>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</si>
  <si>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</si>
  <si>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</si>
  <si>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</si>
  <si>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</si>
  <si>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</si>
  <si>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</si>
  <si>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</si>
  <si>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</si>
  <si>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</si>
  <si>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</si>
  <si>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</si>
  <si>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</si>
  <si>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</si>
  <si>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</si>
  <si>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</si>
  <si>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</si>
  <si>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</si>
  <si>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</si>
  <si>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</si>
  <si>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</si>
  <si>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</si>
  <si>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</si>
  <si>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</si>
  <si>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</si>
  <si>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</si>
  <si>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</si>
  <si>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</si>
  <si>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</si>
  <si>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</si>
  <si>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</si>
  <si>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</si>
  <si>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</si>
  <si>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</si>
  <si>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</si>
  <si>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</si>
  <si>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</si>
  <si>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</si>
  <si>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</si>
  <si>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</si>
  <si>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</si>
  <si>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</si>
  <si>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</si>
  <si>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</si>
  <si>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</si>
  <si>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</si>
  <si>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</si>
  <si>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</si>
  <si>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</si>
  <si>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</si>
  <si>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</si>
  <si>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</si>
  <si>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</si>
  <si>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</si>
  <si>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</si>
  <si>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</si>
  <si>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</si>
  <si>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</si>
  <si>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</si>
  <si>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</si>
  <si>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</si>
  <si>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</si>
  <si>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</si>
  <si>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</si>
  <si>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</si>
  <si>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</si>
  <si>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</si>
  <si>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</si>
  <si>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</si>
  <si>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</si>
  <si>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</si>
  <si>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</si>
  <si>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</si>
  <si>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</si>
  <si>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</si>
  <si>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</si>
  <si>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</si>
  <si>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</si>
  <si>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</si>
  <si>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</si>
  <si>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</si>
  <si>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</si>
  <si>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</si>
  <si>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</si>
  <si>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</si>
  <si>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</si>
  <si>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</si>
  <si>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</si>
  <si>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</si>
  <si>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</si>
  <si>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</si>
  <si>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</si>
  <si>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</si>
  <si>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</si>
  <si>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</si>
  <si>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</si>
  <si>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</si>
  <si>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</si>
  <si>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</si>
  <si>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</si>
  <si>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</si>
  <si>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</si>
  <si>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</si>
  <si>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</si>
  <si>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</si>
  <si>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</si>
  <si>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</si>
  <si>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</si>
  <si>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</si>
  <si>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</si>
  <si>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</si>
  <si>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</si>
  <si>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</si>
  <si>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</si>
  <si>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</si>
  <si>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</si>
  <si>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</si>
  <si>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</si>
  <si>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</si>
  <si>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</si>
  <si>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</si>
  <si>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</si>
  <si>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</si>
  <si>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</si>
  <si>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</si>
  <si>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</si>
  <si>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</si>
  <si>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</si>
  <si>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</si>
  <si>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</si>
  <si>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</si>
  <si>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</si>
  <si>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</si>
  <si>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</si>
  <si>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</si>
  <si>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</si>
  <si>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</si>
  <si>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</si>
  <si>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</si>
  <si>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</si>
  <si>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</si>
  <si>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</si>
  <si>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</si>
  <si>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</si>
  <si>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</si>
  <si>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</si>
  <si>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</si>
  <si>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</si>
  <si>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</si>
  <si>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</si>
  <si>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</si>
  <si>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</si>
  <si>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</si>
  <si>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</si>
  <si>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</si>
  <si>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</si>
  <si>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</si>
  <si>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</si>
  <si>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</si>
  <si>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</si>
  <si>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</si>
  <si>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</si>
  <si>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</si>
  <si>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</si>
  <si>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</si>
  <si>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</si>
  <si>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</si>
  <si>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</si>
  <si>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</si>
  <si>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</si>
  <si>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</si>
  <si>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</si>
  <si>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</si>
  <si>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</si>
  <si>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</si>
  <si>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</si>
  <si>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</si>
  <si>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</si>
  <si>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</si>
  <si>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</si>
  <si>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</si>
  <si>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</si>
  <si>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</si>
  <si>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</si>
  <si>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</si>
  <si>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</si>
  <si>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</si>
  <si>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</si>
  <si>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</si>
  <si>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</si>
  <si>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</si>
  <si>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</si>
  <si>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</si>
  <si>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</si>
  <si>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</si>
  <si>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</si>
  <si>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</si>
  <si>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</si>
  <si>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</si>
  <si>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</si>
  <si>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</si>
  <si>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</si>
  <si>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</si>
  <si>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</si>
  <si>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</si>
  <si>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</si>
  <si>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</si>
  <si>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</si>
  <si>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</si>
  <si>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</si>
  <si>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</si>
  <si>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</si>
  <si>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</si>
  <si>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</si>
  <si>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</si>
  <si>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</si>
  <si>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</si>
  <si>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</si>
  <si>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</si>
  <si>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</si>
  <si>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</si>
  <si>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</si>
  <si>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</si>
  <si>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</si>
  <si>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</si>
  <si>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</si>
  <si>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</si>
  <si>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</si>
  <si>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</si>
  <si>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</si>
  <si>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</si>
  <si>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</si>
  <si>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</si>
  <si>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</si>
  <si>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</si>
  <si>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</si>
  <si>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</si>
  <si>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</si>
  <si>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</si>
  <si>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</si>
  <si>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</si>
  <si>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</si>
  <si>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</si>
  <si>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</si>
  <si>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</si>
  <si>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</si>
  <si>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</si>
  <si>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</si>
  <si>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</si>
  <si>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</si>
  <si>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</si>
  <si>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</si>
  <si>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</si>
  <si>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</si>
  <si>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</si>
  <si>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</si>
  <si>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</si>
  <si>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</si>
  <si>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</si>
  <si>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</si>
  <si>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</si>
  <si>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</si>
  <si>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</si>
  <si>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</si>
  <si>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</si>
  <si>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</si>
  <si>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</si>
  <si>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</si>
  <si>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</si>
  <si>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</si>
  <si>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</si>
  <si>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</si>
  <si>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</si>
  <si>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</si>
  <si>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</si>
  <si>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</si>
  <si>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</si>
  <si>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</si>
  <si>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</si>
  <si>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</si>
  <si>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</si>
  <si>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</si>
  <si>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</si>
  <si>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</si>
  <si>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</si>
  <si>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</si>
  <si>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</si>
  <si>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</si>
  <si>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</si>
  <si>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</si>
  <si>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</si>
  <si>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</si>
  <si>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</si>
  <si>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</si>
  <si>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</si>
  <si>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</si>
  <si>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</si>
  <si>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</si>
  <si>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</si>
  <si>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</si>
  <si>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</si>
  <si>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</si>
  <si>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</si>
  <si>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</si>
  <si>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</si>
  <si>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</si>
  <si>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</si>
  <si>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</si>
  <si>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</si>
  <si>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</si>
  <si>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</si>
  <si>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</si>
  <si>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</si>
  <si>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</si>
  <si>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</si>
  <si>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</si>
  <si>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</si>
  <si>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</si>
  <si>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</si>
  <si>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</si>
  <si>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</si>
  <si>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</si>
  <si>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</si>
  <si>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</si>
  <si>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</si>
  <si>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</si>
  <si>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</si>
  <si>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</si>
  <si>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</si>
  <si>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</si>
  <si>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</si>
  <si>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</si>
  <si>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</si>
  <si>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</si>
  <si>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</si>
  <si>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</si>
  <si>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</si>
  <si>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</si>
  <si>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</si>
  <si>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</si>
  <si>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</si>
  <si>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</si>
  <si>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</si>
  <si>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</si>
  <si>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</si>
  <si>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</si>
  <si>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</si>
  <si>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</si>
  <si>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</si>
  <si>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</si>
  <si>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</si>
  <si>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</si>
  <si>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</si>
  <si>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</si>
  <si>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</si>
  <si>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</si>
  <si>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</si>
  <si>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</si>
  <si>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</si>
  <si>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</si>
  <si>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</si>
  <si>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</si>
  <si>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</si>
  <si>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</si>
  <si>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</si>
  <si>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</si>
  <si>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</si>
  <si>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</si>
  <si>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</si>
  <si>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</si>
  <si>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</si>
  <si>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</si>
  <si>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</si>
  <si>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</si>
  <si>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</si>
  <si>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</si>
  <si>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</si>
  <si>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</si>
  <si>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</si>
  <si>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</si>
  <si>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</si>
  <si>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</si>
  <si>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</si>
  <si>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</si>
  <si>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</si>
  <si>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</si>
  <si>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</si>
  <si>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</si>
  <si>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</si>
  <si>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</si>
  <si>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</si>
  <si>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</si>
  <si>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</si>
  <si>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</si>
  <si>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</si>
  <si>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</si>
  <si>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</si>
  <si>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</si>
  <si>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</si>
  <si>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</si>
  <si>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</si>
  <si>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</si>
  <si>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</si>
  <si>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</si>
  <si>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</si>
  <si>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</si>
  <si>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</si>
  <si>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</si>
  <si>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</si>
  <si>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</si>
  <si>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</si>
  <si>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</si>
  <si>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</si>
  <si>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</si>
  <si>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</si>
  <si>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</si>
  <si>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</si>
  <si>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</si>
  <si>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</si>
  <si>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</si>
  <si>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</si>
  <si>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</si>
  <si>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</si>
  <si>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</si>
  <si>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</si>
  <si>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</si>
  <si>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</si>
  <si>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</si>
  <si>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</si>
  <si>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D1308-66</t>
  </si>
  <si>
    <t>CA2</t>
  </si>
  <si>
    <t>05061482</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</si>
  <si>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</si>
  <si>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</si>
  <si>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</si>
  <si>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</si>
  <si>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</si>
  <si>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</si>
  <si>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</si>
  <si>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</si>
  <si>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</si>
  <si>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</si>
  <si>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</si>
  <si>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</si>
  <si>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30 pruebas</t>
  </si>
  <si>
    <t>MINDMAX</t>
  </si>
  <si>
    <t>D1309-76</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</si>
  <si>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</si>
  <si>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</si>
  <si>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</si>
  <si>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</si>
  <si>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</si>
  <si>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</si>
  <si>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</si>
  <si>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</si>
  <si>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</si>
  <si>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</si>
  <si>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</si>
  <si>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</si>
  <si>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</si>
  <si>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</si>
  <si>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</si>
  <si>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</si>
  <si>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</si>
  <si>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</si>
  <si>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</si>
  <si>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</si>
  <si>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</si>
  <si>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</si>
  <si>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</si>
  <si>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</si>
  <si>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</si>
  <si>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</si>
  <si>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</si>
  <si>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</si>
  <si>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</si>
  <si>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</si>
  <si>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</si>
  <si>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</si>
  <si>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</si>
  <si>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</si>
  <si>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</si>
  <si>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</si>
  <si>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</si>
  <si>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</si>
  <si>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</si>
  <si>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</si>
  <si>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</si>
  <si>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</si>
  <si>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</si>
  <si>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</si>
  <si>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</si>
  <si>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</si>
  <si>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</si>
  <si>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</si>
  <si>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</si>
  <si>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</si>
  <si>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</si>
  <si>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</si>
  <si>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</si>
  <si>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</si>
  <si>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</si>
  <si>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</si>
  <si>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</si>
  <si>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</si>
  <si>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</si>
  <si>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</si>
  <si>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</si>
  <si>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</si>
  <si>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</si>
  <si>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</si>
  <si>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</si>
  <si>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</si>
  <si>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</si>
  <si>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</si>
  <si>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</si>
  <si>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</si>
  <si>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</si>
  <si>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</si>
  <si>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</si>
  <si>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</si>
  <si>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</si>
  <si>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</si>
  <si>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</si>
  <si>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</si>
  <si>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</si>
  <si>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</si>
  <si>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</si>
  <si>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</si>
  <si>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</si>
  <si>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</si>
  <si>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</si>
  <si>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</si>
  <si>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</si>
  <si>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</si>
  <si>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</si>
  <si>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</si>
  <si>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</si>
  <si>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</si>
  <si>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</si>
  <si>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</si>
  <si>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</si>
  <si>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</si>
  <si>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</si>
  <si>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</si>
  <si>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</si>
  <si>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S4</t>
  </si>
  <si>
    <t>PreciControl ClinChem Multi 1</t>
  </si>
  <si>
    <t>PreciControl ClinChem Multi 2</t>
  </si>
  <si>
    <t>PRODUCTO/SISTEMA/FAMILIA</t>
  </si>
  <si>
    <t xml:space="preserve">nacionales </t>
  </si>
  <si>
    <t>extranjeros</t>
  </si>
  <si>
    <t>total</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</si>
  <si>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</si>
  <si>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</si>
  <si>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</si>
  <si>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</si>
  <si>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</si>
  <si>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</si>
  <si>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</si>
  <si>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</si>
  <si>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</si>
  <si>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</si>
  <si>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</si>
  <si>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</si>
  <si>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</si>
  <si>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</si>
  <si>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</si>
  <si>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</si>
  <si>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</si>
  <si>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</si>
  <si>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</si>
  <si>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</si>
  <si>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</si>
  <si>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</si>
  <si>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</si>
  <si>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</si>
  <si>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</si>
  <si>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</si>
  <si>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</si>
  <si>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</si>
  <si>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</si>
  <si>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</si>
  <si>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</si>
  <si>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</si>
  <si>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</si>
  <si>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</si>
  <si>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</si>
  <si>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</si>
  <si>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</si>
  <si>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</si>
  <si>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</si>
  <si>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</si>
  <si>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</si>
  <si>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</si>
  <si>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</si>
  <si>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</si>
  <si>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</si>
  <si>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</si>
  <si>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</si>
  <si>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</si>
  <si>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</si>
  <si>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</si>
  <si>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</si>
  <si>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</si>
  <si>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</si>
  <si>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</si>
  <si>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</si>
  <si>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</si>
  <si>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</si>
  <si>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</si>
  <si>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</si>
  <si>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</si>
  <si>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</si>
  <si>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</si>
  <si>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</si>
  <si>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</si>
  <si>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</si>
  <si>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</si>
  <si>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</si>
  <si>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</si>
  <si>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</si>
  <si>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</si>
  <si>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</si>
  <si>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</si>
  <si>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</si>
  <si>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</si>
  <si>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</si>
  <si>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</si>
  <si>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</si>
  <si>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</si>
  <si>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</si>
  <si>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</si>
  <si>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</si>
  <si>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</si>
  <si>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</si>
  <si>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</si>
  <si>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</si>
  <si>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</si>
  <si>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</si>
  <si>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</si>
  <si>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</si>
  <si>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</si>
  <si>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</si>
  <si>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</si>
  <si>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</si>
  <si>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</si>
  <si>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</si>
  <si>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</si>
  <si>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</si>
  <si>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</si>
  <si>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</si>
  <si>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</si>
  <si>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</si>
  <si>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</si>
  <si>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</si>
  <si>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</si>
  <si>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</si>
  <si>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</si>
  <si>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</si>
  <si>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</si>
  <si>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</si>
  <si>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</si>
  <si>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</si>
  <si>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500 determinaciones.</t>
  </si>
  <si>
    <t>D1403-11</t>
  </si>
  <si>
    <t>D1403-17</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</si>
  <si>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</si>
  <si>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</si>
  <si>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</si>
  <si>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</si>
  <si>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</si>
  <si>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</si>
  <si>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</si>
  <si>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</si>
  <si>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</si>
  <si>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</si>
  <si>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</si>
  <si>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</si>
  <si>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</si>
  <si>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</si>
  <si>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</si>
  <si>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</si>
  <si>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</si>
  <si>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</si>
  <si>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</si>
  <si>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</si>
  <si>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</si>
  <si>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</si>
  <si>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</si>
  <si>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</si>
  <si>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</si>
  <si>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</si>
  <si>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</si>
  <si>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</si>
  <si>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</si>
  <si>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</si>
  <si>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</si>
  <si>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</si>
  <si>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</si>
  <si>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</si>
  <si>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</si>
  <si>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</si>
  <si>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</si>
  <si>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</si>
  <si>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</si>
  <si>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</si>
  <si>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</si>
  <si>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</si>
  <si>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</si>
  <si>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</si>
  <si>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</si>
  <si>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</si>
  <si>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</si>
  <si>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</si>
  <si>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</si>
  <si>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</si>
  <si>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</si>
  <si>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</si>
  <si>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</si>
  <si>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</si>
  <si>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</si>
  <si>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</si>
  <si>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</si>
  <si>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</si>
  <si>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</si>
  <si>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</si>
  <si>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</si>
  <si>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</si>
  <si>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</si>
  <si>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</si>
  <si>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</si>
  <si>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</si>
  <si>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</si>
  <si>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</si>
  <si>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</si>
  <si>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</si>
  <si>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</si>
  <si>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</si>
  <si>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</si>
  <si>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</si>
  <si>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</si>
  <si>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</si>
  <si>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</si>
  <si>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</si>
  <si>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</si>
  <si>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</si>
  <si>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</si>
  <si>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</si>
  <si>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</si>
  <si>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</si>
  <si>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</si>
  <si>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</si>
  <si>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</si>
  <si>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</si>
  <si>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</si>
  <si>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</si>
  <si>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</si>
  <si>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</si>
  <si>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</si>
  <si>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</si>
  <si>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</si>
  <si>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</si>
  <si>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</si>
  <si>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</si>
  <si>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</si>
  <si>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</si>
  <si>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</si>
  <si>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</si>
  <si>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</si>
  <si>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</si>
  <si>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</si>
  <si>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</si>
  <si>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</si>
  <si>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</si>
  <si>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</si>
  <si>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</si>
  <si>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</si>
  <si>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</si>
  <si>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</si>
  <si>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</si>
  <si>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</si>
  <si>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</si>
  <si>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</si>
  <si>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</si>
  <si>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</si>
  <si>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</si>
  <si>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</si>
  <si>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</si>
  <si>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</si>
  <si>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</si>
  <si>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</si>
  <si>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</si>
  <si>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</si>
  <si>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</si>
  <si>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</si>
  <si>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</si>
  <si>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</si>
  <si>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</si>
  <si>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</si>
  <si>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</si>
  <si>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</si>
  <si>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</si>
  <si>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</si>
  <si>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</si>
  <si>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</si>
  <si>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</si>
  <si>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</si>
  <si>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</si>
  <si>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</si>
  <si>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</si>
  <si>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</si>
  <si>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</si>
  <si>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</si>
  <si>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</si>
  <si>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</si>
  <si>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</si>
  <si>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</si>
  <si>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</si>
  <si>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</si>
  <si>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</si>
  <si>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</si>
  <si>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</si>
  <si>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</si>
  <si>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</si>
  <si>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</si>
  <si>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</si>
  <si>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</si>
  <si>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</si>
  <si>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</si>
  <si>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</si>
  <si>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</si>
  <si>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</si>
  <si>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</si>
  <si>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</si>
  <si>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</si>
  <si>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</si>
  <si>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</si>
  <si>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</si>
  <si>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</si>
  <si>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</si>
  <si>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</si>
  <si>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</si>
  <si>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</si>
  <si>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</si>
  <si>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</si>
  <si>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</si>
  <si>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</si>
  <si>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</si>
  <si>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</si>
  <si>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</si>
  <si>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</si>
  <si>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</si>
  <si>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</si>
  <si>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</si>
  <si>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</si>
  <si>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</si>
  <si>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</si>
  <si>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</si>
  <si>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</si>
  <si>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</si>
  <si>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</si>
  <si>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</si>
  <si>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</si>
  <si>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</si>
  <si>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</si>
  <si>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</si>
  <si>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</si>
  <si>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</si>
  <si>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</si>
  <si>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</si>
  <si>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</si>
  <si>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</si>
  <si>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</si>
  <si>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</si>
  <si>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</si>
  <si>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</si>
  <si>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</si>
  <si>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</si>
  <si>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</si>
  <si>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</si>
  <si>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</si>
  <si>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</si>
  <si>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</si>
  <si>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</si>
  <si>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</si>
  <si>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</si>
  <si>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</si>
  <si>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</si>
  <si>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</si>
  <si>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</si>
  <si>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</si>
  <si>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</si>
  <si>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03271749/ 03302652</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</si>
  <si>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</si>
  <si>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</si>
  <si>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</si>
  <si>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</si>
  <si>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</si>
  <si>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</si>
  <si>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</si>
  <si>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</si>
  <si>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</si>
  <si>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</si>
  <si>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</si>
  <si>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</si>
  <si>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</si>
  <si>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</si>
  <si>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</si>
  <si>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</si>
  <si>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</si>
  <si>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Para la determinación cuantitativa de la capacidad no saturada de fijación del hierro en suero y plasma humanos en los analizadores Roche/Hitachi cobas c y Cobas Integra.</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</si>
  <si>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</si>
  <si>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</si>
  <si>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</si>
  <si>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</si>
  <si>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</si>
  <si>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</si>
  <si>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</si>
  <si>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</si>
  <si>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</si>
  <si>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</si>
  <si>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</si>
  <si>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</si>
  <si>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</si>
  <si>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</si>
  <si>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</si>
  <si>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</si>
  <si>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</si>
  <si>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</si>
  <si>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</si>
  <si>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D1503-12</t>
  </si>
  <si>
    <t>D-DÍMERO IMT</t>
  </si>
  <si>
    <t>Para la determinación cuantitativa de dímero D en plasma humano por método turbidimétrico.</t>
  </si>
  <si>
    <t>I02276/3</t>
  </si>
  <si>
    <t xml:space="preserve">Para 42 determinaciones manual y 99 determinaciones automatizado. </t>
  </si>
  <si>
    <t>MYCO WELL D-ONE</t>
  </si>
  <si>
    <t>D1503-09</t>
  </si>
  <si>
    <t>Para 10 y 20 pruebas</t>
  </si>
  <si>
    <t>MS01321/MS01283C</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</si>
  <si>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</si>
  <si>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</si>
  <si>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</si>
  <si>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</si>
  <si>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</si>
  <si>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</si>
  <si>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</si>
  <si>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</si>
  <si>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</si>
  <si>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</si>
  <si>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</si>
  <si>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</si>
  <si>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</si>
  <si>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</si>
  <si>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</si>
  <si>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</si>
  <si>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</si>
  <si>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</si>
  <si>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</si>
  <si>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</si>
  <si>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</si>
  <si>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</si>
  <si>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</si>
  <si>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</si>
  <si>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</si>
  <si>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</si>
  <si>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</si>
  <si>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</si>
  <si>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</si>
  <si>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</si>
  <si>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</si>
  <si>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</si>
  <si>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</si>
  <si>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</si>
  <si>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</si>
  <si>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</si>
  <si>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</si>
  <si>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</si>
  <si>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</si>
  <si>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</si>
  <si>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</si>
  <si>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Para 100 determinaciones/  4 x 1,0 mL</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</si>
  <si>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</si>
  <si>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</si>
  <si>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</si>
  <si>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</si>
  <si>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</si>
  <si>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</si>
  <si>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</si>
  <si>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</si>
  <si>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</si>
  <si>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</si>
  <si>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</si>
  <si>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</si>
  <si>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</si>
  <si>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</si>
  <si>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</si>
  <si>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</si>
  <si>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</si>
  <si>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</si>
  <si>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</si>
  <si>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</si>
  <si>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</si>
  <si>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</si>
  <si>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</si>
  <si>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</si>
  <si>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</si>
  <si>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</si>
  <si>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</si>
  <si>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</si>
  <si>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</si>
  <si>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</si>
  <si>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</si>
  <si>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</si>
  <si>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</si>
  <si>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</si>
  <si>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</si>
  <si>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</si>
  <si>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</si>
  <si>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</si>
  <si>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</si>
  <si>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</si>
  <si>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</si>
  <si>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</si>
  <si>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</si>
  <si>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</si>
  <si>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</si>
  <si>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</si>
  <si>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</si>
  <si>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</si>
  <si>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</si>
  <si>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</si>
  <si>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Para la determinación cuantitativa de la triyodotironina  total en suero y plasma humanos en los inmunoanalizadores Elecsys y cobas e.</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</si>
  <si>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</si>
  <si>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</si>
  <si>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</si>
  <si>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</si>
  <si>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</si>
  <si>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</si>
  <si>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</si>
  <si>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</si>
  <si>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</si>
  <si>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</si>
  <si>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</si>
  <si>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</si>
  <si>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</si>
  <si>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</si>
  <si>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</si>
  <si>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</si>
  <si>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</si>
  <si>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</si>
  <si>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</si>
  <si>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</si>
  <si>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</si>
  <si>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</si>
  <si>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</si>
  <si>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</si>
  <si>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</si>
  <si>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</si>
  <si>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</si>
  <si>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</si>
  <si>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</si>
  <si>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</si>
  <si>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</si>
  <si>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</si>
  <si>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</si>
  <si>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</si>
  <si>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</si>
  <si>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</si>
  <si>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</si>
  <si>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</si>
  <si>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D1509-45</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</si>
  <si>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</si>
  <si>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</si>
  <si>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</si>
  <si>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</si>
  <si>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</si>
  <si>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</si>
  <si>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</si>
  <si>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</si>
  <si>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</si>
  <si>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</si>
  <si>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</si>
  <si>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</si>
  <si>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</si>
  <si>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</si>
  <si>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</si>
  <si>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</si>
  <si>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</si>
  <si>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</si>
  <si>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</si>
  <si>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</si>
  <si>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</si>
  <si>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</si>
  <si>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</si>
  <si>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</si>
  <si>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</si>
  <si>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</si>
  <si>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</si>
  <si>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</si>
  <si>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</si>
  <si>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</si>
  <si>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</si>
  <si>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</si>
  <si>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</si>
  <si>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</si>
  <si>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</si>
  <si>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</si>
  <si>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</si>
  <si>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</si>
  <si>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</si>
  <si>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</si>
  <si>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</si>
  <si>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</si>
  <si>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</si>
  <si>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</si>
  <si>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</si>
  <si>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</si>
  <si>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</si>
  <si>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</si>
  <si>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</si>
  <si>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</si>
  <si>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</si>
  <si>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</si>
  <si>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</si>
  <si>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</si>
  <si>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</si>
  <si>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</si>
  <si>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</si>
  <si>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</si>
  <si>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</si>
  <si>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</si>
  <si>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</si>
  <si>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</si>
  <si>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</si>
  <si>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</si>
  <si>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</si>
  <si>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</si>
  <si>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</si>
  <si>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</si>
  <si>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</si>
  <si>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</si>
  <si>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</si>
  <si>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</si>
  <si>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</si>
  <si>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</si>
  <si>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</si>
  <si>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</si>
  <si>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</si>
  <si>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</si>
  <si>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</si>
  <si>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</si>
  <si>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</si>
  <si>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</si>
  <si>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</si>
  <si>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</si>
  <si>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</si>
  <si>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</si>
  <si>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</si>
  <si>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</si>
  <si>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</si>
  <si>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</si>
  <si>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</si>
  <si>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</si>
  <si>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</si>
  <si>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</si>
  <si>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</si>
  <si>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</si>
  <si>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</si>
  <si>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</si>
  <si>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</si>
  <si>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</si>
  <si>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</si>
  <si>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</si>
  <si>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</si>
  <si>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</si>
  <si>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</si>
  <si>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</si>
  <si>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</si>
  <si>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</si>
  <si>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</si>
  <si>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</si>
  <si>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</si>
  <si>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</si>
  <si>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</si>
  <si>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</si>
  <si>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</si>
  <si>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</si>
  <si>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</si>
  <si>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</si>
  <si>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</si>
  <si>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</si>
  <si>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</si>
  <si>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</si>
  <si>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</si>
  <si>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</si>
  <si>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</si>
  <si>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</si>
  <si>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</si>
  <si>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</si>
  <si>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</si>
  <si>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</si>
  <si>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</si>
  <si>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</si>
  <si>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</si>
  <si>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</si>
  <si>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</si>
  <si>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</si>
  <si>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</si>
  <si>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</si>
  <si>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</si>
  <si>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</si>
  <si>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</si>
  <si>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</si>
  <si>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</si>
  <si>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</si>
  <si>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</si>
  <si>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</si>
  <si>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</si>
  <si>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</si>
  <si>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</si>
  <si>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</si>
  <si>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</si>
  <si>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</si>
  <si>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</si>
  <si>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</si>
  <si>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</si>
  <si>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</si>
  <si>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</si>
  <si>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</si>
  <si>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</si>
  <si>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</si>
  <si>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</si>
  <si>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</si>
  <si>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</si>
  <si>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</si>
  <si>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</si>
  <si>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</si>
  <si>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D1603-14</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</si>
  <si>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</si>
  <si>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</si>
  <si>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</si>
  <si>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</si>
  <si>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</si>
  <si>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</si>
  <si>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</si>
  <si>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</si>
  <si>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</si>
  <si>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</si>
  <si>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</si>
  <si>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</si>
  <si>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</si>
  <si>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</si>
  <si>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</si>
  <si>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</si>
  <si>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</si>
  <si>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</si>
  <si>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</si>
  <si>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</si>
  <si>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</si>
  <si>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</si>
  <si>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</si>
  <si>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</si>
  <si>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</si>
  <si>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</si>
  <si>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</si>
  <si>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</si>
  <si>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</si>
  <si>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</si>
  <si>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</si>
  <si>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</si>
  <si>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</si>
  <si>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</si>
  <si>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</si>
  <si>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</si>
  <si>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</si>
  <si>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</si>
  <si>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</si>
  <si>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</si>
  <si>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</si>
  <si>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</si>
  <si>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</si>
  <si>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</si>
  <si>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</si>
  <si>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</si>
  <si>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</si>
  <si>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</si>
  <si>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</si>
  <si>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</si>
  <si>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</si>
  <si>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</si>
  <si>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</si>
  <si>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</si>
  <si>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</si>
  <si>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</si>
  <si>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</si>
  <si>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</si>
  <si>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</si>
  <si>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</si>
  <si>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</si>
  <si>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</si>
  <si>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</si>
  <si>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</si>
  <si>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</si>
  <si>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</si>
  <si>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</si>
  <si>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</si>
  <si>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</si>
  <si>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</si>
  <si>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</si>
  <si>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</si>
  <si>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</si>
  <si>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</si>
  <si>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</si>
  <si>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</si>
  <si>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</si>
  <si>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</si>
  <si>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</si>
  <si>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</si>
  <si>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</si>
  <si>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</si>
  <si>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</si>
  <si>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</si>
  <si>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</si>
  <si>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</si>
  <si>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</si>
  <si>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</si>
  <si>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</si>
  <si>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</si>
  <si>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</si>
  <si>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</si>
  <si>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</si>
  <si>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</si>
  <si>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</si>
  <si>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</si>
  <si>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</si>
  <si>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</si>
  <si>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</si>
  <si>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</si>
  <si>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</si>
  <si>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</si>
  <si>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</si>
  <si>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</si>
  <si>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</si>
  <si>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</si>
  <si>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</si>
  <si>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</si>
  <si>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</si>
  <si>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</si>
  <si>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</si>
  <si>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</si>
  <si>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</si>
  <si>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</si>
  <si>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</si>
  <si>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</si>
  <si>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</si>
  <si>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</si>
  <si>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</si>
  <si>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</si>
  <si>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</si>
  <si>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</si>
  <si>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</si>
  <si>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</si>
  <si>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</si>
  <si>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</si>
  <si>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</si>
  <si>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</si>
  <si>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</si>
  <si>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</si>
  <si>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</si>
  <si>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</si>
  <si>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</si>
  <si>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</si>
  <si>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</si>
  <si>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</si>
  <si>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</si>
  <si>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</si>
  <si>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</si>
  <si>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</si>
  <si>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</si>
  <si>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</si>
  <si>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</si>
  <si>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</si>
  <si>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</si>
  <si>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</si>
  <si>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</si>
  <si>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</si>
  <si>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</si>
  <si>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</si>
  <si>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</si>
  <si>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</si>
  <si>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</si>
  <si>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</si>
  <si>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</si>
  <si>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</si>
  <si>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</si>
  <si>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</si>
  <si>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</si>
  <si>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</si>
  <si>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</si>
  <si>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</si>
  <si>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</si>
  <si>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</si>
  <si>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</si>
  <si>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</si>
  <si>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</si>
  <si>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</si>
  <si>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</si>
  <si>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</si>
  <si>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</si>
  <si>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</si>
  <si>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</si>
  <si>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</si>
  <si>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</si>
  <si>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</si>
  <si>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</si>
  <si>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</si>
  <si>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</si>
  <si>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</si>
  <si>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</si>
  <si>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</si>
  <si>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</si>
  <si>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</si>
  <si>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</si>
  <si>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</si>
  <si>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</si>
  <si>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</si>
  <si>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</si>
  <si>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</si>
  <si>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</si>
  <si>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</si>
  <si>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</si>
  <si>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</si>
  <si>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</si>
  <si>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</si>
  <si>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</si>
  <si>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</si>
  <si>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</si>
  <si>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</si>
  <si>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</si>
  <si>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</si>
  <si>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</si>
  <si>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</si>
  <si>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</si>
  <si>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</si>
  <si>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</si>
  <si>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</si>
  <si>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</si>
  <si>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</si>
  <si>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</si>
  <si>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</si>
  <si>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</si>
  <si>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</si>
  <si>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</si>
  <si>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</si>
  <si>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</si>
  <si>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</si>
  <si>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</si>
  <si>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</si>
  <si>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</si>
  <si>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</si>
  <si>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</si>
  <si>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</si>
  <si>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</si>
  <si>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</si>
  <si>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</si>
  <si>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</si>
  <si>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</si>
  <si>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</si>
  <si>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</si>
  <si>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</si>
  <si>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</si>
  <si>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</si>
  <si>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</si>
  <si>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</si>
  <si>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</si>
  <si>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</si>
  <si>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</si>
  <si>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</si>
  <si>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</si>
  <si>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</si>
  <si>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</si>
  <si>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</si>
  <si>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</si>
  <si>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</si>
  <si>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</si>
  <si>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</si>
  <si>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</si>
  <si>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</si>
  <si>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</si>
  <si>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</si>
  <si>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</si>
  <si>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</si>
  <si>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</si>
  <si>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Solución lisante para el lisado de eritrocitos (ERI) a los efectos de realizar el recuento y la diferenciación de leucocitos (LEU) en los contadores hematológicos de HORIBA Medical.</t>
  </si>
  <si>
    <t>Frasco x 2 mL</t>
  </si>
  <si>
    <t>0904011</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</si>
  <si>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</si>
  <si>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</si>
  <si>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</si>
  <si>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</si>
  <si>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</si>
  <si>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</si>
  <si>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</si>
  <si>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</si>
  <si>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</si>
  <si>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</si>
  <si>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</si>
  <si>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</si>
  <si>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</si>
  <si>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</si>
  <si>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</si>
  <si>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</si>
  <si>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</si>
  <si>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</si>
  <si>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</si>
  <si>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</si>
  <si>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</si>
  <si>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</si>
  <si>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</si>
  <si>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</si>
  <si>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</si>
  <si>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</si>
  <si>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</si>
  <si>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</si>
  <si>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</si>
  <si>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</si>
  <si>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</si>
  <si>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</si>
  <si>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</si>
  <si>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</si>
  <si>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</si>
  <si>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</si>
  <si>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</si>
  <si>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</si>
  <si>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</si>
  <si>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</si>
  <si>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</si>
  <si>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</si>
  <si>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</si>
  <si>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</si>
  <si>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</si>
  <si>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</si>
  <si>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</si>
  <si>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</si>
  <si>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</si>
  <si>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</si>
  <si>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</si>
  <si>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</si>
  <si>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</si>
  <si>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</si>
  <si>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</si>
  <si>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</si>
  <si>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</si>
  <si>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</si>
  <si>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</si>
  <si>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</si>
  <si>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</si>
  <si>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</si>
  <si>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</si>
  <si>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</si>
  <si>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</si>
  <si>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</si>
  <si>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</si>
  <si>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</si>
  <si>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</si>
  <si>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</si>
  <si>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</si>
  <si>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</si>
  <si>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</si>
  <si>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</si>
  <si>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</si>
  <si>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</si>
  <si>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</si>
  <si>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</si>
  <si>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</si>
  <si>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</si>
  <si>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</si>
  <si>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</si>
  <si>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</si>
  <si>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</si>
  <si>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</si>
  <si>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</si>
  <si>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</si>
  <si>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</si>
  <si>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</si>
  <si>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</si>
  <si>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</si>
  <si>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</si>
  <si>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</si>
  <si>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</si>
  <si>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</si>
  <si>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</si>
  <si>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</si>
  <si>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</si>
  <si>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</si>
  <si>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</si>
  <si>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</si>
  <si>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</si>
  <si>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 xml:space="preserve">FORMA DE PRESENTACIÓN </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</si>
  <si>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</si>
  <si>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</si>
  <si>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</si>
  <si>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</si>
  <si>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</si>
  <si>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</si>
  <si>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</si>
  <si>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</si>
  <si>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</si>
  <si>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</si>
  <si>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</si>
  <si>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</si>
  <si>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</si>
  <si>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</si>
  <si>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</si>
  <si>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</si>
  <si>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</si>
  <si>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</si>
  <si>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</si>
  <si>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</si>
  <si>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</si>
  <si>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</si>
  <si>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</si>
  <si>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</si>
  <si>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</si>
  <si>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</si>
  <si>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</si>
  <si>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</si>
  <si>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</si>
  <si>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</si>
  <si>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</si>
  <si>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</si>
  <si>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</si>
  <si>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</si>
  <si>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</si>
  <si>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</si>
  <si>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</si>
  <si>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</si>
  <si>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</si>
  <si>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</si>
  <si>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</si>
  <si>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</si>
  <si>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</si>
  <si>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</si>
  <si>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</si>
  <si>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</si>
  <si>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</si>
  <si>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</si>
  <si>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</si>
  <si>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</si>
  <si>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</si>
  <si>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</si>
  <si>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</si>
  <si>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</si>
  <si>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</si>
  <si>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</si>
  <si>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</si>
  <si>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</si>
  <si>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</si>
  <si>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</si>
  <si>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</si>
  <si>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</si>
  <si>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</si>
  <si>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</si>
  <si>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</si>
  <si>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</si>
  <si>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</si>
  <si>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</si>
  <si>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</si>
  <si>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</si>
  <si>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</si>
  <si>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 xml:space="preserve">Tina-quant α1-Acid Glycoprotein Gen.2 (AAGP2)                  </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</si>
  <si>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</si>
  <si>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</si>
  <si>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</si>
  <si>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</si>
  <si>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</si>
  <si>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</si>
  <si>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</si>
  <si>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</si>
  <si>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</si>
  <si>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</si>
  <si>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</si>
  <si>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</si>
  <si>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</si>
  <si>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</si>
  <si>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</si>
  <si>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</si>
  <si>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</si>
  <si>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</si>
  <si>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</si>
  <si>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</si>
  <si>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</si>
  <si>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</si>
  <si>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</si>
  <si>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</si>
  <si>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</si>
  <si>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</si>
  <si>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</si>
  <si>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</si>
  <si>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</si>
  <si>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</si>
  <si>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</si>
  <si>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</si>
  <si>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</si>
  <si>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</si>
  <si>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</si>
  <si>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</si>
  <si>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</si>
  <si>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</si>
  <si>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</si>
  <si>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</si>
  <si>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</si>
  <si>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</si>
  <si>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</si>
  <si>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</si>
  <si>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</si>
  <si>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</si>
  <si>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</si>
  <si>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</si>
  <si>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</si>
  <si>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</si>
  <si>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</si>
  <si>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</si>
  <si>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</si>
  <si>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</si>
  <si>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</si>
  <si>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</si>
  <si>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</si>
  <si>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</si>
  <si>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</si>
  <si>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</si>
  <si>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</si>
  <si>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</si>
  <si>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</si>
  <si>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</si>
  <si>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</si>
  <si>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</si>
  <si>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</si>
  <si>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</si>
  <si>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</si>
  <si>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</si>
  <si>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</si>
  <si>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</si>
  <si>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</si>
  <si>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</si>
  <si>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</si>
  <si>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</si>
  <si>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</si>
  <si>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</si>
  <si>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</si>
  <si>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</si>
  <si>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</si>
  <si>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</si>
  <si>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</si>
  <si>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</si>
  <si>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</si>
  <si>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</si>
  <si>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</si>
  <si>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</si>
  <si>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</si>
  <si>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</si>
  <si>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</si>
  <si>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</si>
  <si>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</si>
  <si>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</si>
  <si>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</si>
  <si>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</si>
  <si>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</si>
  <si>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</si>
  <si>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</si>
  <si>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</si>
  <si>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</si>
  <si>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</si>
  <si>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</si>
  <si>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</si>
  <si>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</si>
  <si>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</si>
  <si>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</si>
  <si>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</si>
  <si>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</si>
  <si>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</si>
  <si>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</si>
  <si>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</si>
  <si>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</si>
  <si>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</si>
  <si>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</si>
  <si>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</si>
  <si>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</si>
  <si>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</si>
  <si>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</si>
  <si>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</si>
  <si>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</si>
  <si>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</si>
  <si>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</si>
  <si>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</si>
  <si>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</si>
  <si>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</si>
  <si>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</si>
  <si>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</si>
  <si>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</si>
  <si>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</si>
  <si>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</si>
  <si>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</si>
  <si>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</si>
  <si>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</si>
  <si>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</si>
  <si>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</si>
  <si>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</si>
  <si>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</si>
  <si>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</si>
  <si>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</si>
  <si>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</si>
  <si>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</si>
  <si>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</si>
  <si>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</si>
  <si>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</si>
  <si>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</si>
  <si>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</si>
  <si>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</si>
  <si>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</si>
  <si>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</si>
  <si>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</si>
  <si>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</si>
  <si>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</si>
  <si>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</si>
  <si>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</si>
  <si>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</si>
  <si>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</si>
  <si>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</si>
  <si>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</si>
  <si>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</si>
  <si>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</si>
  <si>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</si>
  <si>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</si>
  <si>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</si>
  <si>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</si>
  <si>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</si>
  <si>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</si>
  <si>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</si>
  <si>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</si>
  <si>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</si>
  <si>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</si>
  <si>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</si>
  <si>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</si>
  <si>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</si>
  <si>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</si>
  <si>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</si>
  <si>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</si>
  <si>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</si>
  <si>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</si>
  <si>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</si>
  <si>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</si>
  <si>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</si>
  <si>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</si>
  <si>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</si>
  <si>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</si>
  <si>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</si>
  <si>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</si>
  <si>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</si>
  <si>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</si>
  <si>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</si>
  <si>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</si>
  <si>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</si>
  <si>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</si>
  <si>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</si>
  <si>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</si>
  <si>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</si>
  <si>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</si>
  <si>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</si>
  <si>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</si>
  <si>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</si>
  <si>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</si>
  <si>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</si>
  <si>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</si>
  <si>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</si>
  <si>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</si>
  <si>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</si>
  <si>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</si>
  <si>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</si>
  <si>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</si>
  <si>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</si>
  <si>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</si>
  <si>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</si>
  <si>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</si>
  <si>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</si>
  <si>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</si>
  <si>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</si>
  <si>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</si>
  <si>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</si>
  <si>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</si>
  <si>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</si>
  <si>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</si>
  <si>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</si>
  <si>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</si>
  <si>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</si>
  <si>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</si>
  <si>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</si>
  <si>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</si>
  <si>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</si>
  <si>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</si>
  <si>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</si>
  <si>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</si>
  <si>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</si>
  <si>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</si>
  <si>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</si>
  <si>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</si>
  <si>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</si>
  <si>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</si>
  <si>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</si>
  <si>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</si>
  <si>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</si>
  <si>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</si>
  <si>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</si>
  <si>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</si>
  <si>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</si>
  <si>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</si>
  <si>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</si>
  <si>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</si>
  <si>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</si>
  <si>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</si>
  <si>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</si>
  <si>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</si>
  <si>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</si>
  <si>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</si>
  <si>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</si>
  <si>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</si>
  <si>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</si>
  <si>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</si>
  <si>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</si>
  <si>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</si>
  <si>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</si>
  <si>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</si>
  <si>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</si>
  <si>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</si>
  <si>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</si>
  <si>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</si>
  <si>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</si>
  <si>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</si>
  <si>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</si>
  <si>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</si>
  <si>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</si>
  <si>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</si>
  <si>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</si>
  <si>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</si>
  <si>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</si>
  <si>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</si>
  <si>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</si>
  <si>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</si>
  <si>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</si>
  <si>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</si>
  <si>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</si>
  <si>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</si>
  <si>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</si>
  <si>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</si>
  <si>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</si>
  <si>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</si>
  <si>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</si>
  <si>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</si>
  <si>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</si>
  <si>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</si>
  <si>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</si>
  <si>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</si>
  <si>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</si>
  <si>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</si>
  <si>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</si>
  <si>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</si>
  <si>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</si>
  <si>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</si>
  <si>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</si>
  <si>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</si>
  <si>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</si>
  <si>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</si>
  <si>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</si>
  <si>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</si>
  <si>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</si>
  <si>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</si>
  <si>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</si>
  <si>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</si>
  <si>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</si>
  <si>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</si>
  <si>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</si>
  <si>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</si>
  <si>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</si>
  <si>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</si>
  <si>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</si>
  <si>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</si>
  <si>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</si>
  <si>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</si>
  <si>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</si>
  <si>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</si>
  <si>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</si>
  <si>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</si>
  <si>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</si>
  <si>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</si>
  <si>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</si>
  <si>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</si>
  <si>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</si>
  <si>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</si>
  <si>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</si>
  <si>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</si>
  <si>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</si>
  <si>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</si>
  <si>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</si>
  <si>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</si>
  <si>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</si>
  <si>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</si>
  <si>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</si>
  <si>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</si>
  <si>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</si>
  <si>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</si>
  <si>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</si>
  <si>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</si>
  <si>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</si>
  <si>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</si>
  <si>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</si>
  <si>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</si>
  <si>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</si>
  <si>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</si>
  <si>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</si>
  <si>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</si>
  <si>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</si>
  <si>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</si>
  <si>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</si>
  <si>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</si>
  <si>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</si>
  <si>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</si>
  <si>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</si>
  <si>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</si>
  <si>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</si>
  <si>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</si>
  <si>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</si>
  <si>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</si>
  <si>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</si>
  <si>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</si>
  <si>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</si>
  <si>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</si>
  <si>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</si>
  <si>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</si>
  <si>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</si>
  <si>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</si>
  <si>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</si>
  <si>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</si>
  <si>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</si>
  <si>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</si>
  <si>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</si>
  <si>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</si>
  <si>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</si>
  <si>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</si>
  <si>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</si>
  <si>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</si>
  <si>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</si>
  <si>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</si>
  <si>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</si>
  <si>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</si>
  <si>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</si>
  <si>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</si>
  <si>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</si>
  <si>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</si>
  <si>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</si>
  <si>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</si>
  <si>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</si>
  <si>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</si>
  <si>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</si>
  <si>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</si>
  <si>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</si>
  <si>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</si>
  <si>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</si>
  <si>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</si>
  <si>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</si>
  <si>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</si>
  <si>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</si>
  <si>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</si>
  <si>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</si>
  <si>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</si>
  <si>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</si>
  <si>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</si>
  <si>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</si>
  <si>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</si>
  <si>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</si>
  <si>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</si>
  <si>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</si>
  <si>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</si>
  <si>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</si>
  <si>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</si>
  <si>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</si>
  <si>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</si>
  <si>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</si>
  <si>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</si>
  <si>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</si>
  <si>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</si>
  <si>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</si>
  <si>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</si>
  <si>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</si>
  <si>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</si>
  <si>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</si>
  <si>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</si>
  <si>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</si>
  <si>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</si>
  <si>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</si>
  <si>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</si>
  <si>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</si>
  <si>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</si>
  <si>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</si>
  <si>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</si>
  <si>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</si>
  <si>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</si>
  <si>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</si>
  <si>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</si>
  <si>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</si>
  <si>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</si>
  <si>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</si>
  <si>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</si>
  <si>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</si>
  <si>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</si>
  <si>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</si>
  <si>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</si>
  <si>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</si>
  <si>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</si>
  <si>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</si>
  <si>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</si>
  <si>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</si>
  <si>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</si>
  <si>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</si>
  <si>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</si>
  <si>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</si>
  <si>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</si>
  <si>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</si>
  <si>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</si>
  <si>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</si>
  <si>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</si>
  <si>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</si>
  <si>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</si>
  <si>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</si>
  <si>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</si>
  <si>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</si>
  <si>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</si>
  <si>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</si>
  <si>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</si>
  <si>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</si>
  <si>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</si>
  <si>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</si>
  <si>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</si>
  <si>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</si>
  <si>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</si>
  <si>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</si>
  <si>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</si>
  <si>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D1707-95</t>
  </si>
  <si>
    <t>D1707-88</t>
  </si>
  <si>
    <t>UMELISA EGF</t>
  </si>
  <si>
    <t>Para la cuantificación de Factor de Crecimiento Epidérmico (EGF) en suero humano</t>
  </si>
  <si>
    <t>Para 288 pruebas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</si>
  <si>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</si>
  <si>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</si>
  <si>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</si>
  <si>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</si>
  <si>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</si>
  <si>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</si>
  <si>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</si>
  <si>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</si>
  <si>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</si>
  <si>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</si>
  <si>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</si>
  <si>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</si>
  <si>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</si>
  <si>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</si>
  <si>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</si>
  <si>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</si>
  <si>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</si>
  <si>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</si>
  <si>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</si>
  <si>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</si>
  <si>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</si>
  <si>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</si>
  <si>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</si>
  <si>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</si>
  <si>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</si>
  <si>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</si>
  <si>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</si>
  <si>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</si>
  <si>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</si>
  <si>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</si>
  <si>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</si>
  <si>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</si>
  <si>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</si>
  <si>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</si>
  <si>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</si>
  <si>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</si>
  <si>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</si>
  <si>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</si>
  <si>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</si>
  <si>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</si>
  <si>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</si>
  <si>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</si>
  <si>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</si>
  <si>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</si>
  <si>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</si>
  <si>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</si>
  <si>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</si>
  <si>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</si>
  <si>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</si>
  <si>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</si>
  <si>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</si>
  <si>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</si>
  <si>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</si>
  <si>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</si>
  <si>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</si>
  <si>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</si>
  <si>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</si>
  <si>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</si>
  <si>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</si>
  <si>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</si>
  <si>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</si>
  <si>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</si>
  <si>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</si>
  <si>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</si>
  <si>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</si>
  <si>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</si>
  <si>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</si>
  <si>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</si>
  <si>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</si>
  <si>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</si>
  <si>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</si>
  <si>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</si>
  <si>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48 pruebas</t>
  </si>
  <si>
    <t>Para la detección de anticuerpos al antígeno core del virus de la Hepatitis B en suero humano, plasma o sangre seca sobre papel de filtro.</t>
  </si>
  <si>
    <t>LISTA DE DIAGNOSTICADORES CON AUTORIZACIÓN DE COMERCIALIZACIÓN EN CUBA</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</si>
  <si>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</si>
  <si>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</si>
  <si>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</si>
  <si>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</si>
  <si>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</si>
  <si>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</si>
  <si>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</si>
  <si>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</si>
  <si>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</si>
  <si>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</si>
  <si>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</si>
  <si>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</si>
  <si>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 xml:space="preserve">Elecsys T3/ T3 CalSet </t>
  </si>
  <si>
    <t>Elecsys T4/ T4 CalSet</t>
  </si>
  <si>
    <t>2 x 25 mL, 1 x 10 mL/ 5 x 20 mL, 1 x 20 mL</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</si>
  <si>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</si>
  <si>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</si>
  <si>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</si>
  <si>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</si>
  <si>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</si>
  <si>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</si>
  <si>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</si>
  <si>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</si>
  <si>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</si>
  <si>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</si>
  <si>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</si>
  <si>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</si>
  <si>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</si>
  <si>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</si>
  <si>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</si>
  <si>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</si>
  <si>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</si>
  <si>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</si>
  <si>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</si>
  <si>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</si>
  <si>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</si>
  <si>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</si>
  <si>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</si>
  <si>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</si>
  <si>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</si>
  <si>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</si>
  <si>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</si>
  <si>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</si>
  <si>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</si>
  <si>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</si>
  <si>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</si>
  <si>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</si>
  <si>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</si>
  <si>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</si>
  <si>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</si>
  <si>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</si>
  <si>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</si>
  <si>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</si>
  <si>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</si>
  <si>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</si>
  <si>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</si>
  <si>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</si>
  <si>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</si>
  <si>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</si>
  <si>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</si>
  <si>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</si>
  <si>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</si>
  <si>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</si>
  <si>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</si>
  <si>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</si>
  <si>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</si>
  <si>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</si>
  <si>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</si>
  <si>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</si>
  <si>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</si>
  <si>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</si>
  <si>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</si>
  <si>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</si>
  <si>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</si>
  <si>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</si>
  <si>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</si>
  <si>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</si>
  <si>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</si>
  <si>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</si>
  <si>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</si>
  <si>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</si>
  <si>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</si>
  <si>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</si>
  <si>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</si>
  <si>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</si>
  <si>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</si>
  <si>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</si>
  <si>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</si>
  <si>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</si>
  <si>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</si>
  <si>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</si>
  <si>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</si>
  <si>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</si>
  <si>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</si>
  <si>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</si>
  <si>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</si>
  <si>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</si>
  <si>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</si>
  <si>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</si>
  <si>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</si>
  <si>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</si>
  <si>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</si>
  <si>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</si>
  <si>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</si>
  <si>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</si>
  <si>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</si>
  <si>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</si>
  <si>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</si>
  <si>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</si>
  <si>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</si>
  <si>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</si>
  <si>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</si>
  <si>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</si>
  <si>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</si>
  <si>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</si>
  <si>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</si>
  <si>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</si>
  <si>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</si>
  <si>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</si>
  <si>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</si>
  <si>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</si>
  <si>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</si>
  <si>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</si>
  <si>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</si>
  <si>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</si>
  <si>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</si>
  <si>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</si>
  <si>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</si>
  <si>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</si>
  <si>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</si>
  <si>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</si>
  <si>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</si>
  <si>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</si>
  <si>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</si>
  <si>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</si>
  <si>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D1803-22</t>
  </si>
  <si>
    <t>1 dispensador x 10 mL (50 determinaciones)</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</si>
  <si>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</si>
  <si>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</si>
  <si>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</si>
  <si>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</si>
  <si>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</si>
  <si>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</si>
  <si>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</si>
  <si>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</si>
  <si>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</si>
  <si>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</si>
  <si>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</si>
  <si>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</si>
  <si>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</si>
  <si>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</si>
  <si>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</si>
  <si>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</si>
  <si>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</si>
  <si>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</si>
  <si>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</si>
  <si>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</si>
  <si>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</si>
  <si>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</si>
  <si>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</si>
  <si>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</si>
  <si>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</si>
  <si>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</si>
  <si>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</si>
  <si>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</si>
  <si>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</si>
  <si>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</si>
  <si>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</si>
  <si>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</si>
  <si>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</si>
  <si>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</si>
  <si>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</si>
  <si>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</si>
  <si>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</si>
  <si>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</si>
  <si>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</si>
  <si>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</si>
  <si>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</si>
  <si>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</si>
  <si>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</si>
  <si>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</si>
  <si>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</si>
  <si>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</si>
  <si>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</si>
  <si>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</si>
  <si>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</si>
  <si>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</si>
  <si>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</si>
  <si>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</si>
  <si>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</si>
  <si>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</si>
  <si>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</si>
  <si>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</si>
  <si>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</si>
  <si>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</si>
  <si>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</si>
  <si>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</si>
  <si>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</si>
  <si>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</si>
  <si>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</si>
  <si>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</si>
  <si>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</si>
  <si>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</si>
  <si>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</si>
  <si>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</si>
  <si>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</si>
  <si>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</si>
  <si>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</si>
  <si>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</si>
  <si>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</si>
  <si>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</si>
  <si>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</si>
  <si>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</si>
  <si>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</si>
  <si>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</si>
  <si>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</si>
  <si>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</si>
  <si>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</si>
  <si>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</si>
  <si>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</si>
  <si>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</si>
  <si>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</si>
  <si>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</si>
  <si>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</si>
  <si>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</si>
  <si>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</si>
  <si>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</si>
  <si>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</si>
  <si>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</si>
  <si>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</si>
  <si>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</si>
  <si>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</si>
  <si>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</si>
  <si>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</si>
  <si>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</si>
  <si>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</si>
  <si>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</si>
  <si>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</si>
  <si>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</si>
  <si>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Sistema indirecto desprovisto de biotina para la detección de sondas marcadas con digoxigenia (DIG).</t>
  </si>
  <si>
    <t>Sistema indirecto desprovisto de biotina para la detección de sondas marcadas con dinitrofenol  (DNP).</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</si>
  <si>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</si>
  <si>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</si>
  <si>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</si>
  <si>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</si>
  <si>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</si>
  <si>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</si>
  <si>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</si>
  <si>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</si>
  <si>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</si>
  <si>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</si>
  <si>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</si>
  <si>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</si>
  <si>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</si>
  <si>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</si>
  <si>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</si>
  <si>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</si>
  <si>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</si>
  <si>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</si>
  <si>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</si>
  <si>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</si>
  <si>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</si>
  <si>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</si>
  <si>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</si>
  <si>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</si>
  <si>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</si>
  <si>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</si>
  <si>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</si>
  <si>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</si>
  <si>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</si>
  <si>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</si>
  <si>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</si>
  <si>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</si>
  <si>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</si>
  <si>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</si>
  <si>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</si>
  <si>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</si>
  <si>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</si>
  <si>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</si>
  <si>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</si>
  <si>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</si>
  <si>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</si>
  <si>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</si>
  <si>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</si>
  <si>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</si>
  <si>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</si>
  <si>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</si>
  <si>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</si>
  <si>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</si>
  <si>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</si>
  <si>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</si>
  <si>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</si>
  <si>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</si>
  <si>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</si>
  <si>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</si>
  <si>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</si>
  <si>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</si>
  <si>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</si>
  <si>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</si>
  <si>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</si>
  <si>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</si>
  <si>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</si>
  <si>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</si>
  <si>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</si>
  <si>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</si>
  <si>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</si>
  <si>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</si>
  <si>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</si>
  <si>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</si>
  <si>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</si>
  <si>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</si>
  <si>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</si>
  <si>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</si>
  <si>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</si>
  <si>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</si>
  <si>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</si>
  <si>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</si>
  <si>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</si>
  <si>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</si>
  <si>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</si>
  <si>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</si>
  <si>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</si>
  <si>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</si>
  <si>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</si>
  <si>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</si>
  <si>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</si>
  <si>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</si>
  <si>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</si>
  <si>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</si>
  <si>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</si>
  <si>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</si>
  <si>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</si>
  <si>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</si>
  <si>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</si>
  <si>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</si>
  <si>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</si>
  <si>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</si>
  <si>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</si>
  <si>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</si>
  <si>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</si>
  <si>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</si>
  <si>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</si>
  <si>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</si>
  <si>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</si>
  <si>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</si>
  <si>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</si>
  <si>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</si>
  <si>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</si>
  <si>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</si>
  <si>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</si>
  <si>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</si>
  <si>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</si>
  <si>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</si>
  <si>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</si>
  <si>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</si>
  <si>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</si>
  <si>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</si>
  <si>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</si>
  <si>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</si>
  <si>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</si>
  <si>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</si>
  <si>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</si>
  <si>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</si>
  <si>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</si>
  <si>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</si>
  <si>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</si>
  <si>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</si>
  <si>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</si>
  <si>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</si>
  <si>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</si>
  <si>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</si>
  <si>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</si>
  <si>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</si>
  <si>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</si>
  <si>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</si>
  <si>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</si>
  <si>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</si>
  <si>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</si>
  <si>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</si>
  <si>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</si>
  <si>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</si>
  <si>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</si>
  <si>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</si>
  <si>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</si>
  <si>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</si>
  <si>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</si>
  <si>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</si>
  <si>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</si>
  <si>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</si>
  <si>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</si>
  <si>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</si>
  <si>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</si>
  <si>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</si>
  <si>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</si>
  <si>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</si>
  <si>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</si>
  <si>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</si>
  <si>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</si>
  <si>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</si>
  <si>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</si>
  <si>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</si>
  <si>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</si>
  <si>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</si>
  <si>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</si>
  <si>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</si>
  <si>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</si>
  <si>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</si>
  <si>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</si>
  <si>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</si>
  <si>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</si>
  <si>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</si>
  <si>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</si>
  <si>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</si>
  <si>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</si>
  <si>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</si>
  <si>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</si>
  <si>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</si>
  <si>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</si>
  <si>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</si>
  <si>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</si>
  <si>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</si>
  <si>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</si>
  <si>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</si>
  <si>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</si>
  <si>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</si>
  <si>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</si>
  <si>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</si>
  <si>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</si>
  <si>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</si>
  <si>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</si>
  <si>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</si>
  <si>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</si>
  <si>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</si>
  <si>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</si>
  <si>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</si>
  <si>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</si>
  <si>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</si>
  <si>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</si>
  <si>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</si>
  <si>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</si>
  <si>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</si>
  <si>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</si>
  <si>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</si>
  <si>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</si>
  <si>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</si>
  <si>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</si>
  <si>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</si>
  <si>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</si>
  <si>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</si>
  <si>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</si>
  <si>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</si>
  <si>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</si>
  <si>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</si>
  <si>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</si>
  <si>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</si>
  <si>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</si>
  <si>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</si>
  <si>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</si>
  <si>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</si>
  <si>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</si>
  <si>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</si>
  <si>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</si>
  <si>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</si>
  <si>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</si>
  <si>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</si>
  <si>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</si>
  <si>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</si>
  <si>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</si>
  <si>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</si>
  <si>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</si>
  <si>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</si>
  <si>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</si>
  <si>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</si>
  <si>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</si>
  <si>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</si>
  <si>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</si>
  <si>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</si>
  <si>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</si>
  <si>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</si>
  <si>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</si>
  <si>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</si>
  <si>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</si>
  <si>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</si>
  <si>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</si>
  <si>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</si>
  <si>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</si>
  <si>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</si>
  <si>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</si>
  <si>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</si>
  <si>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</si>
  <si>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</si>
  <si>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</si>
  <si>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</si>
  <si>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</si>
  <si>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</si>
  <si>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</si>
  <si>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</si>
  <si>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</si>
  <si>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</si>
  <si>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</si>
  <si>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</si>
  <si>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</si>
  <si>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</si>
  <si>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</si>
  <si>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</si>
  <si>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</si>
  <si>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</si>
  <si>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</si>
  <si>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</si>
  <si>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</si>
  <si>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</si>
  <si>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</si>
  <si>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</si>
  <si>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</si>
  <si>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</si>
  <si>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</si>
  <si>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</si>
  <si>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</si>
  <si>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</si>
  <si>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</si>
  <si>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</si>
  <si>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</si>
  <si>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</si>
  <si>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</si>
  <si>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</si>
  <si>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</si>
  <si>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</si>
  <si>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</si>
  <si>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</si>
  <si>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</si>
  <si>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</si>
  <si>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</si>
  <si>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</si>
  <si>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</si>
  <si>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</si>
  <si>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</si>
  <si>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</si>
  <si>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</si>
  <si>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</si>
  <si>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</si>
  <si>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</si>
  <si>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</si>
  <si>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</si>
  <si>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</si>
  <si>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</si>
  <si>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</si>
  <si>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</si>
  <si>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</si>
  <si>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</si>
  <si>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</si>
  <si>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</si>
  <si>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</si>
  <si>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</si>
  <si>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</si>
  <si>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</si>
  <si>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</si>
  <si>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</si>
  <si>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</si>
  <si>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</si>
  <si>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</si>
  <si>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</si>
  <si>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</si>
  <si>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</si>
  <si>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</si>
  <si>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</si>
  <si>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</si>
  <si>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</si>
  <si>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</si>
  <si>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</si>
  <si>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</si>
  <si>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</si>
  <si>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</si>
  <si>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</si>
  <si>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</si>
  <si>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</si>
  <si>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</si>
  <si>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</si>
  <si>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</si>
  <si>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</si>
  <si>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</si>
  <si>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</si>
  <si>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</si>
  <si>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</si>
  <si>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</si>
  <si>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</si>
  <si>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</si>
  <si>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</si>
  <si>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</si>
  <si>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</si>
  <si>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</si>
  <si>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</si>
  <si>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</si>
  <si>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</si>
  <si>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</si>
  <si>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</si>
  <si>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</si>
  <si>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</si>
  <si>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</si>
  <si>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</si>
  <si>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</si>
  <si>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</si>
  <si>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</si>
  <si>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</si>
  <si>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</si>
  <si>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</si>
  <si>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</si>
  <si>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</si>
  <si>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</si>
  <si>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</si>
  <si>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</si>
  <si>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</si>
  <si>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</si>
  <si>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</si>
  <si>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</si>
  <si>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</si>
  <si>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</si>
  <si>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</si>
  <si>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</si>
  <si>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</si>
  <si>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</si>
  <si>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</si>
  <si>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</si>
  <si>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</si>
  <si>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</si>
  <si>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</si>
  <si>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</si>
  <si>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</si>
  <si>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</si>
  <si>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</si>
  <si>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</si>
  <si>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</si>
  <si>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</si>
  <si>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</si>
  <si>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</si>
  <si>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</si>
  <si>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</si>
  <si>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</si>
  <si>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</si>
  <si>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</si>
  <si>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</si>
  <si>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</si>
  <si>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</si>
  <si>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</si>
  <si>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</si>
  <si>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</si>
  <si>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</si>
  <si>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</si>
  <si>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</si>
  <si>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</si>
  <si>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</si>
  <si>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</si>
  <si>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</si>
  <si>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</si>
  <si>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</si>
  <si>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</si>
  <si>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</si>
  <si>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</si>
  <si>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</si>
  <si>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</si>
  <si>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</si>
  <si>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</si>
  <si>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</si>
  <si>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</si>
  <si>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</si>
  <si>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</si>
  <si>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</si>
  <si>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</si>
  <si>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</si>
  <si>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</si>
  <si>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</si>
  <si>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</si>
  <si>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</si>
  <si>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</si>
  <si>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</si>
  <si>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</si>
  <si>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</si>
  <si>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</si>
  <si>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</si>
  <si>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</si>
  <si>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</si>
  <si>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</si>
  <si>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</si>
  <si>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</si>
  <si>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</si>
  <si>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</si>
  <si>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</si>
  <si>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</si>
  <si>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</si>
  <si>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</si>
  <si>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</si>
  <si>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</si>
  <si>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</si>
  <si>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</si>
  <si>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</si>
  <si>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</si>
  <si>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</si>
  <si>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</si>
  <si>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</si>
  <si>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</si>
  <si>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</si>
  <si>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</si>
  <si>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</si>
  <si>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</si>
  <si>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</si>
  <si>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</si>
  <si>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</si>
  <si>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</si>
  <si>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</si>
  <si>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</si>
  <si>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</si>
  <si>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</si>
  <si>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</si>
  <si>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</si>
  <si>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</si>
  <si>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</si>
  <si>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</si>
  <si>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</si>
  <si>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</si>
  <si>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</si>
  <si>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</si>
  <si>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</si>
  <si>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</si>
  <si>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</si>
  <si>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</si>
  <si>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</si>
  <si>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</si>
  <si>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</si>
  <si>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</si>
  <si>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</si>
  <si>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</si>
  <si>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</si>
  <si>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</si>
  <si>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</si>
  <si>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</si>
  <si>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</si>
  <si>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</si>
  <si>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</si>
  <si>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</si>
  <si>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</si>
  <si>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</si>
  <si>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</si>
  <si>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</si>
  <si>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</si>
  <si>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</si>
  <si>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</si>
  <si>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</si>
  <si>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</si>
  <si>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</si>
  <si>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</si>
  <si>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</si>
  <si>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</si>
  <si>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</si>
  <si>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</si>
  <si>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</si>
  <si>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</si>
  <si>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</si>
  <si>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</si>
  <si>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</si>
  <si>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</si>
  <si>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</si>
  <si>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</si>
  <si>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</si>
  <si>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</si>
  <si>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</si>
  <si>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</si>
  <si>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</si>
  <si>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</si>
  <si>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</si>
  <si>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Para el control de la calidad de pruebas de coagulación en los analizadores cobas t 411.</t>
  </si>
  <si>
    <t>D1901-04</t>
  </si>
  <si>
    <t>D1901-04/1</t>
  </si>
  <si>
    <t>D1901-04/2</t>
  </si>
  <si>
    <t>D1901-04/3</t>
  </si>
  <si>
    <t>Con N</t>
  </si>
  <si>
    <t>Con P</t>
  </si>
  <si>
    <t>Con P+</t>
  </si>
  <si>
    <t>07128029</t>
  </si>
  <si>
    <t>07137826</t>
  </si>
  <si>
    <t>07138172</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</si>
  <si>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</si>
  <si>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</si>
  <si>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</si>
  <si>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</si>
  <si>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</si>
  <si>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</si>
  <si>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</si>
  <si>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</si>
  <si>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</si>
  <si>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</si>
  <si>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</si>
  <si>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</si>
  <si>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</si>
  <si>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</si>
  <si>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</si>
  <si>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</si>
  <si>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</si>
  <si>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</si>
  <si>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</si>
  <si>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</si>
  <si>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</si>
  <si>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</si>
  <si>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</si>
  <si>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</si>
  <si>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</si>
  <si>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</si>
  <si>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</si>
  <si>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</si>
  <si>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</si>
  <si>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</si>
  <si>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</si>
  <si>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</si>
  <si>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</si>
  <si>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</si>
  <si>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</si>
  <si>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</si>
  <si>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</si>
  <si>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</si>
  <si>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</si>
  <si>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</si>
  <si>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</si>
  <si>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</si>
  <si>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</si>
  <si>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</si>
  <si>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</si>
  <si>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</si>
  <si>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</si>
  <si>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</si>
  <si>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</si>
  <si>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</si>
  <si>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</si>
  <si>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</si>
  <si>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</si>
  <si>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</si>
  <si>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</si>
  <si>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</si>
  <si>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</si>
  <si>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</si>
  <si>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</si>
  <si>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</si>
  <si>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</si>
  <si>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</si>
  <si>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</si>
  <si>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</si>
  <si>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</si>
  <si>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</si>
  <si>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</si>
  <si>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</si>
  <si>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</si>
  <si>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Para la determinación cuantitativa del tiempo de protrombina (TP) en plasma humano citratado, en analizadores de la familia de STA-R, la familia STA Compact y la familia STA Satellite.</t>
  </si>
  <si>
    <t>D1812-120</t>
  </si>
  <si>
    <t xml:space="preserve">  P</t>
  </si>
  <si>
    <t>Para la determinación cuantitativa de la calcitonina (tirocalcitonina) humana en suero y plasma mediante un ensayo de Electroquimioluminiscencia (ECLIA) en los analizadores automatizados Elecsys y cobas e.</t>
  </si>
  <si>
    <t>D1612-107</t>
  </si>
  <si>
    <t>D1612-108</t>
  </si>
  <si>
    <t>Elecsys IGF-1/ CalSet IGF-1</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</si>
  <si>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</si>
  <si>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</si>
  <si>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</si>
  <si>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</si>
  <si>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</si>
  <si>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</si>
  <si>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</si>
  <si>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</si>
  <si>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</si>
  <si>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</si>
  <si>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</si>
  <si>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</si>
  <si>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</si>
  <si>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</si>
  <si>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</si>
  <si>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</si>
  <si>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</si>
  <si>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</si>
  <si>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03045838; 07027001/ 03045846</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</si>
  <si>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</si>
  <si>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</si>
  <si>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</si>
  <si>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</si>
  <si>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</si>
  <si>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</si>
  <si>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</si>
  <si>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</si>
  <si>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</si>
  <si>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</si>
  <si>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</si>
  <si>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</si>
  <si>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</si>
  <si>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11776223; 07026986/ 07030207</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</si>
  <si>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</si>
  <si>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</si>
  <si>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</si>
  <si>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</si>
  <si>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</si>
  <si>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</si>
  <si>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</si>
  <si>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</si>
  <si>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</si>
  <si>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</si>
  <si>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</si>
  <si>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</si>
  <si>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</si>
  <si>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</si>
  <si>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</si>
  <si>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</si>
  <si>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</si>
  <si>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</si>
  <si>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</si>
  <si>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</si>
  <si>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</si>
  <si>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</si>
  <si>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</si>
  <si>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</si>
  <si>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</si>
  <si>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</si>
  <si>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</si>
  <si>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</si>
  <si>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100 determinaciones; Para 300 determinaciones/ 4 x 1,0 mL/ 4 x 3,0 mL</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</si>
  <si>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</si>
  <si>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</si>
  <si>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</si>
  <si>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</si>
  <si>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</si>
  <si>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</si>
  <si>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</si>
  <si>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</si>
  <si>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</si>
  <si>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</si>
  <si>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</si>
  <si>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</si>
  <si>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</si>
  <si>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</si>
  <si>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</si>
  <si>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</si>
  <si>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</si>
  <si>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</si>
  <si>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</si>
  <si>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</si>
  <si>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</si>
  <si>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</si>
  <si>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</si>
  <si>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</si>
  <si>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</si>
  <si>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</si>
  <si>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</si>
  <si>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</si>
  <si>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</si>
  <si>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</si>
  <si>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</si>
  <si>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</si>
  <si>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</si>
  <si>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</si>
  <si>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</si>
  <si>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</si>
  <si>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</si>
  <si>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</si>
  <si>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</si>
  <si>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</si>
  <si>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</si>
  <si>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</si>
  <si>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</si>
  <si>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</si>
  <si>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</si>
  <si>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</si>
  <si>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</si>
  <si>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</si>
  <si>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</si>
  <si>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</si>
  <si>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</si>
  <si>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</si>
  <si>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</si>
  <si>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</si>
  <si>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</si>
  <si>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</si>
  <si>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</si>
  <si>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</si>
  <si>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</si>
  <si>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</si>
  <si>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</si>
  <si>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</si>
  <si>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</si>
  <si>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</si>
  <si>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</si>
  <si>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</si>
  <si>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</si>
  <si>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</si>
  <si>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</si>
  <si>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</si>
  <si>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</si>
  <si>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</si>
  <si>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</si>
  <si>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</si>
  <si>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</si>
  <si>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</si>
  <si>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</si>
  <si>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</si>
  <si>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</si>
  <si>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</si>
  <si>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</si>
  <si>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</si>
  <si>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</si>
  <si>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</si>
  <si>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</si>
  <si>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</si>
  <si>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</si>
  <si>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</si>
  <si>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</si>
  <si>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</si>
  <si>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</si>
  <si>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</si>
  <si>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</si>
  <si>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</si>
  <si>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</si>
  <si>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</si>
  <si>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</si>
  <si>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</si>
  <si>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</si>
  <si>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</si>
  <si>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</si>
  <si>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</si>
  <si>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</si>
  <si>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</si>
  <si>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</si>
  <si>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</si>
  <si>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</si>
  <si>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</si>
  <si>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</si>
  <si>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</si>
  <si>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</si>
  <si>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</si>
  <si>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</si>
  <si>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</si>
  <si>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</si>
  <si>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</si>
  <si>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</si>
  <si>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</si>
  <si>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</si>
  <si>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</si>
  <si>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</si>
  <si>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</si>
  <si>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</si>
  <si>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</si>
  <si>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</si>
  <si>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</si>
  <si>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</si>
  <si>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</si>
  <si>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</si>
  <si>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</si>
  <si>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</si>
  <si>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</si>
  <si>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</si>
  <si>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</si>
  <si>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</si>
  <si>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</si>
  <si>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</si>
  <si>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</si>
  <si>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</si>
  <si>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D1908-38/01</t>
  </si>
  <si>
    <t>D1908-38/02</t>
  </si>
  <si>
    <t>D1908-38/03</t>
  </si>
  <si>
    <t>D1908-38/04</t>
  </si>
  <si>
    <t>ONPG</t>
  </si>
  <si>
    <t>X + V factor disc</t>
  </si>
  <si>
    <t>X factor disc</t>
  </si>
  <si>
    <t>Familia 1.2.8 Discos para la identificación o diferenciación de microorganismos</t>
  </si>
  <si>
    <t>D1908-38</t>
  </si>
  <si>
    <t>Para la identificación o diferenciación de microorganismos, en cultivos de cepas aisladas de muestras clínicas.</t>
  </si>
  <si>
    <t>V factor disc</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</si>
  <si>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</si>
  <si>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</si>
  <si>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</si>
  <si>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</si>
  <si>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</si>
  <si>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</si>
  <si>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</si>
  <si>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</si>
  <si>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</si>
  <si>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</si>
  <si>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</si>
  <si>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</si>
  <si>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ACP2</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</si>
  <si>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</si>
  <si>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</si>
  <si>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</si>
  <si>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</si>
  <si>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</si>
  <si>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</si>
  <si>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</si>
  <si>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</si>
  <si>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</si>
  <si>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</si>
  <si>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</si>
  <si>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</si>
  <si>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</si>
  <si>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</si>
  <si>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</si>
  <si>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</si>
  <si>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</si>
  <si>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</si>
  <si>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</si>
  <si>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</si>
  <si>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</si>
  <si>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</si>
  <si>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</si>
  <si>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</si>
  <si>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</si>
  <si>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</si>
  <si>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</si>
  <si>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</si>
  <si>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</si>
  <si>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</si>
  <si>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</si>
  <si>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</si>
  <si>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</si>
  <si>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</si>
  <si>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</si>
  <si>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</si>
  <si>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</si>
  <si>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</si>
  <si>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</si>
  <si>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</si>
  <si>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</si>
  <si>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</si>
  <si>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</si>
  <si>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</si>
  <si>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</si>
  <si>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</si>
  <si>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</si>
  <si>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</si>
  <si>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</si>
  <si>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</si>
  <si>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</si>
  <si>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Combur10 Test UX</t>
  </si>
  <si>
    <t>Tira reactiva para la determinación simultánea semicuantitativa de diez parámetros en orina: gravedad específica, pH, leucocitos, nitrito, proteína, glucosa, cuerpos cetónicos, urobilinógeno, bilirrubina y sangre, mediante fotometría de reflexión en el analizador Urisys 1100, o mediante la lectura visual.</t>
  </si>
  <si>
    <t>Tubo con 100 tiras reactivas</t>
  </si>
  <si>
    <t>11544373</t>
  </si>
  <si>
    <t>D2001-06</t>
  </si>
  <si>
    <t>D2001-01</t>
  </si>
  <si>
    <t xml:space="preserve">Elecsys GDF-15 / CalSet GDF-15  </t>
  </si>
  <si>
    <t>Para la determinación cuantitativa del factor 15 de diferenciación de crecimiento (GDF-15) en suero y plasma humanos en los analizadores Elecsys y cobas e.</t>
  </si>
  <si>
    <t>07125933; 07028172/ 07125941</t>
  </si>
  <si>
    <t>HeberFast Line Rotavirus II</t>
  </si>
  <si>
    <t>D1912-51</t>
  </si>
  <si>
    <t>Prueba rápida, de un paso, para la detección de Rotavirus del grupo A en muestras de heces fecales.</t>
  </si>
  <si>
    <t>Estuche para 24 pruebas</t>
  </si>
  <si>
    <t>1.009.00</t>
  </si>
  <si>
    <t>NH3L2</t>
  </si>
  <si>
    <t>Para la determinación cuantitativa de amoníaco en plasma humano en los sistemas Roche/Hitachi cobas c.</t>
  </si>
  <si>
    <t>0722959; 07236450</t>
  </si>
  <si>
    <t>Para 150 determinaciones; Para 200  determinaciones</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</si>
  <si>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</si>
  <si>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</si>
  <si>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</si>
  <si>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</si>
  <si>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</si>
  <si>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</si>
  <si>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</si>
  <si>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</si>
  <si>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</si>
  <si>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</si>
  <si>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</si>
  <si>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</si>
  <si>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</si>
  <si>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</si>
  <si>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</si>
  <si>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</si>
  <si>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</si>
  <si>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</si>
  <si>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</si>
  <si>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</si>
  <si>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</si>
  <si>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</si>
  <si>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</si>
  <si>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</si>
  <si>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</si>
  <si>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Para la determinación cuantitativa de progesterona en suero y plasma humanos,   mediante un ensayo de electroquimioluminiscencia (ECLIA), en los inmunoanalizadores Elecsys y cobas e.</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</si>
  <si>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</si>
  <si>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</si>
  <si>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</si>
  <si>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</si>
  <si>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</si>
  <si>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</si>
  <si>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</si>
  <si>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</si>
  <si>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</si>
  <si>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</si>
  <si>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</si>
  <si>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</si>
  <si>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</si>
  <si>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</si>
  <si>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</si>
  <si>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</si>
  <si>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</si>
  <si>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</si>
  <si>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</si>
  <si>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</si>
  <si>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</si>
  <si>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</si>
  <si>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</si>
  <si>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</si>
  <si>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</si>
  <si>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</si>
  <si>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</si>
  <si>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</si>
  <si>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</si>
  <si>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</si>
  <si>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</si>
  <si>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</si>
  <si>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</si>
  <si>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</si>
  <si>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</si>
  <si>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</si>
  <si>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</si>
  <si>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</si>
  <si>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</si>
  <si>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</si>
  <si>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</si>
  <si>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</si>
  <si>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</si>
  <si>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</si>
  <si>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</si>
  <si>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</si>
  <si>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</si>
  <si>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</si>
  <si>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</si>
  <si>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</si>
  <si>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</si>
  <si>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</si>
  <si>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</si>
  <si>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</si>
  <si>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</si>
  <si>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</si>
  <si>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</si>
  <si>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</si>
  <si>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</si>
  <si>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ASTL</t>
  </si>
  <si>
    <t>Para 100 pruebas; Para 150 pruebas</t>
  </si>
  <si>
    <t>TP2</t>
  </si>
  <si>
    <t>Para la determinación cuantitativa de la proteína total en suero y plasma humanos en los sistemas Roche/Hitachi cobas c y COBAS INTEGRA</t>
  </si>
  <si>
    <t xml:space="preserve">Para 300 pruebas; Para 700 pruebas  </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</si>
  <si>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</si>
  <si>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</si>
  <si>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</si>
  <si>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</si>
  <si>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</si>
  <si>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</si>
  <si>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</si>
  <si>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</si>
  <si>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</si>
  <si>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</si>
  <si>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</si>
  <si>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</si>
  <si>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</si>
  <si>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</si>
  <si>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</si>
  <si>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</si>
  <si>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</si>
  <si>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</si>
  <si>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</si>
  <si>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</si>
  <si>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</si>
  <si>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</si>
  <si>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</si>
  <si>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</si>
  <si>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</si>
  <si>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</si>
  <si>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</si>
  <si>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</si>
  <si>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</si>
  <si>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</si>
  <si>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</si>
  <si>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</si>
  <si>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</si>
  <si>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</si>
  <si>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</si>
  <si>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</si>
  <si>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</si>
  <si>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</si>
  <si>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</si>
  <si>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</si>
  <si>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</si>
  <si>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</si>
  <si>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</si>
  <si>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</si>
  <si>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</si>
  <si>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</si>
  <si>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</si>
  <si>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</si>
  <si>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</si>
  <si>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</si>
  <si>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</si>
  <si>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</si>
  <si>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</si>
  <si>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</si>
  <si>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</si>
  <si>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</si>
  <si>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</si>
  <si>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</si>
  <si>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</si>
  <si>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</si>
  <si>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</si>
  <si>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</si>
  <si>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</si>
  <si>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</si>
  <si>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</si>
  <si>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</si>
  <si>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</si>
  <si>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</si>
  <si>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</si>
  <si>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</si>
  <si>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</si>
  <si>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03032566; 05950686</t>
  </si>
  <si>
    <t>APOBT</t>
  </si>
  <si>
    <t>Para la determinación cuantitativa de apolipoproteína B en suero y plasma humanos en los analizadores Roche/Hitachi cobas c y COBAS INTEGRA.</t>
  </si>
  <si>
    <t>03032574; 05950694</t>
  </si>
  <si>
    <t>Calcitonina [I-125] IRMA KIT</t>
  </si>
  <si>
    <t>UIBC</t>
  </si>
  <si>
    <t>04536355; 05975808</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</si>
  <si>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</si>
  <si>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</si>
  <si>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</si>
  <si>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</si>
  <si>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</si>
  <si>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</si>
  <si>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</si>
  <si>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11731459; 08429324; 08443432/ 04738551; 08443459</t>
  </si>
  <si>
    <t>TRSF2</t>
  </si>
  <si>
    <t>Para la determinación cuantitativa de transferrina en suero y plasma humanos en los analizadores Roche/Hitachi cobas c y COBAS INTEGRA.</t>
  </si>
  <si>
    <t>Para 100 pruebas; Para 500 pruebas</t>
  </si>
  <si>
    <t>03015050; 05588855</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</si>
  <si>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</si>
  <si>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</si>
  <si>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</si>
  <si>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</si>
  <si>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</si>
  <si>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</si>
  <si>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</si>
  <si>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</si>
  <si>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</si>
  <si>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Para 200 pruebas; Para 300 pruebas/  4 x 1,0 mL </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</si>
  <si>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</si>
  <si>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</si>
  <si>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</si>
  <si>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</si>
  <si>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</si>
  <si>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</si>
  <si>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</si>
  <si>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</si>
  <si>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</si>
  <si>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</si>
  <si>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</si>
  <si>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</si>
  <si>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</si>
  <si>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</si>
  <si>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</si>
  <si>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</si>
  <si>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</si>
  <si>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</si>
  <si>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</si>
  <si>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</si>
  <si>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</si>
  <si>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</si>
  <si>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</si>
  <si>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</si>
  <si>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</si>
  <si>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</si>
  <si>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</si>
  <si>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</si>
  <si>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</si>
  <si>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</si>
  <si>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</si>
  <si>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</si>
  <si>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</si>
  <si>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</si>
  <si>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</si>
  <si>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</si>
  <si>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</si>
  <si>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</si>
  <si>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</si>
  <si>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</si>
  <si>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</si>
  <si>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</si>
  <si>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</si>
  <si>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</si>
  <si>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</si>
  <si>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</si>
  <si>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</si>
  <si>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</si>
  <si>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</si>
  <si>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</si>
  <si>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</si>
  <si>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</si>
  <si>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</si>
  <si>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</si>
  <si>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</si>
  <si>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</si>
  <si>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</si>
  <si>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</si>
  <si>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</si>
  <si>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</si>
  <si>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</si>
  <si>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</si>
  <si>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</si>
  <si>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</si>
  <si>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</si>
  <si>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</si>
  <si>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</si>
  <si>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</si>
  <si>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</si>
  <si>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</si>
  <si>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</si>
  <si>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</si>
  <si>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</si>
  <si>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</si>
  <si>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</si>
  <si>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</si>
  <si>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</si>
  <si>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</si>
  <si>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</si>
  <si>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</si>
  <si>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</si>
  <si>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</si>
  <si>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</si>
  <si>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</si>
  <si>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</si>
  <si>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</si>
  <si>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</si>
  <si>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</si>
  <si>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</si>
  <si>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</si>
  <si>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</si>
  <si>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</si>
  <si>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</si>
  <si>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</si>
  <si>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</si>
  <si>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</si>
  <si>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</si>
  <si>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</si>
  <si>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</si>
  <si>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</si>
  <si>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</si>
  <si>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</si>
  <si>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</si>
  <si>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</si>
  <si>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</si>
  <si>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</si>
  <si>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</si>
  <si>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</si>
  <si>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</si>
  <si>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</si>
  <si>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</si>
  <si>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</si>
  <si>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</si>
  <si>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</si>
  <si>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</si>
  <si>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</si>
  <si>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</si>
  <si>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</si>
  <si>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</si>
  <si>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</si>
  <si>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</si>
  <si>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</si>
  <si>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</si>
  <si>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</si>
  <si>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</si>
  <si>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</si>
  <si>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</si>
  <si>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</si>
  <si>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</si>
  <si>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</si>
  <si>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</si>
  <si>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</si>
  <si>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</si>
  <si>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</si>
  <si>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</si>
  <si>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</si>
  <si>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</si>
  <si>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</si>
  <si>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</si>
  <si>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</si>
  <si>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</si>
  <si>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</si>
  <si>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</si>
  <si>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</si>
  <si>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</si>
  <si>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</si>
  <si>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</si>
  <si>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</si>
  <si>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</si>
  <si>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</si>
  <si>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</si>
  <si>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</si>
  <si>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</si>
  <si>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</si>
  <si>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</si>
  <si>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</si>
  <si>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</si>
  <si>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</si>
  <si>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</si>
  <si>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</si>
  <si>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</si>
  <si>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</si>
  <si>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</si>
  <si>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</si>
  <si>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</si>
  <si>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</si>
  <si>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</si>
  <si>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</si>
  <si>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</si>
  <si>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</si>
  <si>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</si>
  <si>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</si>
  <si>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</si>
  <si>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</si>
  <si>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</si>
  <si>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</si>
  <si>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</si>
  <si>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</si>
  <si>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</si>
  <si>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</si>
  <si>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</si>
  <si>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</si>
  <si>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</si>
  <si>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</si>
  <si>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</si>
  <si>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</si>
  <si>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</si>
  <si>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</si>
  <si>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</si>
  <si>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</si>
  <si>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</si>
  <si>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</si>
  <si>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</si>
  <si>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</si>
  <si>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</si>
  <si>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</si>
  <si>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</si>
  <si>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</si>
  <si>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</si>
  <si>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</si>
  <si>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</si>
  <si>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</si>
  <si>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</si>
  <si>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</si>
  <si>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</si>
  <si>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</si>
  <si>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</si>
  <si>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</si>
  <si>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</si>
  <si>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</si>
  <si>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</si>
  <si>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</si>
  <si>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</si>
  <si>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</si>
  <si>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</si>
  <si>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</si>
  <si>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</si>
  <si>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</si>
  <si>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</si>
  <si>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</si>
  <si>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</si>
  <si>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</si>
  <si>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</si>
  <si>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</si>
  <si>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</si>
  <si>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</si>
  <si>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</si>
  <si>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</si>
  <si>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</si>
  <si>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</si>
  <si>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</si>
  <si>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</si>
  <si>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</si>
  <si>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</si>
  <si>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</si>
  <si>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</si>
  <si>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</si>
  <si>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</si>
  <si>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</si>
  <si>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</si>
  <si>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</si>
  <si>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</si>
  <si>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</si>
  <si>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</si>
  <si>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</si>
  <si>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</si>
  <si>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</si>
  <si>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</si>
  <si>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</si>
  <si>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</si>
  <si>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</si>
  <si>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</si>
  <si>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</si>
  <si>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</si>
  <si>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</si>
  <si>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</si>
  <si>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</si>
  <si>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</si>
  <si>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</si>
  <si>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</si>
  <si>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</si>
  <si>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</si>
  <si>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</si>
  <si>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</si>
  <si>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</si>
  <si>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</si>
  <si>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</si>
  <si>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</si>
  <si>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</si>
  <si>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</si>
  <si>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</si>
  <si>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</si>
  <si>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</si>
  <si>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</si>
  <si>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</si>
  <si>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</si>
  <si>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</si>
  <si>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</si>
  <si>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</si>
  <si>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</si>
  <si>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</si>
  <si>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</si>
  <si>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</si>
  <si>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</si>
  <si>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</si>
  <si>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</si>
  <si>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</si>
  <si>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</si>
  <si>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</si>
  <si>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</si>
  <si>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</si>
  <si>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</si>
  <si>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</si>
  <si>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</si>
  <si>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</si>
  <si>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</si>
  <si>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</si>
  <si>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</si>
  <si>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</si>
  <si>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</si>
  <si>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</si>
  <si>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</si>
  <si>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</si>
  <si>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</si>
  <si>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</si>
  <si>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</si>
  <si>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</si>
  <si>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</si>
  <si>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</si>
  <si>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</si>
  <si>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</si>
  <si>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</si>
  <si>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</si>
  <si>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</si>
  <si>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</si>
  <si>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</si>
  <si>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</si>
  <si>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</si>
  <si>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</si>
  <si>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</si>
  <si>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</si>
  <si>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</si>
  <si>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</si>
  <si>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</si>
  <si>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</si>
  <si>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 xml:space="preserve"> 11731360; 0702869; 09007725; 09007733/ 11731548</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</si>
  <si>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</si>
  <si>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</si>
  <si>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</si>
  <si>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</si>
  <si>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</si>
  <si>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</si>
  <si>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</si>
  <si>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</si>
  <si>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</si>
  <si>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</si>
  <si>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</si>
  <si>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</si>
  <si>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</si>
  <si>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</si>
  <si>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</si>
  <si>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</si>
  <si>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</si>
  <si>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</si>
  <si>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</si>
  <si>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</si>
  <si>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</si>
  <si>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</si>
  <si>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</si>
  <si>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</si>
  <si>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</si>
  <si>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</si>
  <si>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</si>
  <si>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</si>
  <si>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</si>
  <si>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</si>
  <si>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</si>
  <si>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07957190; 07957246; 08818061; 08818916 / 07957203/ 07957211</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</si>
  <si>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</si>
  <si>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</si>
  <si>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</si>
  <si>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</si>
  <si>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</si>
  <si>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</si>
  <si>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</si>
  <si>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</si>
  <si>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</si>
  <si>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</si>
  <si>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</si>
  <si>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</si>
  <si>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</si>
  <si>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</si>
  <si>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</si>
  <si>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</si>
  <si>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</si>
  <si>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</si>
  <si>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</si>
  <si>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</si>
  <si>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</si>
  <si>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</si>
  <si>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</si>
  <si>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</si>
  <si>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</si>
  <si>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</si>
  <si>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</si>
  <si>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</si>
  <si>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</si>
  <si>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</si>
  <si>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</si>
  <si>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</si>
  <si>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</si>
  <si>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</si>
  <si>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</si>
  <si>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</si>
  <si>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</si>
  <si>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</si>
  <si>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</si>
  <si>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</si>
  <si>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</si>
  <si>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</si>
  <si>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</si>
  <si>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</si>
  <si>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</si>
  <si>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</si>
  <si>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</si>
  <si>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</si>
  <si>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</si>
  <si>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</si>
  <si>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</si>
  <si>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</si>
  <si>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</si>
  <si>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</si>
  <si>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</si>
  <si>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</si>
  <si>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</si>
  <si>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</si>
  <si>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</si>
  <si>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</si>
  <si>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</si>
  <si>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</si>
  <si>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</si>
  <si>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</si>
  <si>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</si>
  <si>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</si>
  <si>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</si>
  <si>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05092744, 08469717, 09315322; 08469717, 09315357/ 05092752, 09315365/ 09315373</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</si>
  <si>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</si>
  <si>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</si>
  <si>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</si>
  <si>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</si>
  <si>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</si>
  <si>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</si>
  <si>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</si>
  <si>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</si>
  <si>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</si>
  <si>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</si>
  <si>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</si>
  <si>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</si>
  <si>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</si>
  <si>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</si>
  <si>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</si>
  <si>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</si>
  <si>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</si>
  <si>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</si>
  <si>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</si>
  <si>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</si>
  <si>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</si>
  <si>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</si>
  <si>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</si>
  <si>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</si>
  <si>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</si>
  <si>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</si>
  <si>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</si>
  <si>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</si>
  <si>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</si>
  <si>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</si>
  <si>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</si>
  <si>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</si>
  <si>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</si>
  <si>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</si>
  <si>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</si>
  <si>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</si>
  <si>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</si>
  <si>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</si>
  <si>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</si>
  <si>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</si>
  <si>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</si>
  <si>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</si>
  <si>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</si>
  <si>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</si>
  <si>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</si>
  <si>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</si>
  <si>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</si>
  <si>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</si>
  <si>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</si>
  <si>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</si>
  <si>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</si>
  <si>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</si>
  <si>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</si>
  <si>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</si>
  <si>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</si>
  <si>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</si>
  <si>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</si>
  <si>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</si>
  <si>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</si>
  <si>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</si>
  <si>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</si>
  <si>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</si>
  <si>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</si>
  <si>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</si>
  <si>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</si>
  <si>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</si>
  <si>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</si>
  <si>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</si>
  <si>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</si>
  <si>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</si>
  <si>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</si>
  <si>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</si>
  <si>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</si>
  <si>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</si>
  <si>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</si>
  <si>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</si>
  <si>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</si>
  <si>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</si>
  <si>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</si>
  <si>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</si>
  <si>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</si>
  <si>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</si>
  <si>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</si>
  <si>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</si>
  <si>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</si>
  <si>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</si>
  <si>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</si>
  <si>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</si>
  <si>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</si>
  <si>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</si>
  <si>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</si>
  <si>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</si>
  <si>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</si>
  <si>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</si>
  <si>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</si>
  <si>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</si>
  <si>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</si>
  <si>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</si>
  <si>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</si>
  <si>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</si>
  <si>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</si>
  <si>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</si>
  <si>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</si>
  <si>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</si>
  <si>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</si>
  <si>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</si>
  <si>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</si>
  <si>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</si>
  <si>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</si>
  <si>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</si>
  <si>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</si>
  <si>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</si>
  <si>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</si>
  <si>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</si>
  <si>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</si>
  <si>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</si>
  <si>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</si>
  <si>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</si>
  <si>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</si>
  <si>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</si>
  <si>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</si>
  <si>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</si>
  <si>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</si>
  <si>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</si>
  <si>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</si>
  <si>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</si>
  <si>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</si>
  <si>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</si>
  <si>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</si>
  <si>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</si>
  <si>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</si>
  <si>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</si>
  <si>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</si>
  <si>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</si>
  <si>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</si>
  <si>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</si>
  <si>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</si>
  <si>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</si>
  <si>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</si>
  <si>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</si>
  <si>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</si>
  <si>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</si>
  <si>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</si>
  <si>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</si>
  <si>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</si>
  <si>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</si>
  <si>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</si>
  <si>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</si>
  <si>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</si>
  <si>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</si>
  <si>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</si>
  <si>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</si>
  <si>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</si>
  <si>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</si>
  <si>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</si>
  <si>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</si>
  <si>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</si>
  <si>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</si>
  <si>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</si>
  <si>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</si>
  <si>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</si>
  <si>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</si>
  <si>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</si>
  <si>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</si>
  <si>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</si>
  <si>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</si>
  <si>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</si>
  <si>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</si>
  <si>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</si>
  <si>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</si>
  <si>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</si>
  <si>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</si>
  <si>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</si>
  <si>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</si>
  <si>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</si>
  <si>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</si>
  <si>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</si>
  <si>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</si>
  <si>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</si>
  <si>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</si>
  <si>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</si>
  <si>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</si>
  <si>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</si>
  <si>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</si>
  <si>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</si>
  <si>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</si>
  <si>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</si>
  <si>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</si>
  <si>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</si>
  <si>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</si>
  <si>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</si>
  <si>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</si>
  <si>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</si>
  <si>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</si>
  <si>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</si>
  <si>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</si>
  <si>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</si>
  <si>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</si>
  <si>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</si>
  <si>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</si>
  <si>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</si>
  <si>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</si>
  <si>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</si>
  <si>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</si>
  <si>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</si>
  <si>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</si>
  <si>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</si>
  <si>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</si>
  <si>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</si>
  <si>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</si>
  <si>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</si>
  <si>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</si>
  <si>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</si>
  <si>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</si>
  <si>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</si>
  <si>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</si>
  <si>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</si>
  <si>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</si>
  <si>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</si>
  <si>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</si>
  <si>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</si>
  <si>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</si>
  <si>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</si>
  <si>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</si>
  <si>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</si>
  <si>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</si>
  <si>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</si>
  <si>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</si>
  <si>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</si>
  <si>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</si>
  <si>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</si>
  <si>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</si>
  <si>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</si>
  <si>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</si>
  <si>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</si>
  <si>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</si>
  <si>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</si>
  <si>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</si>
  <si>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</si>
  <si>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</si>
  <si>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</si>
  <si>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</si>
  <si>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</si>
  <si>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</si>
  <si>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</si>
  <si>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</si>
  <si>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</si>
  <si>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</si>
  <si>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</si>
  <si>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</si>
  <si>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</si>
  <si>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</si>
  <si>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</si>
  <si>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</si>
  <si>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</si>
  <si>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</si>
  <si>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</si>
  <si>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</si>
  <si>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</si>
  <si>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</si>
  <si>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</si>
  <si>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</si>
  <si>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</si>
  <si>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</si>
  <si>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</si>
  <si>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</si>
  <si>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</si>
  <si>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</si>
  <si>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</si>
  <si>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</si>
  <si>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</si>
  <si>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</si>
  <si>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</si>
  <si>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</si>
  <si>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</si>
  <si>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</si>
  <si>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</si>
  <si>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</si>
  <si>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</si>
  <si>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</si>
  <si>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</si>
  <si>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</si>
  <si>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</si>
  <si>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</si>
  <si>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</si>
  <si>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</si>
  <si>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</si>
  <si>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</si>
  <si>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</si>
  <si>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</si>
  <si>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</si>
  <si>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</si>
  <si>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</si>
  <si>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</si>
  <si>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</si>
  <si>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</si>
  <si>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</si>
  <si>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</si>
  <si>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</si>
  <si>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</si>
  <si>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</si>
  <si>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</si>
  <si>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</si>
  <si>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</si>
  <si>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</si>
  <si>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</si>
  <si>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</si>
  <si>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</si>
  <si>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</si>
  <si>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</si>
  <si>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</si>
  <si>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</si>
  <si>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</si>
  <si>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</si>
  <si>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</si>
  <si>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</si>
  <si>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</si>
  <si>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</si>
  <si>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</si>
  <si>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</si>
  <si>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</si>
  <si>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</si>
  <si>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</si>
  <si>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</si>
  <si>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</si>
  <si>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</si>
  <si>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</si>
  <si>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</si>
  <si>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</si>
  <si>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</si>
  <si>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</si>
  <si>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</si>
  <si>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</si>
  <si>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</si>
  <si>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</si>
  <si>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</si>
  <si>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</si>
  <si>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</si>
  <si>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</si>
  <si>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</si>
  <si>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</si>
  <si>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</si>
  <si>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</si>
  <si>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</si>
  <si>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</si>
  <si>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</si>
  <si>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</si>
  <si>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</si>
  <si>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</si>
  <si>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</si>
  <si>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</si>
  <si>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</si>
  <si>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</si>
  <si>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</si>
  <si>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</si>
  <si>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</si>
  <si>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</si>
  <si>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</si>
  <si>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</si>
  <si>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</si>
  <si>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</si>
  <si>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</si>
  <si>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</si>
  <si>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</si>
  <si>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</si>
  <si>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</si>
  <si>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</si>
  <si>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</si>
  <si>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</si>
  <si>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</si>
  <si>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</si>
  <si>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</si>
  <si>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</si>
  <si>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</si>
  <si>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</si>
  <si>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04481798, 09015060; 09015086; 07026706, 09015124/ 04487761, 09227261</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</si>
  <si>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</si>
  <si>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</si>
  <si>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</si>
  <si>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</si>
  <si>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</si>
  <si>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</si>
  <si>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</si>
  <si>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</si>
  <si>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</si>
  <si>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</si>
  <si>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</si>
  <si>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</si>
  <si>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</si>
  <si>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</si>
  <si>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</si>
  <si>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</si>
  <si>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</si>
  <si>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</si>
  <si>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</si>
  <si>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</si>
  <si>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</si>
  <si>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</si>
  <si>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</si>
  <si>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</si>
  <si>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</si>
  <si>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</si>
  <si>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</si>
  <si>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</si>
  <si>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</si>
  <si>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</si>
  <si>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</si>
  <si>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</si>
  <si>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</si>
  <si>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</si>
  <si>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</si>
  <si>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</si>
  <si>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</si>
  <si>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</si>
  <si>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</si>
  <si>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</si>
  <si>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</si>
  <si>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</si>
  <si>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</si>
  <si>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</si>
  <si>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</si>
  <si>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</si>
  <si>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</si>
  <si>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</si>
  <si>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</si>
  <si>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</si>
  <si>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</si>
  <si>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</si>
  <si>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</si>
  <si>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</si>
  <si>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</si>
  <si>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</si>
  <si>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</si>
  <si>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</si>
  <si>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</si>
  <si>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</si>
  <si>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</si>
  <si>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</si>
  <si>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</si>
  <si>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</si>
  <si>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</si>
  <si>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</si>
  <si>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</si>
  <si>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</si>
  <si>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</si>
  <si>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</si>
  <si>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</si>
  <si>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</si>
  <si>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</si>
  <si>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</si>
  <si>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</si>
  <si>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</si>
  <si>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</si>
  <si>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</si>
  <si>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</si>
  <si>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</si>
  <si>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</si>
  <si>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</si>
  <si>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</si>
  <si>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</si>
  <si>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</si>
  <si>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</si>
  <si>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</si>
  <si>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</si>
  <si>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</si>
  <si>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</si>
  <si>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</si>
  <si>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</si>
  <si>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</si>
  <si>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</si>
  <si>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</si>
  <si>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</si>
  <si>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</si>
  <si>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</si>
  <si>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</si>
  <si>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</si>
  <si>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</si>
  <si>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</si>
  <si>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</si>
  <si>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</si>
  <si>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</si>
  <si>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</si>
  <si>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</si>
  <si>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</si>
  <si>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</si>
  <si>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</si>
  <si>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</si>
  <si>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</si>
  <si>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</si>
  <si>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</si>
  <si>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</si>
  <si>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</si>
  <si>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</si>
  <si>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</si>
  <si>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</si>
  <si>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</si>
  <si>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</si>
  <si>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</si>
  <si>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</si>
  <si>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</si>
  <si>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</si>
  <si>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</si>
  <si>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</si>
  <si>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</si>
  <si>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</si>
  <si>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</si>
  <si>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</si>
  <si>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</si>
  <si>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</si>
  <si>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t>ACTD 2309-01</t>
  </si>
  <si>
    <t>Elecsys Progesterone III / Progesterone III CalSet / Diluent Estradiol/Progesterone/ Elecsys Progesterone Diluent</t>
  </si>
  <si>
    <t>Para 100 pruebas; Para 300 pruebas/ 4 x 1,0 mL/ 2 x 22 mL/2 x 22 mL</t>
  </si>
  <si>
    <t>07092539; 07027699/07092547/ 03028542/09762582</t>
  </si>
  <si>
    <t>D1411-53/13</t>
  </si>
  <si>
    <t>VENTANA anti-HER2/neu (4B5) Rabbit Monoclonal Primary Antibody</t>
  </si>
  <si>
    <t>Detección semicuantitativa del antígeno HER2 en secciones de tejido de mama normal o neoplásica y de tejido gástrico fijado con formol y embebido en parafina, teñidas en un instrumento BenchMark IHC/ISH. Se utiliza como ayuda en la evaluación de pacientes con cáncer de mama o gástrico para los que se está planteando un tratamiento con Herceptin® (trastuzumab) o para las pacientes con cáncer de mama para las que se contempla la administración de un tratamiento con KADCYLA® (ado-trastuzumab emtansina) o PERJETA® (pertuzumab).</t>
  </si>
  <si>
    <t xml:space="preserve">05999570001/790-4493
</t>
  </si>
  <si>
    <t>D1811-111/9</t>
  </si>
  <si>
    <t>anti-Cytokeratin (CAM 5.2) Mouse Monoclonal Primary Antibody</t>
  </si>
  <si>
    <t>Para detectar la citoqueratina 7 (CK7) y la citoqueratina 8 (CK8) en los epitelios sencillos (como los glandulares o los secretores).</t>
  </si>
  <si>
    <t>06478425/ 790-4555)</t>
  </si>
  <si>
    <t>Familia 7.1.2 Controles multiparámetros Precinorm PUC - Precipath PUC</t>
  </si>
  <si>
    <t>08792992</t>
  </si>
  <si>
    <t>Familia 7.1.2 Controles  multiparámetros de varias concentraciones PreciControl ClinChem Multi 1/ PreciControl ClinChem Multi 2.</t>
  </si>
  <si>
    <t>Familia 8.1.2 Soluciones para el uso en el cobas b221</t>
  </si>
  <si>
    <t>1 x  2055 mL</t>
  </si>
  <si>
    <t>8.1.3 Juego de soluciones y reactivos para cobas 4800</t>
  </si>
  <si>
    <t>03183700, 08057940; 05171881</t>
  </si>
  <si>
    <t>D2312-35</t>
  </si>
  <si>
    <t xml:space="preserve">Elecsys Anti-p53 / CalSet Anti-p53 / PreciControl Anti-p53 </t>
  </si>
  <si>
    <t xml:space="preserve">Para la determinación cuantitativa de los autoanticuerpos anti‑p53 en suero y plasma humanos, mediante un inmunoensayo de electroquimioluminiscencia (ECLIA) en los inmunoanalizadores cobas e. </t>
  </si>
  <si>
    <t>100 pruebas/ 4x 1,0 mL/ 4 x 1,0 mL</t>
  </si>
  <si>
    <t>07751605, 07751613/07751621/07751630</t>
  </si>
  <si>
    <t>D2312-34</t>
  </si>
  <si>
    <t>INFORM Kappa Probe</t>
  </si>
  <si>
    <t>Para la detección cualitativa con hibridación in situ de ARNm de cadena ligera Kappa mediante microscopía óptica en secciones de tejido fijado con formol y embebido en parafina teñido con un instrumento BenchMark IHC/ISH.</t>
  </si>
  <si>
    <t xml:space="preserve">50 pruebas </t>
  </si>
  <si>
    <t xml:space="preserve">05278678/ 800-2843 
</t>
  </si>
  <si>
    <t>D2312-33</t>
  </si>
  <si>
    <t>VENTANA anti-Helicobacter pylori (SP48) Rabbit Monoclonal Primary Antibody</t>
  </si>
  <si>
    <t>Para la detección cualitativa inmunohistoquímica de Helicobacter pylori mediante microscopía óptica en secciones de tejido de biopsia gástrica fijado con formol y embebido en parafina teñido con un instrumento BenchMark IHC/ISH.</t>
  </si>
  <si>
    <t>50 pruebas / 250 pruebas</t>
  </si>
  <si>
    <t>06425607; 790-1014 /06425623; 790-1015</t>
  </si>
  <si>
    <t>11775863, 08932352; 07027346, 08932387/03032680, 08932417, 09557440</t>
  </si>
  <si>
    <t>11732234/03561097, 09557423</t>
  </si>
  <si>
    <t>UMTEST BIOTINIDASA CUANTITATIVO</t>
  </si>
  <si>
    <t>Prueba colorimétrica para la cuantificación de la actividad hidrolítica de la enzima biotinidasa en sangre seca sobre papel de filtro.</t>
  </si>
  <si>
    <t xml:space="preserve">D2106-10 </t>
  </si>
  <si>
    <t>Estuche para 288 pruebas</t>
  </si>
  <si>
    <t>UMT 1007</t>
  </si>
  <si>
    <t>Bioline™ Syphilis 3.0</t>
  </si>
  <si>
    <t>Prueba rápida diseñada para la detección de anticuerpos de todos los isotipos (IgG, IgM, IgA) contra Treponema pallidum en suero humano, plasma o sangre total, mediante inmunocromatografía de flujo lateral.</t>
  </si>
  <si>
    <t xml:space="preserve">Para 30 pruebas </t>
  </si>
  <si>
    <t>06FK10</t>
  </si>
  <si>
    <t>D2401-04</t>
  </si>
  <si>
    <t>Bioline™ HCV</t>
  </si>
  <si>
    <t>Prueba rápida para la detección cualitativa de anticuerpos específicos del VHC, en suero, plasma o sangre completa, mediante inmunocromatografía de flujo lateral.</t>
  </si>
  <si>
    <t>02FK17</t>
  </si>
  <si>
    <t>D2401-01</t>
  </si>
  <si>
    <t>Bioline™ HBsAg WB</t>
  </si>
  <si>
    <t>Prueba rápida para la detección cualitativa del antígeno de superficie del virus de la hepatitis B, en suero, plasma o sangre completa venosa, mediante inmunocromatografía de flujo lateral.</t>
  </si>
  <si>
    <t>01FK10W</t>
  </si>
  <si>
    <t>D2401-02</t>
  </si>
  <si>
    <t>D2401-03</t>
  </si>
  <si>
    <t>Láminas ANA-HEp-2</t>
  </si>
  <si>
    <t>Para la detección cualitativa de anticuerpos antinucleares (ANA) en muestras de suero humano mediante Inmunofluorescencia Indirecta (IFI).</t>
  </si>
  <si>
    <t>1 Caja por 5 láminas</t>
  </si>
  <si>
    <t>Familia 7.1.2 Controles multiparámetros Con 1, 2, 4 para su uso en los cobas t.</t>
  </si>
  <si>
    <t>Familia 7.1.2 Controles multiparámetros Con N, Con P, Con P+, para su uso en los cobas t.</t>
  </si>
  <si>
    <t>Familia 8.2 Reactivos auxiliares y soluciones para su uso en los cobas t.</t>
  </si>
  <si>
    <t>Familia 1.2.2 Galerías API</t>
  </si>
  <si>
    <t>D2402-05</t>
  </si>
  <si>
    <t>Elecsys Cortisol III Urine/ CalSet Cortisol III Urine  /PreciControl Cortisol Urine</t>
  </si>
  <si>
    <t xml:space="preserve">Para la determinación cuantitativa de cortisol en orina humana, mediante un inmunoensayo de electroquimioluminiscencia (ECLIA) en los inmunoanalizadores cobas e. </t>
  </si>
  <si>
    <t>100 pruebas/ 4 x 1,0 mL/ 4 x 1,0 mL</t>
  </si>
  <si>
    <t>09290915/ 09290940/ 06687776</t>
  </si>
  <si>
    <t>Familia 2.2 Anticuerpos Conjugados. VENTANA</t>
  </si>
  <si>
    <t>Familia 6.2 Sistemas de Detección. VENTANA</t>
  </si>
  <si>
    <t>D1805-49/4</t>
  </si>
  <si>
    <t>VENTANA Red ISH DIG  Detection Kit</t>
  </si>
  <si>
    <t>VENTANA Silver ISH DNP Detection Kit</t>
  </si>
  <si>
    <t>D1805-49/5</t>
  </si>
  <si>
    <t>Para 60 pruebas</t>
  </si>
  <si>
    <t>08318883/760-516</t>
  </si>
  <si>
    <t>08318832/760-512</t>
  </si>
  <si>
    <t>08828601; 08828610/ 08851964</t>
  </si>
  <si>
    <t>FERR4</t>
  </si>
  <si>
    <r>
      <t xml:space="preserve">Para la determinación cualitativa de anticuerpos anti- </t>
    </r>
    <r>
      <rPr>
        <i/>
        <sz val="11"/>
        <rFont val="Calibri"/>
        <family val="2"/>
      </rPr>
      <t>Treponema pallidum</t>
    </r>
    <r>
      <rPr>
        <sz val="11"/>
        <rFont val="Calibri"/>
        <family val="2"/>
      </rPr>
      <t xml:space="preserve"> en suero humano.</t>
    </r>
  </si>
  <si>
    <t>Bioline™ HIV 1/2 3.0</t>
  </si>
  <si>
    <t>D2403-06</t>
  </si>
  <si>
    <t>Prueba rápida para la determinación cualitativa de la presencia de anticuerpos de todos los isotipos (IgG, IgM e IgA) específicos para el VIH-1 incluyendo el subtipo O, y para el VIH-2 de forma simultánea, en suero humano, plasma o sangre total, mediante inmunocromatografía de flujo lateral.</t>
  </si>
  <si>
    <t>03FK16CE</t>
  </si>
  <si>
    <t>Para la determinación cuantitativa de la alanina aminotransferasa (ALT) en suero y plasma humanos, en los sistemas Roche/Hitachi cobas c y COBAS INTEGRA.</t>
  </si>
  <si>
    <t>Para la determinación cuantitativa de los anticuerpos anti-peroxidasa tiroidea en suero y plasma humanos mediante un ensayo de Electroquimioluminiscencia (ECLIA) en los inmunoanalizadores Elecsys y cobas e.</t>
  </si>
  <si>
    <t>Para 100 pruebas; Para 200 pruebas; Para 300 pruebas/  4 x 1,0 mL</t>
  </si>
  <si>
    <t>08791686; 08791716; 08791732/ 04485220</t>
  </si>
  <si>
    <t xml:space="preserve">STA - NeoPTimal ⑤, ⑩ </t>
  </si>
  <si>
    <t>6 viales x 5 mL; 6 viales x 5 mL/ 12 viales x 10 mL; 12 viales x 10 mL</t>
  </si>
  <si>
    <t>REF 01163/ REF 01164</t>
  </si>
  <si>
    <t>LISTA DE DIAGNOSTICADORES CON AUTORIZACIÓN DE COMERCIALIZACIÓN EN CUBA 2024</t>
  </si>
  <si>
    <t>D2404-07</t>
  </si>
  <si>
    <t>CINtec® PLUS Cytology Kit</t>
  </si>
  <si>
    <t>Para la detección cualitativa inmunohistoquímica dedicado a la detección cualitativa simultánea de las proteínas p16INK4a y Ki-67 en preparaciones de citología de cuello de útero. El uso de este producto se ha optimizado en los instrumentos BenchMark IHC/ISH.</t>
  </si>
  <si>
    <t xml:space="preserve">100 pruebas </t>
  </si>
  <si>
    <t>06889565/605-100</t>
  </si>
  <si>
    <t>D2404-08</t>
  </si>
  <si>
    <t>PreciControl Maternal Care</t>
  </si>
  <si>
    <t>Para el control de calidad de los inmunoensayos Elecsys especificados, en los inmunoanalizadores cobas e. (Sustancias añadidas: βhCG libre, PAPP-A, Androstenediona, Estradiol, Progesterona y Testosterona).</t>
  </si>
  <si>
    <t>6 x 3,0 mL
PC MC1 2 x 3,0 mL
PC MC2 2 x 3,0 mL
PC MC3 2 x 3,0 mL</t>
  </si>
  <si>
    <t>08740062</t>
  </si>
  <si>
    <t>05969484/ 05965390/ 4404220</t>
  </si>
  <si>
    <t>Para el control de calidad de los inmunoensayos Elecsys IGF-1, Elecsys hGH y Elecsys IGFBP-3 en los inmunoanalizadores cobas e.</t>
  </si>
  <si>
    <t>07559992, 0832413; 07027290, 0832417/ 07560001, 0832418/ 07396473, 0832424</t>
  </si>
  <si>
    <t xml:space="preserve">Elecsys PTH/ PTH CalSet/ CalSet II PTH </t>
  </si>
  <si>
    <t>Para la determinación cuantitativa de la hormona paratiroidea (PTH) intacta en suero y plasma humanos mediante electroquimioluminiscencia (ECLIA), en los analizadores automáticos Elecsys y cobas e. / Para calibrar el test cuantitativo Elecsys PTH en los inmunoanalizadores Elecsys y cobas e.</t>
  </si>
  <si>
    <t>Para 100 pruebas; Para 300 pruebas / 4 x 1,0 mL/ 4 x 1,0 mL</t>
  </si>
  <si>
    <t xml:space="preserve">11972103, 08928380; 07251068, 08928428/ 08243875, 08928452/ 08243891, 08928487
</t>
  </si>
  <si>
    <t>Elecsys PTH STAT /  CalSet PTH STAT</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</si>
  <si>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</si>
  <si>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04892470, 08928410/ 08243930, 08928509</t>
  </si>
  <si>
    <t>Para la determinación cuantitativa de la vitamina B12 activa (holotranscobalamina) en suero humano mediante un ensayo de electroquimioluminiscencia (ECLIA) en los analizadores automáticos Elecsys y cobas e.</t>
  </si>
  <si>
    <t>07713207, 08717010; 07713258, 08717028/ 07726350/ 07713223</t>
  </si>
  <si>
    <t>D1905-26</t>
  </si>
  <si>
    <t>Elecsys Chagas/ PreciControl Chagas</t>
  </si>
  <si>
    <t>Para la determinación cualitativa de los anticuerpos contra Trypanosoma cruzi (T. cruzi), el agente causal de la enfermedad de Chagas, en suero y plasma humanos y en muestras de sangre de donantes cadavéricos, mediante un ensayo de electroquimioluminiscencia (ECLIA), en los analizadores Elecsys y cobas e.</t>
  </si>
  <si>
    <t>Para 100 determinaciones; Para 200 determinaciones; Para 300 determinaciones/ 16 x 1,0 mL</t>
  </si>
  <si>
    <t>07092563, 09015566; 07457758; 07028164, 09015582/ 07092571</t>
  </si>
  <si>
    <t>Para la determinación inmunológica cuantitativa del factor de crecimiento insulínico tipo 1 (IGF‑1) en suero y plasma humanos, mediante un inmunoensayo de electroquimioluminiscencia (ECLIA) en los analizadores automáticos Elecsys y cobas e.</t>
  </si>
  <si>
    <t>D2406-10</t>
  </si>
  <si>
    <t>8.1.1 MINDRAY REACTIVOS M-58, SERIE BC</t>
  </si>
  <si>
    <t>Para la determinación de 25 parámetros hematológicos con diferencial de 5 partes, en muestras de sangre total anticoagulada con K-EDTA, en el analizador hematológico automático BC-5800 de MINDRAY.</t>
  </si>
  <si>
    <t>M-58D DILUENT</t>
  </si>
  <si>
    <t>M-58LEO® LYSE</t>
  </si>
  <si>
    <t>M-58LBA LYSE</t>
  </si>
  <si>
    <t>M-58LEO(II) LYSE</t>
  </si>
  <si>
    <t>Solución diluyente que proporciona un entorno estable para el conteo y dimensionar las células sanguíneas</t>
  </si>
  <si>
    <t>Solución lisante para provocar la ruptura de la membrana de los glóbulos rojos y diferenciar los glóbulos blancos (WBCs)e n basófilos y otro WBCs.</t>
  </si>
  <si>
    <t>Solución , para provocar la ruptura de la membrana de los glóbulos rojos y cooperar con el M-58LEO(ll) LYSE en la diferenciación de 4 poblaciones de WBCs.</t>
  </si>
  <si>
    <t>Solución para provocar la ruptura de la membrana de los glóbulos rojos y cooperar con el M-58LEO(I) LYSE en la diferenciación de 4 poblaciones de WBCs.</t>
  </si>
  <si>
    <t>M.58LH LYSE</t>
  </si>
  <si>
    <t>Solución para provocar la ruptura de la membrana de los glóbulos rojos y convertir la hemoglobina en un complejo de hemoglobina para su determinación por método colorimétrico.</t>
  </si>
  <si>
    <t>D2403-07/1</t>
  </si>
  <si>
    <t>D2406-11/2</t>
  </si>
  <si>
    <t>D2403-08/3</t>
  </si>
  <si>
    <t>D2406-12/4</t>
  </si>
  <si>
    <t>D2406-12/5</t>
  </si>
  <si>
    <t>D2406-09</t>
  </si>
  <si>
    <t>SC-CAL PLUS Hematology Calibrator</t>
  </si>
  <si>
    <t>Para la calibración de los analizadores de hematología automáticos de la serie BC de MINDRAY.</t>
  </si>
  <si>
    <t>3 x 2 mL</t>
  </si>
  <si>
    <t>105 -003223- 00</t>
  </si>
  <si>
    <t>Para 10 pruebas</t>
  </si>
  <si>
    <t>11FK45</t>
  </si>
  <si>
    <t>1 x 100 tiras reactivas; 10 x 100 Tiras reactivas/50 tiras</t>
  </si>
  <si>
    <t>11379208, 09587624; 09605142/11379194</t>
  </si>
  <si>
    <t>1.2.7 Discos para antifungigramas</t>
  </si>
  <si>
    <t>D1308-69</t>
  </si>
  <si>
    <t>ALT (GPT)</t>
  </si>
  <si>
    <t>Para la determinación cuantitativa de la enzima ALT (GPT) en suero y Plasma  por método cinético.</t>
  </si>
  <si>
    <t>Para 200 determinaciones manuales o 600 determinaciones en analizadores automatizados.</t>
  </si>
  <si>
    <t>C0158</t>
  </si>
  <si>
    <t>D1308-67</t>
  </si>
  <si>
    <t>AST (GOT)</t>
  </si>
  <si>
    <t>Para la determinación cuantitativa de la enzima AST (GOT) en suero y Plasma  por método cinético.</t>
  </si>
  <si>
    <t>C0163</t>
  </si>
  <si>
    <t>D1311-102</t>
  </si>
  <si>
    <t>CALIBRADOR ULK</t>
  </si>
  <si>
    <t>Para la preparación de curvas de referencias en la determinación de la Cadena Ligera Kappa y la Cadena Ligera Lambda en orina por método turbidimétrico.</t>
  </si>
  <si>
    <t>ISO1ULK</t>
  </si>
  <si>
    <t>D1308-68</t>
  </si>
  <si>
    <t>Familia 1.2.8 Discos para la identificación o diferenciación de microorganismos.</t>
  </si>
  <si>
    <t>D1311-103</t>
  </si>
  <si>
    <t>HDL/LDL CALIBRADOR</t>
  </si>
  <si>
    <t xml:space="preserve">Para la calibración de los ensayos de Colesterol HDL y LDL en suero y plasma humano mediante métodos enzimáticos colorimétricos. </t>
  </si>
  <si>
    <t>CS0296</t>
  </si>
  <si>
    <t>Para la determinación cuantitativa del tiempo de tromboplastina parcial activada (APTT) en plasma humano citrado.</t>
  </si>
  <si>
    <t xml:space="preserve">R1 5 x 4 mL; R2 5 x 4 mL
</t>
  </si>
  <si>
    <t>D2408-13</t>
  </si>
  <si>
    <t>Para la determinación del Tiempo de Protrombina (PT) en plasma humano citrado.</t>
  </si>
  <si>
    <t>03183688; 05166861, 08056692</t>
  </si>
  <si>
    <t>20764655; 05950902, 08252645</t>
  </si>
  <si>
    <t>03183734; 05171385; 08058652</t>
  </si>
  <si>
    <t>Para la tinción de eritrocitos, plaquetas y leucocitos en muestras de sangre total.</t>
  </si>
  <si>
    <t>HISTOKIT</t>
  </si>
  <si>
    <t>D2107-12</t>
  </si>
  <si>
    <t>D2107-13</t>
  </si>
  <si>
    <t>D2107-14</t>
  </si>
  <si>
    <t>Determinación cualitativa del antígeno A en hematíes humanos.</t>
  </si>
  <si>
    <t>Frasco por 10 mL</t>
  </si>
  <si>
    <t>Determinación cualitativa del antígeno B en hematíes humanos.</t>
  </si>
  <si>
    <t>Determinación cualitativa del antígeno A y/o B en hematíes humanos.</t>
  </si>
  <si>
    <t>D2408-14</t>
  </si>
  <si>
    <t>Bioline™  Dengue Duo</t>
  </si>
  <si>
    <t>Prueba rápida para la detección del antígeno NS1 del virus del dengue y de los anticuerpos IgG e IgM contra el virus del dengue en suero humano, plasma o sangre total, mediante inmunocromatografía de flujo lateral de un solo paso.</t>
  </si>
  <si>
    <t>D2407-12</t>
  </si>
  <si>
    <t>11776258,09005692; 07324910, 09005706/11776274, 09175130</t>
  </si>
  <si>
    <t>Para la determinación cuantitativa del antígeno del cáncer 72-4  (CA 72-4)   en suero y plasma humanos mediante un ensayo de electroquimioluminiscencia (ECLIA), en los inmunoanalizadores Elecsys y cobas e.</t>
  </si>
  <si>
    <t>CREATININA PAP</t>
  </si>
  <si>
    <t>Para la determinación cuantitativa de la concentración de creatinina en suero, plasma y orina por método enzimático.</t>
  </si>
  <si>
    <t>Para 240 determinaciones manuales o 300 determinaciones en analizadores automáticos.</t>
  </si>
  <si>
    <t>C0104</t>
  </si>
  <si>
    <t>ACTD-2408-08</t>
  </si>
  <si>
    <t>2024-08-20</t>
  </si>
  <si>
    <t>Solución de Papanicolaou 1a solución de hematoxilina según Harris / Solución de Papanicolaou 2a solución de anaranjado G (OG6) / Solución 3b de Papanicolaou solución polícroma EA 50</t>
  </si>
  <si>
    <t>Para la tinción de células exfoliativas en muestras citológicas</t>
  </si>
  <si>
    <t>Frasco x 500 mL/Frasco x 1L/Frasco x 1L</t>
  </si>
  <si>
    <t>1.09253.0500/ 1.06888.1000/ 1.09272.1000</t>
  </si>
  <si>
    <r>
      <t xml:space="preserve">Actualizado: </t>
    </r>
    <r>
      <rPr>
        <b/>
        <sz val="12"/>
        <color theme="0"/>
        <rFont val="Calibri"/>
        <family val="2"/>
      </rPr>
      <t>MAYO-2025</t>
    </r>
  </si>
  <si>
    <t>06923348, 09014977; 07802960, 09015035; 07251378, 09015051/ 06923364</t>
  </si>
  <si>
    <t xml:space="preserve">TROPT Sensitive/ CARDIAC Control Troponin T </t>
  </si>
  <si>
    <t>Inmunoensayo cualitativo para la detección específica de la troponina T cardíaca en sangre venosa con heparina o EDTA.</t>
  </si>
  <si>
    <t>5 pruebas; 10 pruebas/ 2 x 1,0 Ml</t>
  </si>
  <si>
    <t>11621947; 11621904/ 11937553</t>
  </si>
  <si>
    <t>D1909-43</t>
  </si>
  <si>
    <t>Para la determinación cuantitativa de la fosfatasa ácida en suero humano en los sistemas cobas c y COBAS INTEGRA.</t>
  </si>
  <si>
    <t>4 x 100 determinaciones; 4 x 100 determinaciones ACP2/NPP2, o 4 x 200 determinaciones ACP2; 4 x 140 pruebas de ACP2/140 pruebas de NPP2,o 4 x 280 pruebas de ACP2-T</t>
  </si>
  <si>
    <t xml:space="preserve">04375351/ 05975905/ 08101442/ </t>
  </si>
  <si>
    <t>4.2.2 HLA alta resolución Olerup SSP® locus B</t>
  </si>
  <si>
    <t>Para la tipificación del ADN de los alelos HLA de clase I, locus B, mediante PCR-SSP.</t>
  </si>
  <si>
    <t>Olerup SSP® HLA-B*13</t>
  </si>
  <si>
    <t>Olerup SSP® HLA-B*38</t>
  </si>
  <si>
    <t>Olerup SSP® HLA-B*40</t>
  </si>
  <si>
    <t>Olerup SSP® HLA-B*44</t>
  </si>
  <si>
    <t>Olerup SSP® HLA-B*54</t>
  </si>
  <si>
    <t>Olerup SSP® HLA-B*59</t>
  </si>
  <si>
    <t>Olerup SSP® HLA-B*67</t>
  </si>
  <si>
    <t>Olerup SSP® HLA-B*73</t>
  </si>
  <si>
    <t>Olerup SSP® HLA-B*82</t>
  </si>
  <si>
    <t>Para la identificación de los alelos B*13:01 al B*13:419, mediante PCR-SSP.</t>
  </si>
  <si>
    <t>Para la identificación de los alelos B*38:01 al B*38:174, mediante PCR-SSP.</t>
  </si>
  <si>
    <t>Para la identificación de los alelos B*40:01 al B*40:511, mediante PCR-SSP.</t>
  </si>
  <si>
    <t>Para la identificación de los alelos  B* 44:02 al  B*44:546, mediante PCR-SSP.</t>
  </si>
  <si>
    <t>Para la identificación de los alelos B*54:01 al B*54:44, mediante PCR-SSP.</t>
  </si>
  <si>
    <t>Para la identificación de los alelos  B*59:01 al  B*59:10N, mediante PCR-SSP.</t>
  </si>
  <si>
    <t>Para la identificación de los alelos  B*67:01 al  B*67:07, mediante PCR-SSP.</t>
  </si>
  <si>
    <t>Para la identificación de los alelos B*73:01 al B*73:03, mediante PCR-SSP.</t>
  </si>
  <si>
    <t>Para la identificación de los alelos  B*82:01 al  B*82:03, mediante PCR-SSP.</t>
  </si>
  <si>
    <t>12 pruebas</t>
  </si>
  <si>
    <t>24 pruebas</t>
  </si>
  <si>
    <t>3 pruebas</t>
  </si>
  <si>
    <t>6 pruebas</t>
  </si>
  <si>
    <t>101.515-12u</t>
  </si>
  <si>
    <t>101.565-12u</t>
  </si>
  <si>
    <t>101.523-24u</t>
  </si>
  <si>
    <t>101.563-03</t>
  </si>
  <si>
    <t>101.569-06u</t>
  </si>
  <si>
    <t>101.554-06u</t>
  </si>
  <si>
    <t>101.550-06u</t>
  </si>
  <si>
    <t>101.555-06u</t>
  </si>
  <si>
    <t>101.552-06u</t>
  </si>
  <si>
    <t>4.2.2 HLA Olerup SSP® sin Taq polimerasa locus C</t>
  </si>
  <si>
    <t>Para la tipificación del ADN de los alelos HLA de clase I, locus C, mediante PCR-SSP.</t>
  </si>
  <si>
    <t>Olerup SSP® HLA-C*06</t>
  </si>
  <si>
    <t>Olerup SSP® HLA-C*12</t>
  </si>
  <si>
    <t>Olerup SSP® HLA-C*17</t>
  </si>
  <si>
    <t>Para la identificación de los alelos  HLA-C*06:02 al  HLA-C*06:355, mediante PCR-SSP.</t>
  </si>
  <si>
    <t>Para la identificación de los alelos C*12:02 al C*12:349, mediante PCR-SSP.</t>
  </si>
  <si>
    <t>Para la identificación de los alelos C*17:01 al C*17:64Q, mediante PCR-SSP.</t>
  </si>
  <si>
    <t>Para 12 pruebas</t>
  </si>
  <si>
    <t>Para 6 pruebas</t>
  </si>
  <si>
    <t>101.614-12u</t>
  </si>
  <si>
    <t>101.624-12u</t>
  </si>
  <si>
    <t>101.628-06u</t>
  </si>
  <si>
    <t>4.2.2 HLA alta resolución Olerup SSP® locus A</t>
  </si>
  <si>
    <t>Olerup SSP® HLA-A*01</t>
  </si>
  <si>
    <t>Olerup SSP® HLA-A*02</t>
  </si>
  <si>
    <t>Olerup SSP® HLA-A*03</t>
  </si>
  <si>
    <t>Olerup SSP® HLA-A*29</t>
  </si>
  <si>
    <t>Olerup SSP® HLA-A*31</t>
  </si>
  <si>
    <t>Olerup SSP® HLA-A*33</t>
  </si>
  <si>
    <t>Olerup SSP® HLA-A*34</t>
  </si>
  <si>
    <t>Olerup SSP® A*69</t>
  </si>
  <si>
    <t>Para la identificación de los alelos A*01:01 al A*01:419, mediante PCR-SSP.</t>
  </si>
  <si>
    <t>Para la identificación de los alelos A*02:01 al A*02:1054, mediante PCR-SSP.</t>
  </si>
  <si>
    <t>Para la identificación de los alelos A*03:01al A*03:386, mediante PCR-SSP.</t>
  </si>
  <si>
    <t>Para la identificación de los alelos A*29:01 al A*29:167, mediante PCR-SSP.</t>
  </si>
  <si>
    <t>Para la identificación de los alelos  A*31:01 al  A*31:167, mediante PCR-SSP.</t>
  </si>
  <si>
    <t>Para la identificación de los alelos A*33:01 al A*33:233, mediante PCR-SSP.</t>
  </si>
  <si>
    <t>Para la identificación de los alelos A*34:01 al A*34:31, mediante PCR-SSP.</t>
  </si>
  <si>
    <t>Para la identificación de los alelos HLA-A*69:01 al HLA-A*69:09, mediante PCR-SSP.</t>
  </si>
  <si>
    <t>4 pruebas</t>
  </si>
  <si>
    <t>101.411-06</t>
  </si>
  <si>
    <t>101.412-24</t>
  </si>
  <si>
    <t>101.413-04u</t>
  </si>
  <si>
    <t>101.428-12u</t>
  </si>
  <si>
    <t>101.430-12u</t>
  </si>
  <si>
    <t>101.432-12u</t>
  </si>
  <si>
    <t>101.425-06</t>
  </si>
  <si>
    <t>101.435-06u</t>
  </si>
  <si>
    <t>4.2.2 HLA alta resolución Olerup SSP® DRB1 sin Taq polimerasa</t>
  </si>
  <si>
    <t>ACTD-2411-10</t>
  </si>
  <si>
    <t xml:space="preserve">Olerup SSP® DRB1*09 </t>
  </si>
  <si>
    <t xml:space="preserve">Olerup SSP® DRB1*12 </t>
  </si>
  <si>
    <t xml:space="preserve">Olerup SSP® DRB1*16 </t>
  </si>
  <si>
    <t>Para la identificación de los alelos DRB1*12:01 al DRB1*12:98N, mediante PCR-SSP.</t>
  </si>
  <si>
    <t>Para la identificación de los alelos DRB1*16:01 al DRB1*16:73, mediante PCR-SSP.</t>
  </si>
  <si>
    <t>Para la identificación de los alelos DRB1 09:01 al DRB1 09:45, mediante PCR-SSP.</t>
  </si>
  <si>
    <t>para 12 pruebas</t>
  </si>
  <si>
    <t>101.120-06u</t>
  </si>
  <si>
    <t>101.128-12u</t>
  </si>
  <si>
    <t>101.126-12u</t>
  </si>
  <si>
    <t>D2411-15</t>
  </si>
  <si>
    <t>D2411-16</t>
  </si>
  <si>
    <t>Elecsys Anti-HEV IgG/ PreciControl Anti-HEV IgG</t>
  </si>
  <si>
    <t xml:space="preserve">Para la detección cuantitativa in vitro de anticuerpos IgG contra el virus de la hepatitis E (HEV) en suero y plasma humanos, mediante un inmunoensayo de electroquimioluminiscencia (ECLIA), en los inmunoanalizadores cobas e. </t>
  </si>
  <si>
    <t>Para 100 pruebas/ Para 300 pruebas/ 16 x 1,3 mL</t>
  </si>
  <si>
    <t>09044639/ 09044647/ 09044655</t>
  </si>
  <si>
    <t>Elecsys Anti-HEV IgM/ PreciControl Anti-HEV IgM</t>
  </si>
  <si>
    <t xml:space="preserve">Para la detección cualitativa in vitro de anticuerpos IgM contra el virus de la hepatitis E (HEV) en suero y plasma humanos, mediante un inmunoensayo de electroquimioluminiscencia (ECLIA), en los inmunoanalizadores cobas e. </t>
  </si>
  <si>
    <t>09056246190/ 09056254190/ 09056289190</t>
  </si>
  <si>
    <t>Neisseria gonorrhoeae Real-TM</t>
  </si>
  <si>
    <t>Para la detección cualitativa del ADN de Neisseria gonorrhoeae, en muestras de hisopados urogenitales, orina, líquido prostático y otros materiales biológicos, mediante PCR en tiempo real (PCR-RT).</t>
  </si>
  <si>
    <t>ACTD-2411-09</t>
  </si>
  <si>
    <t>B5-100FRT</t>
  </si>
  <si>
    <t>Olerup SSP ® HLA-A-B-DR-DQ SSP Combi Tray</t>
  </si>
  <si>
    <t>Para la tipificación del ADN de los alelos HLA (antígenos leucocitarios de histocompatibilidad) de clase I (locus A y B) y de clase II (locus DR y DQ), por baja resolución, mediante PCR-SS, en muestras de ADN de alta pureza.</t>
  </si>
  <si>
    <t>101.708-24u</t>
  </si>
  <si>
    <t>Para 24 pruebas</t>
  </si>
  <si>
    <t>ACTD 2411-11</t>
  </si>
  <si>
    <t>ACTD 2411-13</t>
  </si>
  <si>
    <t>ACTD 2411-13/01</t>
  </si>
  <si>
    <t>ACTD 2411-13/02</t>
  </si>
  <si>
    <t>ACTD 2411-13/03</t>
  </si>
  <si>
    <t>ACTD 2411-13/04</t>
  </si>
  <si>
    <t>ACTD 2411-13/05</t>
  </si>
  <si>
    <t>ACTD 2411-13/06</t>
  </si>
  <si>
    <t>ACTD 2411-13/07</t>
  </si>
  <si>
    <t>ACTD 2411-13/08</t>
  </si>
  <si>
    <t>ACTD 2411-14</t>
  </si>
  <si>
    <t>ACTD 2411-14/01</t>
  </si>
  <si>
    <t>ACTD 2411-14/02</t>
  </si>
  <si>
    <t>ACTD 2411-14/03</t>
  </si>
  <si>
    <t>ACTD 2411-15</t>
  </si>
  <si>
    <t>ACTD 2411-15/01</t>
  </si>
  <si>
    <t>ACTD 2411-15/02</t>
  </si>
  <si>
    <t>ACTD 2411-15/03</t>
  </si>
  <si>
    <t>ACTD 2411-15/04</t>
  </si>
  <si>
    <t>ACTD 2411-15/05</t>
  </si>
  <si>
    <t>ACTD 2411-15/06</t>
  </si>
  <si>
    <t>ACTD 2411-15/07</t>
  </si>
  <si>
    <t>ACTD 2411-15/08</t>
  </si>
  <si>
    <t>ACTD 2411-15/09</t>
  </si>
  <si>
    <t>Olerup SSP® Master mix with Taq polymerase</t>
  </si>
  <si>
    <t>ACTD 2411-12</t>
  </si>
  <si>
    <t xml:space="preserve">Para el uso con los ensayos de tipificación Olerup SSP®,  tanto HLA (antígenos leucocitarios de histocompatibilidad) clase I como HLA clase II. </t>
  </si>
  <si>
    <t>1 vial x 312 µL,
1 vial x 750 µL,
1 vial x 1125 µL</t>
  </si>
  <si>
    <t>101.803-01,
101.804-01,
101.805-01</t>
  </si>
  <si>
    <t>08836736,09315268, 09744959/08836752, 09315284/08884234, 09315292</t>
  </si>
  <si>
    <t>Familia 7.2.2 Calibradores  multiparamétricos de varias concentraciones</t>
  </si>
  <si>
    <t>Para el control de calidad de los inmunoensayos Elecsys, en los analizadores cobas e.</t>
  </si>
  <si>
    <t>D2412-19</t>
  </si>
  <si>
    <t>Anti-IgG humana – FITC</t>
  </si>
  <si>
    <t>Anticuerpo secundario que se utiliza en la detección cualitativa de anticuerpos antinucleares (ANA) en muestras de suero humano mediante la técnica de Inmunofluorescencia Indirecta (IFI) con láminas de cortes de hígado de rata o células Hep-2, a través de microscopía de fluorescencia.</t>
  </si>
  <si>
    <t>1 frasco x 1 mL</t>
  </si>
  <si>
    <t>D2412-20</t>
  </si>
  <si>
    <t>Elecsys PAPP-A / PAPP-A CalSet</t>
  </si>
  <si>
    <t>Para la determinación cuantitativa de la proteína plasmática A asociada al embarazo en suero humano, mediante un inmunoensayo de electroquimioluminiscencia (ECLIA) en los analizadores cobas e.</t>
  </si>
  <si>
    <t>Para 100 pruebas, Para 100 pruebas/4 x 1.0 mL</t>
  </si>
  <si>
    <t>08860173/ 08860181/ 04854101</t>
  </si>
  <si>
    <t>Prueba Rápida OnSite® Duo Dengue Ag-IgG/IgM</t>
  </si>
  <si>
    <t>ACTD 2412-16</t>
  </si>
  <si>
    <t>30/12/2024</t>
  </si>
  <si>
    <t>Inmunoensayo de flujo lateral para la detección y diferenciación simultánea de IgG e IgM anti-virus dengue así como el antígeno del dengue NS1 (DEN 1, 2, 3) en suero, plasma o sangre total humana.</t>
  </si>
  <si>
    <t>Casette conteniendo 2 tiras</t>
  </si>
  <si>
    <t>R0062C</t>
  </si>
  <si>
    <t>D2412-17</t>
  </si>
  <si>
    <t>Para la determinación cuantitativa tiempo de trombina (TT) en plasma humano citratado en los analizadores cobas t 511.</t>
  </si>
  <si>
    <t>Casete conteniendo SR para 150 pruebas</t>
  </si>
  <si>
    <t>06503535</t>
  </si>
  <si>
    <t>07091656, 09015175; 07173032, 09015230; 07028202/07108133</t>
  </si>
  <si>
    <t>LPA2/ Preciset Lp(a) Gen.2 / PreciControl Lp(a) Gen.2</t>
  </si>
  <si>
    <t>Para la determinación cuantitativa de lipoproteína (a) en suero y plasma humanos en los sistemas Roche/Hitachi cobas c y COBAS INTEGRA 400 plus.</t>
  </si>
  <si>
    <t>Casete con R1/ R3; Casete con R1/ SR; Casete con R1/ R3; CALIBRATOR 5 x 1 mL; Low CONTROL 2 x 1 mL; High CONTROL 2 x 1 mL</t>
  </si>
  <si>
    <t xml:space="preserve">05852625/ 08106126/ 05852641
05852650
</t>
  </si>
  <si>
    <t>Control liofilizado en tres intervalos de concentración, para verificar la exactitud y precisión de los inmunoensayos Elecsys Cyclosporine, Elecsys Tacrolimus y Elecsys Sirolimus, en los inmunoanalizadores cobas e.</t>
  </si>
  <si>
    <t>3 x 3,0 mL (PC ISD 1, 2 y 3)</t>
  </si>
  <si>
    <t>D2407-11</t>
  </si>
  <si>
    <t>Bioline™  HIV/Syphilis Duo</t>
  </si>
  <si>
    <t>Prueba rápida para la determinación cualitativa de la presencia de anticuerpos de todos los isotipos (IgG, IgM e IgA) específicos para el VIH-1, incluyendo el subtipo O, para el VIH-2 y para Sífilis (Treponema pallidum), en suero humano, plasma o sangre total, mediante inmunocromatografía de flujo lateral.</t>
  </si>
  <si>
    <t xml:space="preserve">Para 25 pruebas </t>
  </si>
  <si>
    <t>06FK35</t>
  </si>
  <si>
    <t>FXIII</t>
  </si>
  <si>
    <t>Para la determinación inmunológica cuantitativa del factor XIII (FXIII) en plasma humano citratado en los analizadores cobas t 511.</t>
  </si>
  <si>
    <t>Casete conteniendo R1/SR para 28 pruebas</t>
  </si>
  <si>
    <t>06671225</t>
  </si>
  <si>
    <t>D2501-01</t>
  </si>
  <si>
    <t>STA®-ImmunoDef XI</t>
  </si>
  <si>
    <t>Para la determinación de la actividad del Factor XI en plasma humano citratado, en los equipos STA-R® y STA Compact®.</t>
  </si>
  <si>
    <t>00759</t>
  </si>
  <si>
    <t>D2501-02</t>
  </si>
  <si>
    <t xml:space="preserve">UMTEST MSUD       </t>
  </si>
  <si>
    <t xml:space="preserve">Para la cuantificación de aminoácidos ramificados en muestras de sangre de recién nacidos colectadas en papel de filtro, mediante una prueba enzimática fluorescente utilizando el Lector de placas PR-621. </t>
  </si>
  <si>
    <t>UMT 1008</t>
  </si>
  <si>
    <t>D2501-03</t>
  </si>
  <si>
    <t>D1408-26/4</t>
  </si>
  <si>
    <t>D1408-26/5</t>
  </si>
  <si>
    <t>HemoCen Anaerobio</t>
  </si>
  <si>
    <t>HemoCen Anaerobio Neonatal</t>
  </si>
  <si>
    <t>Caja por 6 frascos de 80 mL
Caja por 40 bulbos de 80 mL</t>
  </si>
  <si>
    <t>Caja por 6 frascos de 40 mL
Caja por 40 bulbos de 40 mL</t>
  </si>
  <si>
    <t>Bulbo por 80 mL
Caja por 6 bulbos de 80 mL
Caja por 40 bulbos de 80 mL</t>
  </si>
  <si>
    <t>Bulbo por 9 mL
Caja por 30 bulbos de 9 mL</t>
  </si>
  <si>
    <t>4612.A
4612.B
4612.C</t>
  </si>
  <si>
    <t>4614.A
4614.B</t>
  </si>
  <si>
    <t>D2502-03</t>
  </si>
  <si>
    <t>Bioline™ TB Ag MPT64</t>
  </si>
  <si>
    <t>Prueba inmunocromatográfica rápida para la detección del complejo Mycobacterium tuberculosis mediante el antígeno MPT64 de muestras procedentes de medios de cultivo líquidos o sólidos.</t>
  </si>
  <si>
    <t>08FK50</t>
  </si>
  <si>
    <t>D2502-04</t>
  </si>
  <si>
    <t xml:space="preserve">Elecsys free βhCG/ free βhCG CalSet       </t>
  </si>
  <si>
    <t>Para la determinación cuantitativa de la βhCG libre (subunidad β libre de la gonadotropina coriónica humana) en suero humano, mediante un inmunoensayo de electroquimioluminiscencia (ECLIA) en los analizadores cobas e.</t>
  </si>
  <si>
    <t>08860297; 08860319/04854080</t>
  </si>
  <si>
    <t>D2503-06</t>
  </si>
  <si>
    <t>HYDRAGEL 5 &amp; 11 von WILLEBRAND MULTIMERS / 5 von WILLEBRAND MULTIMERS VISUALIZATION KIT</t>
  </si>
  <si>
    <t>Para la detección y análisis de la distribución de los multímeros del factor von Willebrand del plasma humano mediante electroforesis e inmunofijación en gel de agarosa en el sistema semiautomático HYDRASYS 2.</t>
  </si>
  <si>
    <t xml:space="preserve">Para 50 determinaciones/ Para 110 determinaciones  </t>
  </si>
  <si>
    <t>4359; 4360; 4747</t>
  </si>
  <si>
    <t>Hypergamma Control Serum</t>
  </si>
  <si>
    <t>Para realizar el control de calidad de la determinación electroforética de las proteínas séricas en los sistemas HYDRAGEL y en el CAPILLARYS &amp; MINICAP.</t>
  </si>
  <si>
    <t xml:space="preserve">5 frascos liofilizados para 1 mL cada uno </t>
  </si>
  <si>
    <t>D2503-05</t>
  </si>
  <si>
    <t>D2503-07</t>
  </si>
  <si>
    <t>Lupus S / Lupus C /  Lupus Con</t>
  </si>
  <si>
    <t>Para el cribado (Lupus S) y para confirmar (Lupus C) la presencia de anticoagulantes lúpicos en plasma humano citratado / Para el control del ensayo (Lupus Con), en los analizadores cobas t 511.</t>
  </si>
  <si>
    <t>Para 60 determinaciones, Casete conteniendo SR/ Para 60 determinaciones, Casete conteniendo SR/ LA Con Low: 5 frascos (liofilizados) x 1 mL; 
LA Con High: 5 frascos (liofilizados) x 1 mL</t>
  </si>
  <si>
    <t>06504183/ 06504787/ 07138504</t>
  </si>
  <si>
    <t>D2505-12</t>
  </si>
  <si>
    <t>ALTP</t>
  </si>
  <si>
    <t xml:space="preserve">Para la determinación cuantitativa de la alanina aminotransferasa (ALT) con activación por fosfato de piridoxal en suero y plasma humanos en los sistemas cobas c 303/503. </t>
  </si>
  <si>
    <t>Casete conteniendo a R1 y R2/R3, para 450 pruebas.</t>
  </si>
  <si>
    <t>08056773</t>
  </si>
  <si>
    <t>ASTP</t>
  </si>
  <si>
    <t xml:space="preserve">Para la determinación cuantitativa de la aspartato aminotransferasa (AST) con activación por fosfato de piridoxal en suero y plasma humanos en los sistemas cobas c 303/503. </t>
  </si>
  <si>
    <t>D2505-11</t>
  </si>
  <si>
    <t>CEA-NANO+ MYCO KITTM-HV</t>
  </si>
  <si>
    <t xml:space="preserve">Nano-sistema que permite detectar la presencia y el crecimiento de Mollicutes (tradicionalmente conocidos como micoplasmas), en muestras humanas y veterinarias, mediante su actividad metabólica específica con cambio de coloración en un microcultivo en medio líquido nanoestructurado. </t>
  </si>
  <si>
    <t>12 determinaciones</t>
  </si>
  <si>
    <t xml:space="preserve">CEA-P-03HV                    </t>
  </si>
  <si>
    <t>D2505-08</t>
  </si>
  <si>
    <t>D2505-09</t>
  </si>
  <si>
    <t>Elecsys Cortisol III</t>
  </si>
  <si>
    <t xml:space="preserve">Para la determinación cuantitativa de cortisol en orina humana, mediante un  inmunoensayo de electroquimioluminiscencia ”ECLIA”, en los inmunoanalizadores cobas e 402 y 801. </t>
  </si>
  <si>
    <t>07682808</t>
  </si>
  <si>
    <t>D2505-10</t>
  </si>
  <si>
    <t>PYP</t>
  </si>
  <si>
    <t>Se utiliza para la modificación de los reactivos alanina-aminotransferasa/glutamato piruvato transaminasa (ALT/GPT) o aspartato aminotransferasa/transaminasa glutámica oxalacética (AST/GOT) por adición de piridoxal‑5‑fosfato, en los analizadores cobas c 303/503.</t>
  </si>
  <si>
    <t>Para 950 pruebas</t>
  </si>
  <si>
    <t>08062986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</si>
</sst>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C0A]mmm\-yy;@"/>
    <numFmt numFmtId="166" formatCode="0.0"/>
    <numFmt numFmtId="167" formatCode="[$-C0A]mmmm\-yy;@"/>
    <numFmt numFmtId="168" formatCode="dd/mm/yyyy"/>
  </numFmts>
  <fonts count="90">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sz val="11"/>
      <color theme="1"/>
      <name val="Calibri"/>
      <family val="2"/>
    </font>
    <font>
      <sz val="11"/>
      <name val="Calibri"/>
      <family val="2"/>
    </font>
    <font>
      <sz val="12"/>
      <color theme="1"/>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amily val="2"/>
    </font>
    <font>
      <sz val="11"/>
      <color rgb="FF000000"/>
      <name val="Calibri"/>
      <family val="2"/>
    </font>
    <font>
      <sz val="12"/>
      <color rgb="FF000000"/>
      <name val="Times New Roman"/>
      <family val="1"/>
    </font>
    <font>
      <sz val="12"/>
      <color rgb="FF000000"/>
      <name val="Calibri"/>
      <family val="2"/>
    </font>
    <font>
      <sz val="11"/>
      <name val="Calibri"/>
      <family val="2"/>
    </font>
    <font>
      <sz val="11"/>
      <color rgb="FF000000"/>
      <name val="Calibri"/>
      <family val="2"/>
    </font>
    <font>
      <sz val="8"/>
      <name val="Arial"/>
      <family val="2"/>
    </font>
    <font>
      <sz val="11"/>
      <name val="Calibri"/>
      <family val="2"/>
    </font>
    <font>
      <sz val="11"/>
      <color rgb="FF000000"/>
      <name val="Calibri"/>
      <family val="2"/>
    </font>
    <font>
      <sz val="11"/>
      <name val="Calibri"/>
    </font>
    <font>
      <sz val="11"/>
      <color rgb="FF000000"/>
      <name val="Calibri"/>
    </font>
  </fonts>
  <fills count="2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style="thin">
        <color indexed="64"/>
      </bottom>
      <diagonal/>
    </border>
    <border>
      <left style="thick">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ck">
        <color theme="3" tint="0.39994506668294322"/>
      </right>
      <top style="thin">
        <color theme="3" tint="0.39994506668294322"/>
      </top>
      <bottom style="thin">
        <color indexed="64"/>
      </bottom>
      <diagonal/>
    </border>
    <border>
      <left/>
      <right style="thin">
        <color rgb="FF0070C0"/>
      </right>
      <top style="thin">
        <color theme="3" tint="0.39997558519241921"/>
      </top>
      <bottom style="thin">
        <color theme="3" tint="0.39994506668294322"/>
      </bottom>
      <diagonal/>
    </border>
    <border>
      <left/>
      <right style="thin">
        <color rgb="FF0070C0"/>
      </right>
      <top style="thin">
        <color theme="3" tint="0.39994506668294322"/>
      </top>
      <bottom style="thin">
        <color theme="3" tint="0.39994506668294322"/>
      </bottom>
      <diagonal/>
    </border>
    <border>
      <left style="thin">
        <color rgb="FF0070C0"/>
      </left>
      <right style="thin">
        <color rgb="FF0070C0"/>
      </right>
      <top style="thin">
        <color theme="3" tint="0.39997558519241921"/>
      </top>
      <bottom style="thin">
        <color theme="3" tint="0.39997558519241921"/>
      </bottom>
      <diagonal/>
    </border>
    <border>
      <left style="thin">
        <color rgb="FF0070C0"/>
      </left>
      <right style="thin">
        <color rgb="FF0070C0"/>
      </right>
      <top style="thin">
        <color theme="3" tint="0.39997558519241921"/>
      </top>
      <bottom style="thin">
        <color theme="3" tint="0.39994506668294322"/>
      </bottom>
      <diagonal/>
    </border>
    <border>
      <left style="thin">
        <color rgb="FF0070C0"/>
      </left>
      <right style="thin">
        <color rgb="FF0070C0"/>
      </right>
      <top style="thin">
        <color theme="3" tint="0.39994506668294322"/>
      </top>
      <bottom style="thin">
        <color theme="3" tint="0.39994506668294322"/>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rgb="FF0070C0"/>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rgb="FF0070C0"/>
      </left>
      <right/>
      <top style="thin">
        <color theme="3" tint="0.39994506668294322"/>
      </top>
      <bottom style="thin">
        <color theme="3" tint="0.39994506668294322"/>
      </bottom>
      <diagonal/>
    </border>
    <border>
      <left/>
      <right style="thin">
        <color rgb="FF0070C0"/>
      </right>
      <top/>
      <bottom/>
      <diagonal/>
    </border>
    <border>
      <left/>
      <right style="thin">
        <color rgb="FF0070C0"/>
      </right>
      <top style="thin">
        <color theme="3" tint="0.39994506668294322"/>
      </top>
      <bottom/>
      <diagonal/>
    </border>
    <border>
      <left/>
      <right style="thin">
        <color rgb="FF0070C0"/>
      </right>
      <top/>
      <bottom style="thin">
        <color theme="3" tint="0.39994506668294322"/>
      </bottom>
      <diagonal/>
    </border>
    <border>
      <left style="thick">
        <color theme="3" tint="0.39991454817346722"/>
      </left>
      <right style="thin">
        <color theme="3" tint="0.39991454817346722"/>
      </right>
      <top/>
      <bottom style="thin">
        <color theme="3" tint="0.39991454817346722"/>
      </bottom>
      <diagonal/>
    </border>
    <border>
      <left style="medium">
        <color theme="3" tint="0.39994506668294322"/>
      </left>
      <right style="thin">
        <color theme="3" tint="0.39994506668294322"/>
      </right>
      <top style="thin">
        <color theme="3" tint="0.39994506668294322"/>
      </top>
      <bottom style="thin">
        <color auto="1"/>
      </bottom>
      <diagonal/>
    </border>
    <border>
      <left style="thin">
        <color theme="3" tint="0.39994506668294322"/>
      </left>
      <right style="medium">
        <color theme="3" tint="0.39994506668294322"/>
      </right>
      <top style="thin">
        <color theme="3" tint="0.39994506668294322"/>
      </top>
      <bottom style="thin">
        <color auto="1"/>
      </bottom>
      <diagonal/>
    </border>
    <border>
      <left style="thin">
        <color theme="3" tint="0.39994506668294322"/>
      </left>
      <right style="thin">
        <color theme="3" tint="0.39994506668294322"/>
      </right>
      <top/>
      <bottom style="medium">
        <color theme="3" tint="0.39994506668294322"/>
      </bottom>
      <diagonal/>
    </border>
    <border>
      <left/>
      <right style="thin">
        <color theme="3" tint="0.39994506668294322"/>
      </right>
      <top style="thin">
        <color auto="1"/>
      </top>
      <bottom style="thin">
        <color indexed="64"/>
      </bottom>
      <diagonal/>
    </border>
    <border>
      <left style="thin">
        <color theme="3" tint="0.39994506668294322"/>
      </left>
      <right style="thin">
        <color theme="3" tint="0.39994506668294322"/>
      </right>
      <top style="thin">
        <color auto="1"/>
      </top>
      <bottom style="thin">
        <color indexed="64"/>
      </bottom>
      <diagonal/>
    </border>
    <border>
      <left style="thin">
        <color theme="3" tint="0.39994506668294322"/>
      </left>
      <right/>
      <top style="thin">
        <color auto="1"/>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368">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0" fontId="13" fillId="0" borderId="0" xfId="0" applyFont="1" applyBorder="1" applyAlignment="1">
      <alignment horizontal="left"/>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0" borderId="46" xfId="0" applyNumberFormat="1" applyFont="1" applyBorder="1" applyAlignment="1">
      <alignment horizontal="center" vertical="center"/>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66" xfId="0"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71" xfId="0" applyFont="1" applyBorder="1" applyAlignment="1">
      <alignment horizontal="center" vertical="center" wrapText="1"/>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164" fontId="3" fillId="0" borderId="70" xfId="0" applyNumberFormat="1" applyFont="1" applyBorder="1" applyAlignment="1">
      <alignment horizontal="center" vertical="center"/>
    </xf>
    <xf numFmtId="164" fontId="3" fillId="0" borderId="72" xfId="0" applyNumberFormat="1" applyFont="1" applyBorder="1" applyAlignment="1">
      <alignment horizontal="center"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0" fontId="24" fillId="0" borderId="66" xfId="0" applyFont="1" applyBorder="1" applyAlignment="1">
      <alignment vertical="center"/>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17" fontId="4" fillId="7" borderId="46" xfId="0" applyNumberFormat="1" applyFont="1" applyFill="1" applyBorder="1" applyAlignment="1">
      <alignment horizontal="left" vertical="center" wrapText="1"/>
    </xf>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13" fillId="0" borderId="0" xfId="0" applyFont="1" applyBorder="1" applyAlignment="1">
      <alignment horizontal="justify" vertical="center" wrapText="1"/>
    </xf>
    <xf numFmtId="0" fontId="24" fillId="0" borderId="46" xfId="0" applyFont="1" applyBorder="1" applyAlignment="1" applyProtection="1">
      <alignment vertical="center" wrapText="1"/>
      <protection locked="0"/>
    </xf>
    <xf numFmtId="0" fontId="3" fillId="0" borderId="46" xfId="1" applyFont="1" applyBorder="1" applyAlignment="1" applyProtection="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3" fillId="0" borderId="100"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0" fontId="24" fillId="0" borderId="105" xfId="0" applyFont="1" applyBorder="1" applyAlignment="1">
      <alignment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21" fillId="6" borderId="107"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7" fontId="3" fillId="11" borderId="46"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13" fillId="0" borderId="68" xfId="0" applyFont="1" applyFill="1" applyBorder="1" applyAlignment="1">
      <alignment horizontal="lef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3" fillId="13" borderId="123" xfId="0" applyFont="1" applyFill="1" applyBorder="1" applyAlignment="1">
      <alignment horizontal="right" vertical="center"/>
    </xf>
    <xf numFmtId="14" fontId="13" fillId="13" borderId="124"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5" xfId="0" applyFont="1" applyFill="1" applyBorder="1" applyAlignment="1">
      <alignment horizontal="center" vertical="center" wrapText="1"/>
    </xf>
    <xf numFmtId="0" fontId="4" fillId="15" borderId="0" xfId="0" applyFont="1" applyFill="1" applyBorder="1" applyAlignment="1">
      <alignment horizontal="center" vertical="center"/>
    </xf>
    <xf numFmtId="0" fontId="26" fillId="15" borderId="43"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9" xfId="0" applyFont="1" applyFill="1" applyBorder="1" applyAlignment="1">
      <alignment vertical="center"/>
    </xf>
    <xf numFmtId="0" fontId="41" fillId="15" borderId="80" xfId="0" applyFont="1" applyFill="1" applyBorder="1" applyAlignment="1">
      <alignment vertical="center"/>
    </xf>
    <xf numFmtId="0" fontId="3" fillId="15" borderId="64" xfId="0" applyFont="1" applyFill="1" applyBorder="1" applyAlignment="1">
      <alignment horizontal="center" vertical="center"/>
    </xf>
    <xf numFmtId="0" fontId="3" fillId="15" borderId="46" xfId="0" applyFont="1" applyFill="1" applyBorder="1" applyAlignment="1">
      <alignment horizontal="center" vertical="center"/>
    </xf>
    <xf numFmtId="0" fontId="3" fillId="15" borderId="46" xfId="0" applyFont="1" applyFill="1" applyBorder="1" applyAlignment="1">
      <alignment horizontal="center" vertical="center" wrapText="1"/>
    </xf>
    <xf numFmtId="0" fontId="3" fillId="15" borderId="65" xfId="0" applyFont="1" applyFill="1" applyBorder="1" applyAlignment="1">
      <alignment horizontal="center" vertical="center"/>
    </xf>
    <xf numFmtId="0" fontId="3" fillId="15" borderId="2" xfId="0" applyFont="1" applyFill="1" applyBorder="1" applyAlignment="1"/>
    <xf numFmtId="0" fontId="0" fillId="15" borderId="38" xfId="0" applyFill="1" applyBorder="1"/>
    <xf numFmtId="0" fontId="0" fillId="15" borderId="33" xfId="0" applyFill="1" applyBorder="1"/>
    <xf numFmtId="0" fontId="0" fillId="15" borderId="34"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4" fillId="15" borderId="43"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13" fillId="15" borderId="53" xfId="0" applyFont="1" applyFill="1" applyBorder="1" applyAlignment="1">
      <alignment horizontal="center" vertical="center"/>
    </xf>
    <xf numFmtId="0" fontId="3" fillId="15" borderId="7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46" xfId="0" applyFont="1" applyFill="1" applyBorder="1" applyAlignment="1">
      <alignment horizontal="center" vertical="center" wrapText="1"/>
    </xf>
    <xf numFmtId="0" fontId="13" fillId="15" borderId="71"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0" fillId="15" borderId="0" xfId="0" applyFill="1" applyAlignment="1">
      <alignment vertical="center"/>
    </xf>
    <xf numFmtId="0" fontId="13" fillId="15" borderId="0" xfId="0" applyFont="1"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17" xfId="0" applyFill="1" applyBorder="1" applyAlignment="1">
      <alignment vertical="center"/>
    </xf>
    <xf numFmtId="0" fontId="3" fillId="15" borderId="2" xfId="0" applyFont="1" applyFill="1" applyBorder="1" applyAlignment="1">
      <alignment horizontal="center"/>
    </xf>
    <xf numFmtId="0" fontId="0" fillId="15" borderId="13" xfId="0" applyFill="1" applyBorder="1"/>
    <xf numFmtId="0" fontId="0" fillId="15" borderId="14" xfId="0" applyFill="1" applyBorder="1"/>
    <xf numFmtId="0" fontId="13" fillId="15" borderId="2" xfId="0" applyFont="1" applyFill="1" applyBorder="1" applyAlignment="1"/>
    <xf numFmtId="0" fontId="4" fillId="15" borderId="89"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41" xfId="0" applyFont="1" applyFill="1" applyBorder="1" applyAlignment="1">
      <alignment horizontal="center" vertical="center" wrapText="1"/>
    </xf>
    <xf numFmtId="0" fontId="4" fillId="15" borderId="90"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8" xfId="0" applyFont="1" applyFill="1" applyBorder="1" applyAlignment="1">
      <alignment vertical="center"/>
    </xf>
    <xf numFmtId="0" fontId="41" fillId="15" borderId="33" xfId="0" applyFont="1" applyFill="1" applyBorder="1" applyAlignment="1">
      <alignment vertical="center"/>
    </xf>
    <xf numFmtId="0" fontId="41" fillId="15" borderId="34" xfId="0" applyFont="1" applyFill="1" applyBorder="1" applyAlignment="1">
      <alignment vertical="center"/>
    </xf>
    <xf numFmtId="0" fontId="41" fillId="15" borderId="29" xfId="0" applyFont="1" applyFill="1" applyBorder="1" applyAlignment="1">
      <alignment vertical="center"/>
    </xf>
    <xf numFmtId="0" fontId="41" fillId="15" borderId="14" xfId="0" applyFont="1" applyFill="1" applyBorder="1" applyAlignment="1">
      <alignment vertical="center"/>
    </xf>
    <xf numFmtId="0" fontId="41" fillId="15" borderId="17" xfId="0" applyFont="1" applyFill="1" applyBorder="1" applyAlignment="1">
      <alignment vertical="center"/>
    </xf>
    <xf numFmtId="17" fontId="24" fillId="0" borderId="126" xfId="0" applyNumberFormat="1" applyFont="1" applyBorder="1" applyAlignment="1">
      <alignment horizontal="center" vertical="center" wrapText="1"/>
    </xf>
    <xf numFmtId="0" fontId="13" fillId="15" borderId="10" xfId="0" applyFont="1" applyFill="1" applyBorder="1" applyAlignment="1">
      <alignment horizontal="center" vertical="center"/>
    </xf>
    <xf numFmtId="0" fontId="3" fillId="15" borderId="20" xfId="0" applyFont="1" applyFill="1" applyBorder="1" applyAlignment="1">
      <alignment horizontal="center" vertical="center"/>
    </xf>
    <xf numFmtId="0" fontId="0" fillId="15" borderId="13" xfId="0" applyFill="1" applyBorder="1" applyAlignment="1">
      <alignment horizontal="center" vertical="center"/>
    </xf>
    <xf numFmtId="0" fontId="0" fillId="15" borderId="14" xfId="0" applyFill="1" applyBorder="1" applyAlignment="1">
      <alignment horizontal="center" vertical="center"/>
    </xf>
    <xf numFmtId="0" fontId="0" fillId="15" borderId="17"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3" xfId="0" applyFont="1" applyFill="1" applyBorder="1" applyAlignment="1">
      <alignment horizontal="center" vertical="center"/>
    </xf>
    <xf numFmtId="0" fontId="13" fillId="15" borderId="10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21" fillId="6" borderId="128" xfId="0" applyFont="1" applyFill="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0" borderId="129" xfId="0" applyFont="1" applyBorder="1" applyAlignment="1"/>
    <xf numFmtId="0" fontId="13" fillId="0" borderId="132"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6"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6" xfId="0" applyFont="1" applyFill="1" applyBorder="1" applyAlignment="1">
      <alignment horizontal="center" vertical="center"/>
    </xf>
    <xf numFmtId="14" fontId="4" fillId="5" borderId="136" xfId="0" applyNumberFormat="1" applyFont="1" applyFill="1" applyBorder="1" applyAlignment="1">
      <alignment horizontal="center" vertical="center" wrapText="1"/>
    </xf>
    <xf numFmtId="17" fontId="4" fillId="5" borderId="136" xfId="0" applyNumberFormat="1" applyFont="1" applyFill="1" applyBorder="1" applyAlignment="1">
      <alignment horizontal="center" vertical="center"/>
    </xf>
    <xf numFmtId="0" fontId="4" fillId="5" borderId="136" xfId="0" applyFont="1" applyFill="1" applyBorder="1" applyAlignment="1">
      <alignment horizontal="center" vertical="center" wrapText="1"/>
    </xf>
    <xf numFmtId="0" fontId="28" fillId="5" borderId="136" xfId="0" applyFont="1" applyFill="1" applyBorder="1" applyAlignment="1">
      <alignment vertical="center" wrapText="1"/>
    </xf>
    <xf numFmtId="0" fontId="4" fillId="5" borderId="136" xfId="0" applyFont="1" applyFill="1" applyBorder="1" applyAlignment="1">
      <alignment vertical="center"/>
    </xf>
    <xf numFmtId="0" fontId="13" fillId="5" borderId="137"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3"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6" xfId="0" applyNumberFormat="1" applyFont="1" applyFill="1" applyBorder="1" applyAlignment="1">
      <alignment horizontal="center" vertical="center" wrapText="1"/>
    </xf>
    <xf numFmtId="17" fontId="24" fillId="0" borderId="139" xfId="0" applyNumberFormat="1" applyFont="1" applyBorder="1" applyAlignment="1">
      <alignment horizontal="center" vertical="center" wrapText="1"/>
    </xf>
    <xf numFmtId="0" fontId="3" fillId="14" borderId="0" xfId="0" applyFont="1" applyFill="1" applyBorder="1" applyAlignment="1">
      <alignment horizontal="center"/>
    </xf>
    <xf numFmtId="0" fontId="0" fillId="14" borderId="0" xfId="0" applyFill="1" applyBorder="1"/>
    <xf numFmtId="0" fontId="13" fillId="14"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0"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40" fillId="0" borderId="140"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5" borderId="46" xfId="0" applyFont="1" applyFill="1" applyBorder="1" applyAlignment="1">
      <alignment horizontal="left"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3" xfId="0" applyFont="1" applyFill="1" applyBorder="1" applyAlignment="1">
      <alignment horizontal="center" vertical="center"/>
    </xf>
    <xf numFmtId="0" fontId="0" fillId="16" borderId="142" xfId="0" applyFill="1" applyBorder="1"/>
    <xf numFmtId="0" fontId="0" fillId="16" borderId="144" xfId="0" applyFill="1" applyBorder="1"/>
    <xf numFmtId="0" fontId="44" fillId="16" borderId="144" xfId="0" applyFont="1" applyFill="1" applyBorder="1"/>
    <xf numFmtId="0" fontId="26" fillId="16" borderId="145" xfId="0" applyFont="1" applyFill="1" applyBorder="1"/>
    <xf numFmtId="0" fontId="44" fillId="16" borderId="14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1"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55" xfId="0" applyFont="1" applyFill="1" applyBorder="1" applyAlignment="1">
      <alignment horizontal="center" vertical="center" wrapText="1"/>
    </xf>
    <xf numFmtId="0" fontId="3" fillId="0" borderId="147"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center" vertical="center" wrapText="1"/>
    </xf>
    <xf numFmtId="0" fontId="3" fillId="0" borderId="136" xfId="0" applyFont="1" applyBorder="1" applyAlignment="1">
      <alignment horizontal="center" vertical="center" wrapText="1"/>
    </xf>
    <xf numFmtId="0" fontId="44" fillId="16"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5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70" xfId="0" applyFont="1" applyFill="1" applyBorder="1" applyAlignment="1">
      <alignment horizontal="center" vertical="center"/>
    </xf>
    <xf numFmtId="0" fontId="26" fillId="16" borderId="43" xfId="0" applyFont="1" applyFill="1" applyBorder="1" applyAlignment="1">
      <alignment horizontal="center" vertical="center" wrapText="1"/>
    </xf>
    <xf numFmtId="0" fontId="3" fillId="16" borderId="46" xfId="0" applyFont="1" applyFill="1" applyBorder="1" applyAlignment="1">
      <alignment horizontal="center" vertical="center"/>
    </xf>
    <xf numFmtId="49" fontId="4" fillId="5" borderId="1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6" borderId="144" xfId="0" applyFont="1" applyFill="1" applyBorder="1" applyAlignment="1">
      <alignment vertical="center"/>
    </xf>
    <xf numFmtId="0" fontId="26" fillId="16" borderId="145"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48" xfId="0" applyFont="1" applyBorder="1" applyAlignment="1">
      <alignment horizontal="left" vertical="center" wrapText="1"/>
    </xf>
    <xf numFmtId="0" fontId="3" fillId="0" borderId="155"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8"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6" borderId="144" xfId="0" applyFont="1" applyFill="1" applyBorder="1"/>
    <xf numFmtId="0" fontId="1" fillId="0" borderId="0" xfId="0" applyFont="1" applyFill="1" applyBorder="1" applyAlignment="1">
      <alignment horizontal="center" vertical="center"/>
    </xf>
    <xf numFmtId="0" fontId="1" fillId="0" borderId="159" xfId="0" applyFont="1" applyFill="1" applyBorder="1" applyAlignment="1">
      <alignment horizontal="center" vertical="center"/>
    </xf>
    <xf numFmtId="0" fontId="3" fillId="11" borderId="105" xfId="0"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48" xfId="0" applyFont="1" applyFill="1" applyBorder="1" applyAlignment="1">
      <alignment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6" borderId="142" xfId="0" applyFont="1" applyFill="1" applyBorder="1"/>
    <xf numFmtId="0" fontId="1" fillId="16" borderId="146" xfId="0" applyFont="1" applyFill="1" applyBorder="1" applyAlignment="1">
      <alignment horizontal="center" vertical="center"/>
    </xf>
    <xf numFmtId="0" fontId="1" fillId="16" borderId="143" xfId="0" applyFont="1" applyFill="1" applyBorder="1" applyAlignment="1">
      <alignment horizontal="center" vertical="center"/>
    </xf>
    <xf numFmtId="0" fontId="1" fillId="16" borderId="158"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4" fillId="0" borderId="46" xfId="0" applyNumberFormat="1" applyFont="1" applyFill="1" applyBorder="1" applyAlignment="1">
      <alignment horizontal="center" vertical="center"/>
    </xf>
    <xf numFmtId="0" fontId="54" fillId="0" borderId="167" xfId="0" applyFont="1" applyFill="1" applyBorder="1" applyAlignment="1">
      <alignment horizontal="center" vertical="center"/>
    </xf>
    <xf numFmtId="0" fontId="54" fillId="0" borderId="167" xfId="0" applyFont="1" applyFill="1" applyBorder="1" applyAlignment="1">
      <alignment horizontal="center" vertical="center" wrapText="1"/>
    </xf>
    <xf numFmtId="14" fontId="54" fillId="0" borderId="167" xfId="0" applyNumberFormat="1" applyFont="1" applyFill="1" applyBorder="1" applyAlignment="1">
      <alignment horizontal="center" vertical="center" wrapText="1"/>
    </xf>
    <xf numFmtId="17" fontId="54" fillId="0" borderId="167" xfId="0" applyNumberFormat="1" applyFont="1" applyFill="1" applyBorder="1" applyAlignment="1">
      <alignment horizontal="center" vertical="center"/>
    </xf>
    <xf numFmtId="0" fontId="3" fillId="0" borderId="167" xfId="0" applyFont="1" applyFill="1" applyBorder="1" applyAlignment="1">
      <alignment horizontal="justify" vertical="center" wrapText="1"/>
    </xf>
    <xf numFmtId="0" fontId="3" fillId="0" borderId="167" xfId="0" applyFont="1" applyFill="1" applyBorder="1" applyAlignment="1">
      <alignment horizontal="center" vertical="center" wrapText="1"/>
    </xf>
    <xf numFmtId="0" fontId="3" fillId="0" borderId="167" xfId="0" applyFont="1" applyBorder="1" applyAlignment="1">
      <alignment horizontal="center" vertical="center"/>
    </xf>
    <xf numFmtId="0" fontId="28" fillId="0" borderId="0" xfId="0" applyFont="1" applyBorder="1" applyAlignment="1">
      <alignment vertical="center"/>
    </xf>
    <xf numFmtId="0" fontId="24" fillId="13" borderId="123" xfId="0" applyFont="1" applyFill="1" applyBorder="1" applyAlignment="1">
      <alignment horizontal="right" vertical="center"/>
    </xf>
    <xf numFmtId="14" fontId="24" fillId="13" borderId="124"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5" borderId="70"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24" fillId="15" borderId="103" xfId="0" applyFont="1" applyFill="1" applyBorder="1" applyAlignment="1">
      <alignment horizontal="center" vertical="center" wrapText="1"/>
    </xf>
    <xf numFmtId="0" fontId="57" fillId="15" borderId="0"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7" fillId="16" borderId="145"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58"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6" borderId="142" xfId="0" applyFont="1" applyFill="1" applyBorder="1"/>
    <xf numFmtId="0" fontId="57" fillId="16" borderId="146" xfId="0" applyFont="1" applyFill="1" applyBorder="1" applyAlignment="1">
      <alignment horizontal="center" vertical="center"/>
    </xf>
    <xf numFmtId="0" fontId="57" fillId="16" borderId="143" xfId="0" applyFont="1" applyFill="1" applyBorder="1" applyAlignment="1">
      <alignment horizontal="center" vertical="center"/>
    </xf>
    <xf numFmtId="0" fontId="57" fillId="16" borderId="158" xfId="0" applyFont="1" applyFill="1" applyBorder="1" applyAlignment="1">
      <alignment horizontal="center" vertical="center"/>
    </xf>
    <xf numFmtId="0" fontId="24" fillId="0" borderId="144" xfId="0" applyFont="1" applyFill="1" applyBorder="1"/>
    <xf numFmtId="0" fontId="40" fillId="0" borderId="0" xfId="0" applyFont="1" applyFill="1" applyBorder="1" applyAlignment="1">
      <alignment horizontal="center" vertical="center"/>
    </xf>
    <xf numFmtId="0" fontId="40" fillId="0" borderId="159" xfId="0" applyFont="1" applyFill="1" applyBorder="1" applyAlignment="1">
      <alignment horizontal="center" vertical="center"/>
    </xf>
    <xf numFmtId="0" fontId="24" fillId="0" borderId="0" xfId="0" applyNumberFormat="1" applyFont="1" applyBorder="1" applyAlignment="1">
      <alignment vertical="center"/>
    </xf>
    <xf numFmtId="0" fontId="57" fillId="16" borderId="144" xfId="0" applyFont="1" applyFill="1" applyBorder="1"/>
    <xf numFmtId="0" fontId="40" fillId="0" borderId="141" xfId="0" applyFont="1" applyFill="1" applyBorder="1" applyAlignment="1">
      <alignment horizontal="center" vertical="center"/>
    </xf>
    <xf numFmtId="0" fontId="40" fillId="0" borderId="157" xfId="0" applyFont="1" applyFill="1" applyBorder="1" applyAlignment="1">
      <alignment horizontal="center" vertical="center"/>
    </xf>
    <xf numFmtId="14" fontId="24" fillId="0" borderId="0" xfId="0" applyNumberFormat="1" applyFont="1" applyFill="1"/>
    <xf numFmtId="0" fontId="60" fillId="0" borderId="0" xfId="0" applyFont="1" applyFill="1" applyBorder="1" applyAlignment="1">
      <alignment horizontal="center" vertical="center"/>
    </xf>
    <xf numFmtId="0" fontId="60" fillId="0" borderId="159"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62" xfId="0" applyFont="1" applyFill="1" applyBorder="1" applyAlignment="1">
      <alignment horizontal="left" vertical="center" wrapText="1"/>
    </xf>
    <xf numFmtId="0" fontId="24" fillId="0" borderId="162" xfId="0" applyFont="1" applyFill="1" applyBorder="1" applyAlignment="1">
      <alignment horizontal="justify" vertical="center" wrapText="1"/>
    </xf>
    <xf numFmtId="0" fontId="24" fillId="0" borderId="155" xfId="0" applyFont="1" applyFill="1" applyBorder="1" applyAlignment="1">
      <alignment horizontal="left" vertical="center" wrapText="1"/>
    </xf>
    <xf numFmtId="0" fontId="24" fillId="0" borderId="155"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68" xfId="0" applyFont="1" applyFill="1" applyBorder="1" applyAlignment="1">
      <alignment horizontal="center" vertical="center" wrapText="1"/>
    </xf>
    <xf numFmtId="0" fontId="24" fillId="0" borderId="162"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62" xfId="0" applyFont="1" applyFill="1" applyBorder="1" applyAlignment="1">
      <alignment horizontal="left" vertical="center" wrapText="1"/>
    </xf>
    <xf numFmtId="0" fontId="28" fillId="5" borderId="162" xfId="0" applyFont="1" applyFill="1" applyBorder="1" applyAlignment="1">
      <alignment horizontal="justify" vertical="center" wrapText="1"/>
    </xf>
    <xf numFmtId="0" fontId="28" fillId="5" borderId="162" xfId="0" applyFont="1" applyFill="1" applyBorder="1" applyAlignment="1">
      <alignment horizontal="center" vertical="center" wrapText="1"/>
    </xf>
    <xf numFmtId="0" fontId="28" fillId="5" borderId="16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1" fillId="0" borderId="46" xfId="0" applyNumberFormat="1" applyFont="1" applyFill="1" applyBorder="1" applyAlignment="1">
      <alignment horizontal="center" vertical="center" wrapText="1"/>
    </xf>
    <xf numFmtId="0" fontId="61" fillId="0" borderId="46" xfId="0" applyFont="1" applyFill="1" applyBorder="1" applyAlignment="1">
      <alignment horizontal="left" vertical="center" wrapText="1"/>
    </xf>
    <xf numFmtId="0" fontId="61" fillId="0" borderId="46" xfId="0" applyFont="1" applyFill="1" applyBorder="1" applyAlignment="1">
      <alignment vertical="center" wrapText="1"/>
    </xf>
    <xf numFmtId="0" fontId="61" fillId="0" borderId="103"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3" fillId="0" borderId="3" xfId="0" applyFont="1" applyBorder="1" applyAlignment="1">
      <alignment vertical="center"/>
    </xf>
    <xf numFmtId="0" fontId="3" fillId="16" borderId="145" xfId="0" applyFont="1" applyFill="1" applyBorder="1"/>
    <xf numFmtId="0" fontId="1" fillId="0" borderId="141" xfId="0" applyFont="1" applyFill="1" applyBorder="1" applyAlignment="1">
      <alignment horizontal="center" vertical="center"/>
    </xf>
    <xf numFmtId="0" fontId="1" fillId="0" borderId="157" xfId="0" applyFont="1" applyFill="1" applyBorder="1" applyAlignment="1">
      <alignment horizontal="center" vertical="center"/>
    </xf>
    <xf numFmtId="0" fontId="53" fillId="16" borderId="144" xfId="0" applyFont="1" applyFill="1" applyBorder="1"/>
    <xf numFmtId="0" fontId="53" fillId="0" borderId="0" xfId="0" applyFont="1" applyFill="1" applyBorder="1" applyAlignment="1">
      <alignment horizontal="center" vertical="center"/>
    </xf>
    <xf numFmtId="0" fontId="53" fillId="0" borderId="159" xfId="0" applyFont="1" applyFill="1" applyBorder="1" applyAlignment="1">
      <alignment horizontal="center" vertical="center"/>
    </xf>
    <xf numFmtId="0" fontId="46" fillId="16" borderId="145" xfId="0" applyFont="1" applyFill="1" applyBorder="1"/>
    <xf numFmtId="0" fontId="53" fillId="0" borderId="141" xfId="0" applyFont="1" applyFill="1" applyBorder="1" applyAlignment="1">
      <alignment horizontal="center" vertical="center"/>
    </xf>
    <xf numFmtId="0" fontId="53" fillId="0" borderId="157" xfId="0" applyFont="1" applyFill="1" applyBorder="1" applyAlignment="1">
      <alignment horizontal="center" vertical="center"/>
    </xf>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1" fillId="16" borderId="144" xfId="0" applyFont="1" applyFill="1" applyBorder="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6" borderId="145" xfId="0" applyFont="1" applyFill="1" applyBorder="1"/>
    <xf numFmtId="0" fontId="41" fillId="0" borderId="141" xfId="0" applyFont="1" applyFill="1" applyBorder="1" applyAlignment="1">
      <alignment horizontal="center" vertical="center"/>
    </xf>
    <xf numFmtId="0" fontId="41" fillId="0" borderId="157"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59"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14" fontId="24" fillId="0" borderId="136" xfId="0" applyNumberFormat="1" applyFont="1" applyFill="1" applyBorder="1" applyAlignment="1">
      <alignment horizontal="center" vertical="center" wrapText="1"/>
    </xf>
    <xf numFmtId="0" fontId="24" fillId="0" borderId="136" xfId="0" applyFont="1" applyFill="1" applyBorder="1" applyAlignment="1">
      <alignment horizontal="justify" vertical="center" wrapText="1"/>
    </xf>
    <xf numFmtId="0" fontId="24" fillId="0" borderId="136"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0" xfId="0" applyNumberFormat="1" applyFont="1" applyFill="1" applyBorder="1" applyAlignment="1">
      <alignment horizontal="center" vertical="center"/>
    </xf>
    <xf numFmtId="17" fontId="3" fillId="0" borderId="171" xfId="0" applyNumberFormat="1" applyFont="1" applyFill="1" applyBorder="1" applyAlignment="1">
      <alignment horizontal="center" vertical="center"/>
    </xf>
    <xf numFmtId="0" fontId="3" fillId="0" borderId="172" xfId="0" applyFont="1" applyBorder="1" applyAlignment="1">
      <alignment horizontal="left" vertical="center"/>
    </xf>
    <xf numFmtId="0" fontId="3" fillId="0" borderId="126" xfId="0" applyFont="1" applyBorder="1" applyAlignment="1">
      <alignment horizontal="center" vertical="center"/>
    </xf>
    <xf numFmtId="14" fontId="3" fillId="0" borderId="126" xfId="0" applyNumberFormat="1" applyFont="1" applyBorder="1" applyAlignment="1">
      <alignment horizontal="center" vertical="center" wrapText="1"/>
    </xf>
    <xf numFmtId="0" fontId="3" fillId="0" borderId="126" xfId="0" applyFont="1" applyBorder="1" applyAlignment="1">
      <alignment horizontal="center" vertical="center" wrapText="1"/>
    </xf>
    <xf numFmtId="0" fontId="3" fillId="0" borderId="126" xfId="0" applyFont="1" applyBorder="1" applyAlignment="1">
      <alignment horizontal="left" vertical="center" wrapText="1"/>
    </xf>
    <xf numFmtId="0" fontId="3" fillId="0" borderId="126"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0"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6" borderId="41" xfId="0" applyFont="1" applyFill="1" applyBorder="1"/>
    <xf numFmtId="0" fontId="13" fillId="0" borderId="41" xfId="0" applyFont="1" applyFill="1" applyBorder="1" applyAlignment="1"/>
    <xf numFmtId="0" fontId="26" fillId="16" borderId="41" xfId="0" applyFont="1" applyFill="1" applyBorder="1"/>
    <xf numFmtId="0" fontId="13" fillId="0" borderId="41" xfId="0" applyFont="1" applyFill="1" applyBorder="1"/>
    <xf numFmtId="14" fontId="0" fillId="0" borderId="41" xfId="0" applyNumberFormat="1" applyFill="1" applyBorder="1"/>
    <xf numFmtId="164" fontId="4" fillId="5" borderId="150"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0"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6"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164" fontId="3" fillId="0" borderId="147" xfId="0" applyNumberFormat="1" applyFont="1" applyFill="1" applyBorder="1" applyAlignment="1">
      <alignment horizontal="center" vertical="center"/>
    </xf>
    <xf numFmtId="14" fontId="13" fillId="0" borderId="148" xfId="0" applyNumberFormat="1" applyFont="1" applyFill="1" applyBorder="1" applyAlignment="1">
      <alignment horizontal="center" vertical="center" wrapText="1"/>
    </xf>
    <xf numFmtId="17" fontId="13" fillId="0" borderId="148" xfId="0" applyNumberFormat="1" applyFont="1" applyFill="1" applyBorder="1" applyAlignment="1">
      <alignment horizontal="center" vertical="center"/>
    </xf>
    <xf numFmtId="0" fontId="13" fillId="0" borderId="148"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73" xfId="0" applyFont="1" applyFill="1" applyBorder="1" applyAlignment="1">
      <alignment vertical="center"/>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13" fillId="0" borderId="174" xfId="0" applyFont="1" applyFill="1" applyBorder="1" applyAlignment="1">
      <alignment horizontal="center" vertical="center"/>
    </xf>
    <xf numFmtId="0" fontId="13" fillId="0" borderId="88" xfId="0" applyFont="1" applyFill="1" applyBorder="1" applyAlignment="1">
      <alignment vertical="center"/>
    </xf>
    <xf numFmtId="0" fontId="13" fillId="15"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75"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3" borderId="124" xfId="0" applyNumberFormat="1" applyFont="1" applyFill="1" applyBorder="1" applyAlignment="1">
      <alignment horizontal="center" vertical="center"/>
    </xf>
    <xf numFmtId="0" fontId="3" fillId="0" borderId="68" xfId="0" applyFont="1" applyBorder="1" applyAlignment="1"/>
    <xf numFmtId="0" fontId="3" fillId="16" borderId="46" xfId="0" applyFont="1" applyFill="1" applyBorder="1" applyAlignment="1">
      <alignment horizontal="center" vertical="center" wrapText="1"/>
    </xf>
    <xf numFmtId="0" fontId="3" fillId="16" borderId="71" xfId="0" applyFont="1" applyFill="1" applyBorder="1" applyAlignment="1">
      <alignment horizontal="center" vertical="center"/>
    </xf>
    <xf numFmtId="0" fontId="43" fillId="16" borderId="142" xfId="0" applyFont="1" applyFill="1" applyBorder="1"/>
    <xf numFmtId="0" fontId="63" fillId="16" borderId="146" xfId="0" applyFont="1" applyFill="1" applyBorder="1" applyAlignment="1">
      <alignment horizontal="center" vertical="center"/>
    </xf>
    <xf numFmtId="0" fontId="63" fillId="16" borderId="143" xfId="0" applyFont="1" applyFill="1" applyBorder="1" applyAlignment="1">
      <alignment horizontal="center" vertical="center"/>
    </xf>
    <xf numFmtId="0" fontId="63" fillId="16" borderId="158" xfId="0" applyFont="1" applyFill="1" applyBorder="1" applyAlignment="1">
      <alignment horizontal="center" vertical="center"/>
    </xf>
    <xf numFmtId="0" fontId="64" fillId="0" borderId="0" xfId="0" applyFont="1"/>
    <xf numFmtId="0" fontId="43" fillId="0" borderId="0" xfId="0"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43" fillId="0" borderId="0" xfId="0" applyFont="1"/>
    <xf numFmtId="0" fontId="65" fillId="0" borderId="0" xfId="0" applyFont="1" applyFill="1"/>
    <xf numFmtId="0" fontId="66"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7"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5"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9" xfId="0" applyFont="1" applyFill="1" applyBorder="1" applyAlignment="1">
      <alignment horizontal="center" vertical="center"/>
    </xf>
    <xf numFmtId="0" fontId="13" fillId="15" borderId="126" xfId="0" applyFont="1" applyFill="1" applyBorder="1" applyAlignment="1">
      <alignment horizontal="center" vertical="center"/>
    </xf>
    <xf numFmtId="0" fontId="26" fillId="15" borderId="176" xfId="0" applyFont="1" applyFill="1" applyBorder="1" applyAlignment="1">
      <alignment horizontal="center" vertical="center" wrapText="1"/>
    </xf>
    <xf numFmtId="0" fontId="13" fillId="15" borderId="126" xfId="0" applyFont="1" applyFill="1" applyBorder="1" applyAlignment="1">
      <alignment horizontal="center" vertical="center" wrapText="1"/>
    </xf>
    <xf numFmtId="0" fontId="3" fillId="15" borderId="105"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166" xfId="0" applyFont="1" applyFill="1" applyBorder="1" applyAlignment="1">
      <alignment horizontal="center" vertical="center"/>
    </xf>
    <xf numFmtId="0" fontId="0" fillId="0" borderId="1" xfId="0" applyFont="1" applyBorder="1" applyAlignment="1">
      <alignment horizontal="center" wrapText="1"/>
    </xf>
    <xf numFmtId="0" fontId="3" fillId="15"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77" xfId="0" applyFont="1" applyBorder="1" applyAlignment="1">
      <alignment horizontal="center" vertical="center"/>
    </xf>
    <xf numFmtId="0" fontId="3" fillId="0" borderId="178" xfId="0" applyFont="1" applyBorder="1" applyAlignment="1">
      <alignment horizontal="center" vertical="center" wrapText="1"/>
    </xf>
    <xf numFmtId="14" fontId="3" fillId="0" borderId="178" xfId="0" applyNumberFormat="1" applyFont="1" applyBorder="1" applyAlignment="1">
      <alignment horizontal="center" vertical="center" wrapText="1"/>
    </xf>
    <xf numFmtId="17" fontId="24" fillId="0" borderId="178" xfId="0" applyNumberFormat="1" applyFont="1" applyBorder="1" applyAlignment="1">
      <alignment horizontal="center" vertical="center" wrapText="1"/>
    </xf>
    <xf numFmtId="17" fontId="3" fillId="0" borderId="178" xfId="0" applyNumberFormat="1" applyFont="1" applyFill="1" applyBorder="1" applyAlignment="1">
      <alignment horizontal="center" vertical="center"/>
    </xf>
    <xf numFmtId="0" fontId="3" fillId="0" borderId="178" xfId="0" applyFont="1" applyBorder="1" applyAlignment="1">
      <alignment horizontal="left" vertical="center" wrapText="1"/>
    </xf>
    <xf numFmtId="0" fontId="3" fillId="0" borderId="178" xfId="0" applyFont="1" applyBorder="1" applyAlignment="1">
      <alignment vertical="center" wrapText="1"/>
    </xf>
    <xf numFmtId="0" fontId="3" fillId="0" borderId="161"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68" fillId="0" borderId="41" xfId="0" applyFont="1" applyBorder="1" applyAlignment="1">
      <alignment horizontal="center" vertical="center" wrapText="1"/>
    </xf>
    <xf numFmtId="0" fontId="3" fillId="0" borderId="161"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65"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66" xfId="0" applyFont="1" applyFill="1" applyBorder="1" applyAlignment="1">
      <alignment horizontal="center" vertical="center" wrapText="1"/>
    </xf>
    <xf numFmtId="164"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center" vertical="center" wrapText="1"/>
    </xf>
    <xf numFmtId="14" fontId="3" fillId="11" borderId="181" xfId="0" applyNumberFormat="1" applyFont="1" applyFill="1" applyBorder="1" applyAlignment="1">
      <alignment horizontal="center" vertical="center" wrapText="1"/>
    </xf>
    <xf numFmtId="17"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left" vertical="center" wrapText="1"/>
    </xf>
    <xf numFmtId="0" fontId="3" fillId="11" borderId="181" xfId="0" applyFont="1" applyFill="1" applyBorder="1" applyAlignment="1">
      <alignment horizontal="justify" vertical="center" wrapText="1"/>
    </xf>
    <xf numFmtId="0" fontId="3" fillId="11" borderId="181" xfId="0" applyFont="1" applyFill="1" applyBorder="1" applyAlignment="1">
      <alignment horizontal="center" wrapText="1"/>
    </xf>
    <xf numFmtId="0" fontId="3" fillId="11" borderId="182" xfId="0" applyFont="1" applyFill="1" applyBorder="1" applyAlignment="1">
      <alignment horizontal="center" vertical="center" wrapText="1"/>
    </xf>
    <xf numFmtId="164" fontId="3" fillId="0" borderId="181" xfId="0" applyNumberFormat="1" applyFont="1" applyFill="1" applyBorder="1" applyAlignment="1">
      <alignment horizontal="center" vertical="center" wrapText="1"/>
    </xf>
    <xf numFmtId="0" fontId="3" fillId="0" borderId="181" xfId="0" applyFont="1" applyFill="1" applyBorder="1" applyAlignment="1">
      <alignment horizontal="center" vertical="center" wrapText="1"/>
    </xf>
    <xf numFmtId="14" fontId="3" fillId="0" borderId="181" xfId="0" applyNumberFormat="1" applyFont="1" applyFill="1" applyBorder="1" applyAlignment="1">
      <alignment horizontal="center" vertical="center" wrapText="1"/>
    </xf>
    <xf numFmtId="17" fontId="3" fillId="0" borderId="181" xfId="0" applyNumberFormat="1" applyFont="1" applyFill="1" applyBorder="1" applyAlignment="1">
      <alignment horizontal="center" vertical="center" wrapText="1"/>
    </xf>
    <xf numFmtId="0" fontId="3" fillId="0" borderId="181" xfId="0" applyFont="1" applyFill="1" applyBorder="1" applyAlignment="1">
      <alignment horizontal="left" vertical="center" wrapText="1"/>
    </xf>
    <xf numFmtId="0" fontId="3" fillId="0" borderId="181" xfId="0" applyFont="1" applyFill="1" applyBorder="1" applyAlignment="1">
      <alignment horizontal="justify" vertical="center" wrapText="1"/>
    </xf>
    <xf numFmtId="0" fontId="3" fillId="0" borderId="181" xfId="0" applyFont="1" applyFill="1" applyBorder="1" applyAlignment="1">
      <alignment horizontal="center" wrapText="1"/>
    </xf>
    <xf numFmtId="0" fontId="3" fillId="0" borderId="182" xfId="0" applyFont="1" applyFill="1" applyBorder="1" applyAlignment="1">
      <alignment horizontal="center" vertical="center" wrapText="1"/>
    </xf>
    <xf numFmtId="0" fontId="3" fillId="0" borderId="155" xfId="0" applyFont="1" applyFill="1" applyBorder="1" applyAlignment="1">
      <alignment horizontal="justify" vertical="center" wrapText="1"/>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83" xfId="0" applyFont="1" applyFill="1" applyBorder="1" applyAlignment="1">
      <alignment horizontal="center" vertical="center" wrapText="1"/>
    </xf>
    <xf numFmtId="0" fontId="22" fillId="6" borderId="183" xfId="0" applyFont="1" applyFill="1" applyBorder="1" applyAlignment="1">
      <alignment horizontal="center" vertical="center" wrapText="1"/>
    </xf>
    <xf numFmtId="0" fontId="21" fillId="6" borderId="183" xfId="0" applyFont="1" applyFill="1" applyBorder="1" applyAlignment="1">
      <alignment horizontal="center" vertical="center" wrapText="1"/>
    </xf>
    <xf numFmtId="0" fontId="9" fillId="6" borderId="183" xfId="0" applyFont="1" applyFill="1" applyBorder="1" applyAlignment="1">
      <alignment horizontal="center"/>
    </xf>
    <xf numFmtId="0" fontId="2" fillId="4" borderId="185"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3" fillId="11" borderId="181" xfId="0" applyFont="1" applyFill="1" applyBorder="1" applyAlignment="1">
      <alignment vertical="center" wrapText="1"/>
    </xf>
    <xf numFmtId="0" fontId="3" fillId="0" borderId="186" xfId="0" applyFont="1" applyFill="1" applyBorder="1" applyAlignment="1">
      <alignment horizontal="center" vertical="center"/>
    </xf>
    <xf numFmtId="0" fontId="13" fillId="0" borderId="186" xfId="0" applyFont="1" applyFill="1" applyBorder="1" applyAlignment="1">
      <alignment horizontal="center" vertical="center"/>
    </xf>
    <xf numFmtId="0" fontId="0" fillId="0" borderId="186" xfId="0" applyFill="1" applyBorder="1" applyAlignment="1">
      <alignment vertical="center"/>
    </xf>
    <xf numFmtId="0" fontId="13" fillId="0" borderId="186" xfId="0" applyFont="1" applyFill="1" applyBorder="1" applyAlignment="1">
      <alignment vertical="center"/>
    </xf>
    <xf numFmtId="0" fontId="3" fillId="0" borderId="181" xfId="0" applyFont="1" applyFill="1" applyBorder="1" applyAlignment="1">
      <alignment horizontal="center" vertical="center"/>
    </xf>
    <xf numFmtId="0" fontId="13" fillId="0" borderId="181" xfId="0" applyFont="1" applyFill="1" applyBorder="1" applyAlignment="1">
      <alignment horizontal="center" vertical="center"/>
    </xf>
    <xf numFmtId="0" fontId="0" fillId="0" borderId="181" xfId="0" applyFill="1" applyBorder="1" applyAlignment="1">
      <alignment vertical="center"/>
    </xf>
    <xf numFmtId="0" fontId="13" fillId="0" borderId="181"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86" xfId="0" applyFont="1" applyFill="1" applyBorder="1" applyAlignment="1">
      <alignment horizontal="center" vertical="center"/>
    </xf>
    <xf numFmtId="0" fontId="41" fillId="0" borderId="186" xfId="0" applyFont="1" applyFill="1" applyBorder="1" applyAlignment="1">
      <alignment vertical="center"/>
    </xf>
    <xf numFmtId="0" fontId="4" fillId="0" borderId="186"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11" borderId="0" xfId="0" applyNumberFormat="1" applyFont="1" applyFill="1" applyBorder="1" applyAlignment="1">
      <alignment horizontal="center" vertical="center"/>
    </xf>
    <xf numFmtId="0" fontId="3" fillId="0" borderId="180" xfId="0" applyFont="1" applyBorder="1" applyAlignment="1">
      <alignment horizontal="center" vertical="center" wrapText="1"/>
    </xf>
    <xf numFmtId="14" fontId="3" fillId="0" borderId="180" xfId="0" applyNumberFormat="1" applyFont="1" applyBorder="1" applyAlignment="1">
      <alignment horizontal="center" vertical="center" wrapText="1"/>
    </xf>
    <xf numFmtId="17" fontId="3" fillId="0" borderId="180" xfId="0" applyNumberFormat="1" applyFont="1" applyFill="1" applyBorder="1" applyAlignment="1">
      <alignment horizontal="center" vertical="center"/>
    </xf>
    <xf numFmtId="0" fontId="3" fillId="0" borderId="180" xfId="0" applyFont="1" applyBorder="1" applyAlignment="1">
      <alignment vertical="center" wrapText="1"/>
    </xf>
    <xf numFmtId="0" fontId="3" fillId="0" borderId="133"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17" borderId="41" xfId="0" applyFont="1" applyFill="1" applyBorder="1" applyAlignment="1">
      <alignment horizontal="center" vertical="center" wrapText="1"/>
    </xf>
    <xf numFmtId="17" fontId="3" fillId="17" borderId="41" xfId="0" applyNumberFormat="1" applyFont="1" applyFill="1" applyBorder="1" applyAlignment="1">
      <alignment horizontal="center" vertical="center"/>
    </xf>
    <xf numFmtId="0" fontId="3" fillId="17" borderId="41"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3" fillId="17" borderId="103" xfId="0" applyFont="1" applyFill="1" applyBorder="1" applyAlignment="1">
      <alignment horizontal="center" vertical="center" wrapText="1"/>
    </xf>
    <xf numFmtId="0" fontId="3" fillId="0" borderId="42" xfId="0" applyFont="1" applyFill="1" applyBorder="1" applyAlignment="1">
      <alignment horizontal="center" vertical="center" wrapText="1"/>
    </xf>
    <xf numFmtId="164" fontId="3" fillId="0" borderId="169" xfId="0" applyNumberFormat="1" applyFont="1" applyFill="1" applyBorder="1" applyAlignment="1">
      <alignment horizontal="center" vertical="center" wrapText="1"/>
    </xf>
    <xf numFmtId="0" fontId="3" fillId="0" borderId="126" xfId="0" applyFont="1" applyFill="1" applyBorder="1" applyAlignment="1">
      <alignment horizontal="center" vertical="center" wrapText="1"/>
    </xf>
    <xf numFmtId="14" fontId="3" fillId="0" borderId="126" xfId="0" applyNumberFormat="1" applyFont="1" applyFill="1" applyBorder="1" applyAlignment="1">
      <alignment horizontal="center" vertical="center" wrapText="1"/>
    </xf>
    <xf numFmtId="165" fontId="3" fillId="0" borderId="126" xfId="0" applyNumberFormat="1" applyFont="1" applyFill="1" applyBorder="1" applyAlignment="1">
      <alignment horizontal="center" vertical="center" wrapText="1"/>
    </xf>
    <xf numFmtId="17" fontId="3" fillId="0" borderId="163" xfId="0" applyNumberFormat="1" applyFont="1" applyFill="1" applyBorder="1" applyAlignment="1">
      <alignment horizontal="center" vertical="center"/>
    </xf>
    <xf numFmtId="0" fontId="3" fillId="0" borderId="126" xfId="0" applyFont="1" applyFill="1" applyBorder="1" applyAlignment="1">
      <alignment vertical="center" wrapText="1"/>
    </xf>
    <xf numFmtId="0" fontId="3" fillId="0" borderId="126" xfId="0" applyFont="1" applyFill="1" applyBorder="1" applyAlignment="1">
      <alignment horizontal="justify" vertical="center" wrapText="1"/>
    </xf>
    <xf numFmtId="0" fontId="3" fillId="0" borderId="188" xfId="0" applyFont="1" applyFill="1" applyBorder="1" applyAlignment="1">
      <alignment horizontal="center" vertical="center" wrapText="1"/>
    </xf>
    <xf numFmtId="14" fontId="3" fillId="0" borderId="155" xfId="0" applyNumberFormat="1" applyFont="1" applyFill="1" applyBorder="1" applyAlignment="1">
      <alignment horizontal="center" vertical="center" wrapText="1"/>
    </xf>
    <xf numFmtId="0" fontId="3" fillId="0" borderId="155" xfId="0" applyFont="1" applyFill="1" applyBorder="1" applyAlignment="1">
      <alignment vertical="center" wrapText="1"/>
    </xf>
    <xf numFmtId="164" fontId="3" fillId="17" borderId="102" xfId="0" applyNumberFormat="1" applyFont="1" applyFill="1" applyBorder="1" applyAlignment="1">
      <alignment horizontal="center" vertical="center" wrapText="1"/>
    </xf>
    <xf numFmtId="14" fontId="3" fillId="17" borderId="46" xfId="0" applyNumberFormat="1" applyFont="1" applyFill="1" applyBorder="1" applyAlignment="1">
      <alignment horizontal="center" vertical="center" wrapText="1"/>
    </xf>
    <xf numFmtId="17" fontId="3" fillId="17" borderId="46" xfId="0" applyNumberFormat="1" applyFont="1" applyFill="1" applyBorder="1" applyAlignment="1">
      <alignment horizontal="center" vertical="center" wrapText="1"/>
    </xf>
    <xf numFmtId="0" fontId="3" fillId="17" borderId="46" xfId="0" applyFont="1" applyFill="1" applyBorder="1" applyAlignment="1">
      <alignment horizontal="left" vertical="center" wrapText="1"/>
    </xf>
    <xf numFmtId="0" fontId="3" fillId="17" borderId="46" xfId="0" applyFont="1" applyFill="1" applyBorder="1" applyAlignment="1">
      <alignment vertical="center" wrapText="1"/>
    </xf>
    <xf numFmtId="0" fontId="3" fillId="17" borderId="46" xfId="0" applyFont="1" applyFill="1" applyBorder="1" applyAlignment="1">
      <alignment horizontal="center" wrapText="1"/>
    </xf>
    <xf numFmtId="0" fontId="28" fillId="0" borderId="0" xfId="0" applyFont="1" applyFill="1" applyAlignment="1">
      <alignment vertical="center"/>
    </xf>
    <xf numFmtId="164" fontId="4" fillId="19" borderId="41" xfId="0" applyNumberFormat="1" applyFont="1" applyFill="1" applyBorder="1" applyAlignment="1">
      <alignment horizontal="center" vertical="center" wrapText="1"/>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0" fontId="4" fillId="19" borderId="41" xfId="0" applyFont="1" applyFill="1" applyBorder="1" applyAlignment="1">
      <alignment horizontal="justify" vertical="center" wrapText="1"/>
    </xf>
    <xf numFmtId="0" fontId="4" fillId="19"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4" fillId="19" borderId="41" xfId="0" applyFont="1" applyFill="1" applyBorder="1" applyAlignment="1">
      <alignment vertical="center" wrapText="1"/>
    </xf>
    <xf numFmtId="0" fontId="3" fillId="0" borderId="105" xfId="0" applyFont="1" applyFill="1" applyBorder="1" applyAlignment="1">
      <alignment horizontal="justify" vertical="center"/>
    </xf>
    <xf numFmtId="0" fontId="4" fillId="15" borderId="169" xfId="0" applyFont="1" applyFill="1" applyBorder="1" applyAlignment="1">
      <alignment horizontal="center" vertical="center"/>
    </xf>
    <xf numFmtId="0" fontId="4" fillId="15" borderId="126" xfId="0" applyFont="1" applyFill="1" applyBorder="1" applyAlignment="1">
      <alignment horizontal="center" vertical="center"/>
    </xf>
    <xf numFmtId="0" fontId="4" fillId="15" borderId="126" xfId="0" applyFont="1" applyFill="1" applyBorder="1" applyAlignment="1">
      <alignment horizontal="center" vertical="center" wrapText="1"/>
    </xf>
    <xf numFmtId="0" fontId="4" fillId="15" borderId="188" xfId="0" applyFont="1" applyFill="1" applyBorder="1" applyAlignment="1">
      <alignment horizontal="center" vertical="center"/>
    </xf>
    <xf numFmtId="0" fontId="3" fillId="0" borderId="189" xfId="0" applyFont="1" applyFill="1" applyBorder="1" applyAlignment="1">
      <alignment horizontal="center" vertical="center"/>
    </xf>
    <xf numFmtId="0" fontId="3" fillId="0" borderId="190" xfId="0" applyFont="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horizontal="justify" vertical="center" wrapText="1"/>
    </xf>
    <xf numFmtId="14" fontId="24" fillId="0" borderId="190" xfId="0" applyNumberFormat="1" applyFont="1" applyFill="1" applyBorder="1" applyAlignment="1">
      <alignment horizontal="center" vertical="center" wrapText="1"/>
    </xf>
    <xf numFmtId="0" fontId="3" fillId="0" borderId="190" xfId="0" applyFont="1" applyFill="1" applyBorder="1" applyAlignment="1">
      <alignment horizontal="center" vertical="center" wrapText="1"/>
    </xf>
    <xf numFmtId="17" fontId="3" fillId="0" borderId="190" xfId="0" applyNumberFormat="1" applyFont="1" applyFill="1" applyBorder="1" applyAlignment="1">
      <alignment horizontal="center" vertical="center"/>
    </xf>
    <xf numFmtId="0" fontId="10" fillId="15" borderId="165" xfId="0" applyFont="1" applyFill="1" applyBorder="1" applyAlignment="1">
      <alignment horizontal="center" vertical="center" wrapText="1"/>
    </xf>
    <xf numFmtId="0" fontId="10" fillId="15" borderId="105" xfId="0" applyFont="1" applyFill="1" applyBorder="1" applyAlignment="1">
      <alignment horizontal="center" vertical="center"/>
    </xf>
    <xf numFmtId="0" fontId="10" fillId="15" borderId="106" xfId="0" applyFont="1" applyFill="1" applyBorder="1" applyAlignment="1">
      <alignment horizontal="center" vertical="center"/>
    </xf>
    <xf numFmtId="0" fontId="10" fillId="15" borderId="104" xfId="0" applyFont="1" applyFill="1" applyBorder="1" applyAlignment="1">
      <alignment horizontal="center" vertical="center" wrapText="1"/>
    </xf>
    <xf numFmtId="0" fontId="4" fillId="15" borderId="105" xfId="0" applyFont="1" applyFill="1" applyBorder="1" applyAlignment="1">
      <alignment horizontal="center" vertical="center"/>
    </xf>
    <xf numFmtId="0" fontId="4" fillId="15" borderId="166"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 fillId="17" borderId="89" xfId="0" applyFont="1" applyFill="1" applyBorder="1" applyAlignment="1">
      <alignment horizontal="center" vertical="center"/>
    </xf>
    <xf numFmtId="14" fontId="3" fillId="17" borderId="41" xfId="0" applyNumberFormat="1" applyFont="1" applyFill="1" applyBorder="1" applyAlignment="1">
      <alignment horizontal="center" vertical="center"/>
    </xf>
    <xf numFmtId="0" fontId="36" fillId="17" borderId="41" xfId="0" applyFont="1" applyFill="1" applyBorder="1" applyAlignment="1">
      <alignment horizontal="left" vertical="center" wrapText="1"/>
    </xf>
    <xf numFmtId="49" fontId="3" fillId="17"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4" fillId="0" borderId="89" xfId="0" applyFont="1" applyFill="1" applyBorder="1" applyAlignment="1">
      <alignment horizontal="center" vertical="center"/>
    </xf>
    <xf numFmtId="0" fontId="54" fillId="0" borderId="41" xfId="0" applyFont="1" applyFill="1" applyBorder="1" applyAlignment="1">
      <alignment horizontal="center" vertical="center" wrapText="1"/>
    </xf>
    <xf numFmtId="14" fontId="54" fillId="0" borderId="41" xfId="0" applyNumberFormat="1" applyFont="1" applyFill="1" applyBorder="1" applyAlignment="1">
      <alignment horizontal="center" vertical="center"/>
    </xf>
    <xf numFmtId="17" fontId="54" fillId="0" borderId="41" xfId="0" applyNumberFormat="1" applyFont="1" applyFill="1" applyBorder="1" applyAlignment="1">
      <alignment horizontal="center" vertical="center"/>
    </xf>
    <xf numFmtId="0" fontId="55" fillId="0" borderId="41" xfId="0" applyFont="1" applyFill="1" applyBorder="1" applyAlignment="1">
      <alignment horizontal="left" vertical="center" wrapText="1"/>
    </xf>
    <xf numFmtId="49" fontId="54" fillId="0" borderId="90" xfId="0" applyNumberFormat="1" applyFont="1" applyFill="1" applyBorder="1" applyAlignment="1">
      <alignment horizontal="center" vertical="center" wrapText="1"/>
    </xf>
    <xf numFmtId="0" fontId="4" fillId="18" borderId="89" xfId="0" applyFont="1" applyFill="1" applyBorder="1" applyAlignment="1">
      <alignment horizontal="center" vertical="center"/>
    </xf>
    <xf numFmtId="0" fontId="4" fillId="18" borderId="41" xfId="0" applyFont="1" applyFill="1" applyBorder="1" applyAlignment="1">
      <alignment horizontal="center" vertical="center" wrapText="1"/>
    </xf>
    <xf numFmtId="14" fontId="4" fillId="18" borderId="41" xfId="0" applyNumberFormat="1" applyFont="1" applyFill="1" applyBorder="1" applyAlignment="1">
      <alignment horizontal="center" vertical="center"/>
    </xf>
    <xf numFmtId="17" fontId="4" fillId="18" borderId="41" xfId="0" applyNumberFormat="1" applyFont="1" applyFill="1" applyBorder="1" applyAlignment="1">
      <alignment horizontal="center" vertical="center"/>
    </xf>
    <xf numFmtId="0" fontId="37" fillId="18"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49" fontId="4" fillId="18" borderId="90" xfId="0" applyNumberFormat="1" applyFont="1" applyFill="1" applyBorder="1" applyAlignment="1">
      <alignment horizontal="center" vertical="center" wrapText="1"/>
    </xf>
    <xf numFmtId="14" fontId="69" fillId="17" borderId="41" xfId="0" applyNumberFormat="1" applyFont="1" applyFill="1" applyBorder="1" applyAlignment="1">
      <alignment horizontal="center" vertical="center"/>
    </xf>
    <xf numFmtId="17" fontId="3" fillId="18"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7" borderId="41" xfId="0" applyFont="1" applyFill="1" applyBorder="1" applyAlignment="1">
      <alignment horizontal="center" vertical="center"/>
    </xf>
    <xf numFmtId="0" fontId="68" fillId="11" borderId="41" xfId="0" applyFont="1" applyFill="1" applyBorder="1" applyAlignment="1">
      <alignment horizontal="left" vertical="center" wrapText="1"/>
    </xf>
    <xf numFmtId="164" fontId="70" fillId="11" borderId="89" xfId="0" applyNumberFormat="1" applyFont="1" applyFill="1" applyBorder="1" applyAlignment="1">
      <alignment horizontal="center" vertical="center"/>
    </xf>
    <xf numFmtId="0" fontId="70" fillId="11" borderId="41" xfId="0" applyFont="1" applyFill="1" applyBorder="1" applyAlignment="1">
      <alignment horizontal="center" vertical="center" wrapText="1"/>
    </xf>
    <xf numFmtId="14" fontId="70" fillId="11" borderId="41" xfId="0" applyNumberFormat="1" applyFont="1" applyFill="1" applyBorder="1" applyAlignment="1">
      <alignment horizontal="center" vertical="center" wrapText="1"/>
    </xf>
    <xf numFmtId="17" fontId="70" fillId="11" borderId="41" xfId="0" applyNumberFormat="1" applyFont="1" applyFill="1" applyBorder="1" applyAlignment="1">
      <alignment horizontal="center" vertical="center"/>
    </xf>
    <xf numFmtId="0" fontId="70" fillId="11" borderId="41" xfId="0" applyFont="1" applyFill="1" applyBorder="1" applyAlignment="1">
      <alignment horizontal="left" vertical="center" wrapText="1"/>
    </xf>
    <xf numFmtId="0" fontId="46" fillId="2" borderId="0" xfId="0" applyFont="1" applyFill="1" applyBorder="1" applyAlignment="1">
      <alignment vertical="center"/>
    </xf>
    <xf numFmtId="17" fontId="46" fillId="11" borderId="41" xfId="0" applyNumberFormat="1" applyFont="1" applyFill="1" applyBorder="1" applyAlignment="1">
      <alignment horizontal="center" vertical="center"/>
    </xf>
    <xf numFmtId="0" fontId="68" fillId="0" borderId="0" xfId="0" applyFont="1" applyFill="1" applyBorder="1" applyAlignment="1" applyProtection="1">
      <alignment vertical="center"/>
      <protection hidden="1"/>
    </xf>
    <xf numFmtId="0" fontId="68" fillId="0" borderId="0" xfId="0" applyFont="1" applyFill="1" applyBorder="1" applyAlignment="1">
      <alignment vertical="center"/>
    </xf>
    <xf numFmtId="0" fontId="68" fillId="0" borderId="0" xfId="0" applyFont="1" applyBorder="1" applyAlignment="1">
      <alignment vertical="center"/>
    </xf>
    <xf numFmtId="0" fontId="68" fillId="9" borderId="0" xfId="0" applyFont="1" applyFill="1" applyBorder="1" applyAlignment="1">
      <alignment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14" fontId="3" fillId="0" borderId="155" xfId="0" applyNumberFormat="1" applyFont="1" applyBorder="1" applyAlignment="1">
      <alignment horizontal="center" vertical="center" wrapText="1"/>
    </xf>
    <xf numFmtId="17" fontId="3" fillId="0" borderId="155" xfId="0" applyNumberFormat="1" applyFont="1" applyBorder="1" applyAlignment="1">
      <alignment horizontal="center" vertical="center"/>
    </xf>
    <xf numFmtId="0" fontId="3" fillId="0" borderId="155" xfId="0" applyFont="1" applyBorder="1" applyAlignment="1">
      <alignment vertical="center" wrapText="1"/>
    </xf>
    <xf numFmtId="0" fontId="3" fillId="0" borderId="155" xfId="0" applyFont="1" applyBorder="1" applyAlignment="1">
      <alignment horizontal="justify" vertical="center" wrapText="1"/>
    </xf>
    <xf numFmtId="0" fontId="3" fillId="0" borderId="161" xfId="0" applyFont="1" applyBorder="1" applyAlignment="1">
      <alignment horizontal="center"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wrapText="1"/>
    </xf>
    <xf numFmtId="14" fontId="3" fillId="0" borderId="196" xfId="0" applyNumberFormat="1" applyFont="1" applyBorder="1" applyAlignment="1">
      <alignment horizontal="center" vertical="center" wrapText="1"/>
    </xf>
    <xf numFmtId="17" fontId="3" fillId="0" borderId="196" xfId="0" applyNumberFormat="1" applyFont="1" applyBorder="1" applyAlignment="1">
      <alignment horizontal="center" vertical="center"/>
    </xf>
    <xf numFmtId="0" fontId="3" fillId="0" borderId="196" xfId="0" applyFont="1" applyBorder="1" applyAlignment="1">
      <alignment vertical="center" wrapText="1"/>
    </xf>
    <xf numFmtId="0" fontId="3" fillId="0" borderId="196" xfId="0" applyFont="1" applyBorder="1" applyAlignment="1">
      <alignment horizontal="justify" vertical="center" wrapText="1"/>
    </xf>
    <xf numFmtId="0" fontId="3" fillId="0" borderId="197" xfId="0" applyFont="1" applyBorder="1" applyAlignment="1">
      <alignment horizontal="center" vertical="center"/>
    </xf>
    <xf numFmtId="0" fontId="3" fillId="0" borderId="196" xfId="0" applyFont="1" applyBorder="1" applyAlignment="1">
      <alignment horizontal="center" vertical="center"/>
    </xf>
    <xf numFmtId="14" fontId="69" fillId="0" borderId="196" xfId="0" applyNumberFormat="1" applyFont="1" applyBorder="1" applyAlignment="1">
      <alignment horizontal="center" vertical="center" wrapText="1"/>
    </xf>
    <xf numFmtId="17" fontId="69" fillId="0" borderId="196" xfId="0" applyNumberFormat="1" applyFont="1" applyBorder="1" applyAlignment="1">
      <alignment horizontal="center" vertical="center"/>
    </xf>
    <xf numFmtId="0" fontId="69" fillId="0" borderId="196" xfId="0" applyFont="1" applyBorder="1" applyAlignment="1">
      <alignment vertical="center" wrapText="1"/>
    </xf>
    <xf numFmtId="0" fontId="69" fillId="0" borderId="196" xfId="0" applyFont="1" applyBorder="1" applyAlignment="1">
      <alignment horizontal="justify" vertical="center" wrapText="1"/>
    </xf>
    <xf numFmtId="0" fontId="69" fillId="0" borderId="196" xfId="0" applyFont="1" applyBorder="1" applyAlignment="1">
      <alignment horizontal="center" vertical="center" wrapText="1"/>
    </xf>
    <xf numFmtId="0" fontId="69" fillId="0" borderId="196"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198" xfId="0" applyFont="1" applyFill="1" applyBorder="1" applyAlignment="1">
      <alignment horizontal="center" vertical="center"/>
    </xf>
    <xf numFmtId="0" fontId="3" fillId="0" borderId="180" xfId="0" applyFont="1" applyFill="1" applyBorder="1" applyAlignment="1">
      <alignment horizontal="center" vertical="center" wrapText="1"/>
    </xf>
    <xf numFmtId="14" fontId="3" fillId="0" borderId="180" xfId="0" applyNumberFormat="1" applyFont="1" applyFill="1" applyBorder="1" applyAlignment="1">
      <alignment horizontal="center" vertical="center"/>
    </xf>
    <xf numFmtId="0" fontId="36" fillId="0" borderId="180" xfId="0" applyFont="1" applyFill="1" applyBorder="1" applyAlignment="1">
      <alignment horizontal="left" vertical="center" wrapText="1"/>
    </xf>
    <xf numFmtId="49" fontId="3" fillId="0" borderId="187" xfId="0" applyNumberFormat="1" applyFont="1" applyFill="1" applyBorder="1" applyAlignment="1">
      <alignment horizontal="center" vertical="center" wrapText="1"/>
    </xf>
    <xf numFmtId="0" fontId="3" fillId="0" borderId="199" xfId="0" applyFont="1" applyFill="1" applyBorder="1" applyAlignment="1">
      <alignment horizontal="center" vertical="center"/>
    </xf>
    <xf numFmtId="0" fontId="3" fillId="0" borderId="200" xfId="0" applyFont="1" applyFill="1" applyBorder="1" applyAlignment="1">
      <alignment horizontal="center" vertical="center" wrapText="1"/>
    </xf>
    <xf numFmtId="14" fontId="3" fillId="0" borderId="200" xfId="0" applyNumberFormat="1" applyFont="1" applyFill="1" applyBorder="1" applyAlignment="1">
      <alignment horizontal="center" vertical="center"/>
    </xf>
    <xf numFmtId="17" fontId="3" fillId="0" borderId="200" xfId="0" applyNumberFormat="1" applyFont="1" applyFill="1" applyBorder="1" applyAlignment="1">
      <alignment horizontal="center" vertical="center"/>
    </xf>
    <xf numFmtId="0" fontId="36" fillId="0" borderId="200" xfId="0" applyFont="1" applyFill="1" applyBorder="1" applyAlignment="1">
      <alignment horizontal="left" vertical="center" wrapText="1"/>
    </xf>
    <xf numFmtId="0" fontId="3" fillId="0" borderId="200" xfId="0" applyFont="1" applyFill="1" applyBorder="1" applyAlignment="1">
      <alignment horizontal="center" vertical="center"/>
    </xf>
    <xf numFmtId="49" fontId="3" fillId="0" borderId="201" xfId="0" applyNumberFormat="1"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200" xfId="0" applyFont="1" applyFill="1" applyBorder="1" applyAlignment="1">
      <alignment horizontal="left" vertical="center" wrapText="1"/>
    </xf>
    <xf numFmtId="0" fontId="4" fillId="19" borderId="199" xfId="0" applyFont="1" applyFill="1" applyBorder="1" applyAlignment="1">
      <alignment horizontal="center" vertical="center"/>
    </xf>
    <xf numFmtId="0" fontId="4" fillId="19" borderId="200" xfId="0" applyFont="1" applyFill="1" applyBorder="1" applyAlignment="1">
      <alignment horizontal="center" vertical="center" wrapText="1"/>
    </xf>
    <xf numFmtId="14" fontId="4" fillId="19" borderId="200" xfId="0" applyNumberFormat="1" applyFont="1" applyFill="1" applyBorder="1" applyAlignment="1">
      <alignment horizontal="center" vertical="center"/>
    </xf>
    <xf numFmtId="17" fontId="4" fillId="19" borderId="200" xfId="0" applyNumberFormat="1" applyFont="1" applyFill="1" applyBorder="1" applyAlignment="1">
      <alignment horizontal="center" vertical="center"/>
    </xf>
    <xf numFmtId="0" fontId="37" fillId="19" borderId="200" xfId="0" applyFont="1" applyFill="1" applyBorder="1" applyAlignment="1">
      <alignment horizontal="left" vertical="center" wrapText="1"/>
    </xf>
    <xf numFmtId="0" fontId="4" fillId="19" borderId="200" xfId="0" applyFont="1" applyFill="1" applyBorder="1" applyAlignment="1">
      <alignment horizontal="center" vertical="center"/>
    </xf>
    <xf numFmtId="49" fontId="4" fillId="19" borderId="201"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3" fillId="0" borderId="0" xfId="0" applyFont="1" applyBorder="1" applyAlignment="1">
      <alignment vertical="center"/>
    </xf>
    <xf numFmtId="0" fontId="53" fillId="0" borderId="0" xfId="0" applyNumberFormat="1" applyFont="1" applyBorder="1" applyAlignment="1">
      <alignment vertical="center"/>
    </xf>
    <xf numFmtId="0" fontId="46" fillId="0" borderId="0" xfId="0" applyFont="1" applyBorder="1" applyAlignment="1">
      <alignment vertical="center" wrapText="1"/>
    </xf>
    <xf numFmtId="0" fontId="53" fillId="4" borderId="0" xfId="0" applyFont="1" applyFill="1" applyBorder="1" applyAlignment="1">
      <alignment vertical="center"/>
    </xf>
    <xf numFmtId="0" fontId="53" fillId="4" borderId="0" xfId="0" applyNumberFormat="1" applyFont="1" applyFill="1" applyBorder="1" applyAlignment="1">
      <alignment vertical="center"/>
    </xf>
    <xf numFmtId="0" fontId="46" fillId="4" borderId="0" xfId="0" applyFont="1" applyFill="1" applyBorder="1" applyAlignment="1">
      <alignment vertical="center" wrapText="1"/>
    </xf>
    <xf numFmtId="0" fontId="46" fillId="0" borderId="0" xfId="0" applyFont="1" applyFill="1" applyBorder="1"/>
    <xf numFmtId="14" fontId="53" fillId="0" borderId="0" xfId="0" applyNumberFormat="1" applyFont="1" applyFill="1"/>
    <xf numFmtId="0" fontId="46" fillId="0" borderId="0" xfId="0" applyFont="1" applyBorder="1"/>
    <xf numFmtId="14" fontId="46" fillId="0" borderId="0" xfId="0" applyNumberFormat="1" applyFont="1" applyFill="1" applyBorder="1"/>
    <xf numFmtId="0" fontId="53" fillId="0" borderId="0" xfId="0" pivotButton="1" applyFont="1" applyBorder="1" applyAlignment="1">
      <alignment vertical="center"/>
    </xf>
    <xf numFmtId="0" fontId="46" fillId="0" borderId="0" xfId="0" applyFont="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8" borderId="102" xfId="0" applyNumberFormat="1" applyFont="1" applyFill="1" applyBorder="1" applyAlignment="1">
      <alignment horizontal="center" vertical="center" wrapText="1"/>
    </xf>
    <xf numFmtId="0" fontId="4" fillId="18" borderId="46" xfId="0" applyFont="1" applyFill="1" applyBorder="1" applyAlignment="1">
      <alignment horizontal="center" vertical="center" wrapText="1"/>
    </xf>
    <xf numFmtId="14" fontId="4" fillId="18" borderId="46" xfId="0" applyNumberFormat="1" applyFont="1" applyFill="1" applyBorder="1" applyAlignment="1">
      <alignment horizontal="center" vertical="center" wrapText="1"/>
    </xf>
    <xf numFmtId="17" fontId="4" fillId="18" borderId="46" xfId="0" applyNumberFormat="1" applyFont="1" applyFill="1" applyBorder="1" applyAlignment="1">
      <alignment horizontal="center" vertical="center" wrapText="1"/>
    </xf>
    <xf numFmtId="0" fontId="4" fillId="18" borderId="46" xfId="0" applyFont="1" applyFill="1" applyBorder="1" applyAlignment="1">
      <alignment horizontal="left" vertical="center" wrapText="1"/>
    </xf>
    <xf numFmtId="0" fontId="4" fillId="18" borderId="46" xfId="0" applyFont="1" applyFill="1" applyBorder="1" applyAlignment="1">
      <alignment vertical="center" wrapText="1"/>
    </xf>
    <xf numFmtId="0" fontId="4" fillId="18" borderId="46" xfId="0" applyFont="1" applyFill="1" applyBorder="1" applyAlignment="1">
      <alignment horizontal="center" wrapText="1"/>
    </xf>
    <xf numFmtId="0" fontId="4" fillId="18" borderId="103" xfId="0" applyFont="1" applyFill="1" applyBorder="1" applyAlignment="1">
      <alignment horizontal="center" vertical="center" wrapText="1"/>
    </xf>
    <xf numFmtId="0" fontId="3" fillId="17" borderId="194" xfId="0" applyFont="1" applyFill="1" applyBorder="1" applyAlignment="1">
      <alignment horizontal="center" vertical="center"/>
    </xf>
    <xf numFmtId="0" fontId="3" fillId="17" borderId="155" xfId="0" applyFont="1" applyFill="1" applyBorder="1" applyAlignment="1">
      <alignment horizontal="center" vertical="center" wrapText="1"/>
    </xf>
    <xf numFmtId="14" fontId="3" fillId="17" borderId="155" xfId="0" applyNumberFormat="1" applyFont="1" applyFill="1" applyBorder="1" applyAlignment="1">
      <alignment horizontal="center" vertical="center" wrapText="1"/>
    </xf>
    <xf numFmtId="17" fontId="3" fillId="17" borderId="155" xfId="0" applyNumberFormat="1" applyFont="1" applyFill="1" applyBorder="1" applyAlignment="1">
      <alignment horizontal="center" vertical="center"/>
    </xf>
    <xf numFmtId="0" fontId="3" fillId="17" borderId="155" xfId="0" applyFont="1" applyFill="1" applyBorder="1" applyAlignment="1">
      <alignment vertical="center" wrapText="1"/>
    </xf>
    <xf numFmtId="0" fontId="3" fillId="17" borderId="155" xfId="0" applyFont="1" applyFill="1" applyBorder="1" applyAlignment="1">
      <alignment horizontal="justify" vertical="center" wrapText="1"/>
    </xf>
    <xf numFmtId="0" fontId="3" fillId="17" borderId="161"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6" borderId="144"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59"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19" borderId="126" xfId="0" applyNumberFormat="1" applyFont="1" applyFill="1" applyBorder="1" applyAlignment="1" applyProtection="1">
      <alignment horizontal="center" vertical="center"/>
      <protection locked="0"/>
    </xf>
    <xf numFmtId="0" fontId="28" fillId="19" borderId="100" xfId="0" applyFont="1" applyFill="1" applyBorder="1" applyAlignment="1" applyProtection="1">
      <alignment horizontal="center" vertical="center" wrapText="1"/>
      <protection locked="0"/>
    </xf>
    <xf numFmtId="0" fontId="28" fillId="19" borderId="52" xfId="0" applyFont="1" applyFill="1" applyBorder="1" applyAlignment="1" applyProtection="1">
      <alignment horizontal="center" vertical="center"/>
      <protection locked="0"/>
    </xf>
    <xf numFmtId="14" fontId="28" fillId="19" borderId="52" xfId="0" applyNumberFormat="1" applyFont="1" applyFill="1" applyBorder="1" applyAlignment="1" applyProtection="1">
      <alignment horizontal="center" vertical="center" wrapText="1"/>
      <protection locked="0"/>
    </xf>
    <xf numFmtId="17" fontId="28" fillId="19" borderId="52" xfId="0" applyNumberFormat="1" applyFont="1" applyFill="1" applyBorder="1" applyAlignment="1" applyProtection="1">
      <alignment horizontal="center" vertical="center"/>
      <protection locked="0"/>
    </xf>
    <xf numFmtId="0" fontId="28" fillId="19" borderId="52" xfId="0" applyFont="1" applyFill="1" applyBorder="1" applyAlignment="1" applyProtection="1">
      <alignment horizontal="center" vertical="center" wrapText="1"/>
      <protection locked="0"/>
    </xf>
    <xf numFmtId="0" fontId="28" fillId="19" borderId="52" xfId="0" applyFont="1" applyFill="1" applyBorder="1" applyAlignment="1" applyProtection="1">
      <alignment vertical="center" wrapText="1"/>
      <protection locked="0"/>
    </xf>
    <xf numFmtId="0" fontId="28" fillId="19" borderId="52" xfId="0" applyFont="1" applyFill="1" applyBorder="1" applyAlignment="1" applyProtection="1">
      <alignment horizontal="justify" vertical="center" wrapText="1"/>
      <protection locked="0"/>
    </xf>
    <xf numFmtId="0" fontId="28" fillId="19" borderId="101" xfId="0" applyFont="1" applyFill="1" applyBorder="1" applyAlignment="1" applyProtection="1">
      <alignment horizontal="center" vertical="center"/>
      <protection locked="0"/>
    </xf>
    <xf numFmtId="0" fontId="24" fillId="0" borderId="152" xfId="0" applyFont="1" applyBorder="1" applyAlignment="1" applyProtection="1">
      <alignment horizontal="center" vertical="center" wrapText="1"/>
      <protection locked="0"/>
    </xf>
    <xf numFmtId="0" fontId="24" fillId="0" borderId="136" xfId="0" applyFont="1" applyBorder="1" applyAlignment="1" applyProtection="1">
      <alignment horizontal="center" vertical="center"/>
      <protection locked="0"/>
    </xf>
    <xf numFmtId="14" fontId="24" fillId="0" borderId="136" xfId="0" applyNumberFormat="1" applyFont="1" applyBorder="1" applyAlignment="1" applyProtection="1">
      <alignment horizontal="center" vertical="center" wrapText="1"/>
      <protection locked="0"/>
    </xf>
    <xf numFmtId="17" fontId="24" fillId="0" borderId="136" xfId="0" applyNumberFormat="1" applyFont="1" applyBorder="1" applyAlignment="1" applyProtection="1">
      <alignment horizontal="center" vertical="center"/>
      <protection locked="0"/>
    </xf>
    <xf numFmtId="17" fontId="13" fillId="0" borderId="136" xfId="0" applyNumberFormat="1" applyFont="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24" fillId="0" borderId="136" xfId="0" applyFont="1" applyBorder="1" applyAlignment="1" applyProtection="1">
      <alignment vertical="center" wrapText="1"/>
      <protection locked="0"/>
    </xf>
    <xf numFmtId="0" fontId="24" fillId="0" borderId="136" xfId="0" applyFont="1" applyBorder="1" applyAlignment="1" applyProtection="1">
      <alignment horizontal="justify" vertical="center" wrapText="1"/>
      <protection locked="0"/>
    </xf>
    <xf numFmtId="0" fontId="24" fillId="0" borderId="153"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196" xfId="0" applyFont="1" applyFill="1" applyBorder="1" applyAlignment="1">
      <alignment horizontal="center" vertical="center"/>
    </xf>
    <xf numFmtId="0" fontId="3" fillId="11" borderId="196" xfId="0" applyFont="1" applyFill="1" applyBorder="1" applyAlignment="1">
      <alignment horizontal="center" vertical="center" wrapText="1"/>
    </xf>
    <xf numFmtId="14" fontId="3" fillId="11" borderId="196" xfId="0" applyNumberFormat="1" applyFont="1" applyFill="1" applyBorder="1" applyAlignment="1">
      <alignment horizontal="center" vertical="center" wrapText="1"/>
    </xf>
    <xf numFmtId="17" fontId="3" fillId="11" borderId="196" xfId="0" applyNumberFormat="1" applyFont="1" applyFill="1" applyBorder="1" applyAlignment="1">
      <alignment horizontal="center" vertical="center"/>
    </xf>
    <xf numFmtId="0" fontId="3" fillId="11" borderId="196" xfId="0" applyFont="1" applyFill="1" applyBorder="1" applyAlignment="1">
      <alignment vertical="center" wrapText="1"/>
    </xf>
    <xf numFmtId="0" fontId="3" fillId="11" borderId="196" xfId="0" applyFont="1" applyFill="1" applyBorder="1" applyAlignment="1">
      <alignment horizontal="justify" vertical="center" wrapText="1"/>
    </xf>
    <xf numFmtId="0" fontId="3" fillId="11" borderId="194" xfId="0" applyFont="1" applyFill="1" applyBorder="1" applyAlignment="1">
      <alignment horizontal="center" vertical="center"/>
    </xf>
    <xf numFmtId="0" fontId="3" fillId="11" borderId="155" xfId="0" applyFont="1" applyFill="1" applyBorder="1" applyAlignment="1">
      <alignment horizontal="center" vertical="center" wrapText="1"/>
    </xf>
    <xf numFmtId="14" fontId="3" fillId="11" borderId="155" xfId="0" applyNumberFormat="1" applyFont="1" applyFill="1" applyBorder="1" applyAlignment="1">
      <alignment horizontal="center" vertical="center" wrapText="1"/>
    </xf>
    <xf numFmtId="17" fontId="3" fillId="11" borderId="155" xfId="0" applyNumberFormat="1" applyFont="1" applyFill="1" applyBorder="1" applyAlignment="1">
      <alignment horizontal="center" vertical="center"/>
    </xf>
    <xf numFmtId="0" fontId="3" fillId="11" borderId="155" xfId="0" applyFont="1" applyFill="1" applyBorder="1" applyAlignment="1">
      <alignment vertical="center" wrapText="1"/>
    </xf>
    <xf numFmtId="0" fontId="3" fillId="11" borderId="155" xfId="0" applyFont="1" applyFill="1" applyBorder="1" applyAlignment="1">
      <alignment horizontal="justify" vertical="center" wrapText="1"/>
    </xf>
    <xf numFmtId="0" fontId="3" fillId="11" borderId="161"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4" fillId="19" borderId="90" xfId="0" applyFont="1" applyFill="1" applyBorder="1" applyAlignment="1">
      <alignment horizontal="center"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02" xfId="0" applyFont="1" applyFill="1" applyBorder="1" applyAlignment="1">
      <alignment horizontal="center" vertical="center" wrapText="1"/>
    </xf>
    <xf numFmtId="164" fontId="4" fillId="19" borderId="174"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2" xfId="0" applyNumberFormat="1" applyFont="1" applyFill="1" applyBorder="1" applyAlignment="1">
      <alignment horizontal="center" vertical="center"/>
    </xf>
    <xf numFmtId="0" fontId="24" fillId="0" borderId="136" xfId="0" applyFont="1" applyFill="1" applyBorder="1" applyAlignment="1">
      <alignment horizontal="center" vertical="center"/>
    </xf>
    <xf numFmtId="17" fontId="24" fillId="0" borderId="136" xfId="0" applyNumberFormat="1" applyFont="1" applyFill="1" applyBorder="1" applyAlignment="1">
      <alignment horizontal="center" vertical="center"/>
    </xf>
    <xf numFmtId="0" fontId="24" fillId="0" borderId="136" xfId="0" applyFont="1" applyFill="1" applyBorder="1" applyAlignment="1">
      <alignment vertical="center"/>
    </xf>
    <xf numFmtId="164" fontId="24" fillId="0" borderId="154" xfId="0" applyNumberFormat="1" applyFont="1" applyFill="1" applyBorder="1" applyAlignment="1">
      <alignment horizontal="center" vertical="center"/>
    </xf>
    <xf numFmtId="0" fontId="24" fillId="0" borderId="155" xfId="0" applyFont="1" applyFill="1" applyBorder="1" applyAlignment="1">
      <alignment horizontal="center" vertical="center"/>
    </xf>
    <xf numFmtId="14" fontId="24" fillId="0" borderId="155" xfId="0" applyNumberFormat="1" applyFont="1" applyFill="1" applyBorder="1" applyAlignment="1">
      <alignment horizontal="center" vertical="center" wrapText="1"/>
    </xf>
    <xf numFmtId="17" fontId="24" fillId="0" borderId="155" xfId="0" applyNumberFormat="1" applyFont="1" applyFill="1" applyBorder="1" applyAlignment="1">
      <alignment horizontal="center" vertical="center"/>
    </xf>
    <xf numFmtId="0" fontId="24" fillId="0" borderId="155" xfId="0" applyFont="1" applyFill="1" applyBorder="1" applyAlignment="1">
      <alignment vertical="center"/>
    </xf>
    <xf numFmtId="0" fontId="24" fillId="0" borderId="155" xfId="0" applyFont="1" applyFill="1" applyBorder="1" applyAlignment="1">
      <alignment vertical="center" wrapText="1"/>
    </xf>
    <xf numFmtId="164" fontId="24" fillId="0" borderId="204" xfId="0" applyNumberFormat="1" applyFont="1" applyFill="1" applyBorder="1" applyAlignment="1">
      <alignment horizontal="center" vertical="center"/>
    </xf>
    <xf numFmtId="0" fontId="24" fillId="0" borderId="203" xfId="0" applyFont="1" applyFill="1" applyBorder="1" applyAlignment="1">
      <alignment horizontal="center" vertical="center"/>
    </xf>
    <xf numFmtId="14" fontId="24" fillId="0" borderId="203" xfId="0" applyNumberFormat="1" applyFont="1" applyFill="1" applyBorder="1" applyAlignment="1">
      <alignment horizontal="center" vertical="center" wrapText="1"/>
    </xf>
    <xf numFmtId="17" fontId="24" fillId="0" borderId="203" xfId="0" applyNumberFormat="1" applyFont="1" applyFill="1" applyBorder="1" applyAlignment="1">
      <alignment horizontal="center" vertical="center"/>
    </xf>
    <xf numFmtId="0" fontId="24" fillId="0" borderId="203" xfId="0" applyFont="1" applyFill="1" applyBorder="1" applyAlignment="1">
      <alignment vertical="center"/>
    </xf>
    <xf numFmtId="0" fontId="24" fillId="0" borderId="203" xfId="0" applyFont="1" applyFill="1" applyBorder="1" applyAlignment="1">
      <alignment horizontal="justify" vertical="center" wrapText="1"/>
    </xf>
    <xf numFmtId="0" fontId="24" fillId="0" borderId="203" xfId="0" applyFont="1" applyFill="1" applyBorder="1" applyAlignment="1">
      <alignment vertical="center" wrapText="1"/>
    </xf>
    <xf numFmtId="0" fontId="3" fillId="0" borderId="102" xfId="0" applyFont="1" applyFill="1" applyBorder="1" applyAlignment="1">
      <alignment horizontal="center" vertical="center"/>
    </xf>
    <xf numFmtId="0" fontId="4" fillId="19" borderId="89" xfId="0" applyFont="1" applyFill="1" applyBorder="1" applyAlignment="1">
      <alignment horizontal="center" vertical="center"/>
    </xf>
    <xf numFmtId="14"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7" fontId="71" fillId="11" borderId="41" xfId="0" applyNumberFormat="1" applyFont="1" applyFill="1" applyBorder="1" applyAlignment="1">
      <alignment horizontal="center" vertical="center"/>
    </xf>
    <xf numFmtId="164" fontId="71" fillId="11" borderId="89" xfId="0" applyNumberFormat="1" applyFont="1" applyFill="1" applyBorder="1" applyAlignment="1">
      <alignment horizontal="center" vertical="center"/>
    </xf>
    <xf numFmtId="14" fontId="71" fillId="11" borderId="41" xfId="0" applyNumberFormat="1" applyFont="1" applyFill="1" applyBorder="1" applyAlignment="1">
      <alignment horizontal="center" vertical="center"/>
    </xf>
    <xf numFmtId="0" fontId="72" fillId="11" borderId="41" xfId="0" applyFont="1" applyFill="1" applyBorder="1" applyAlignment="1">
      <alignment horizontal="left" vertical="center" wrapText="1"/>
    </xf>
    <xf numFmtId="14" fontId="71" fillId="0" borderId="41" xfId="0" applyNumberFormat="1" applyFont="1" applyFill="1" applyBorder="1" applyAlignment="1">
      <alignment horizontal="center" vertical="center"/>
    </xf>
    <xf numFmtId="0" fontId="71"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49" fontId="68"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3" fillId="0" borderId="41" xfId="0" applyNumberFormat="1" applyFont="1" applyFill="1" applyBorder="1" applyAlignment="1">
      <alignment horizontal="center" vertical="center"/>
    </xf>
    <xf numFmtId="0" fontId="74" fillId="0" borderId="41" xfId="0" applyFont="1" applyFill="1" applyBorder="1" applyAlignment="1">
      <alignment horizontal="left" vertical="center" wrapText="1"/>
    </xf>
    <xf numFmtId="0" fontId="3" fillId="0" borderId="194" xfId="0" applyFont="1" applyFill="1" applyBorder="1" applyAlignment="1">
      <alignment horizontal="center" vertical="center"/>
    </xf>
    <xf numFmtId="17" fontId="3" fillId="0" borderId="155" xfId="0" applyNumberFormat="1" applyFont="1" applyFill="1" applyBorder="1" applyAlignment="1">
      <alignment horizontal="center" vertical="center"/>
    </xf>
    <xf numFmtId="0" fontId="3" fillId="0" borderId="161"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73" fillId="0" borderId="89" xfId="0" applyFont="1" applyFill="1" applyBorder="1" applyAlignment="1">
      <alignment horizontal="center" vertical="center"/>
    </xf>
    <xf numFmtId="0" fontId="73"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0" fontId="24" fillId="0" borderId="103" xfId="0" applyFont="1" applyBorder="1" applyAlignment="1">
      <alignment horizontal="center" vertical="center"/>
    </xf>
    <xf numFmtId="14" fontId="13" fillId="0" borderId="126" xfId="0" applyNumberFormat="1" applyFont="1" applyBorder="1" applyAlignment="1">
      <alignment horizontal="center" vertical="center" wrapText="1"/>
    </xf>
    <xf numFmtId="17" fontId="13" fillId="0" borderId="126" xfId="0" applyNumberFormat="1" applyFont="1" applyBorder="1" applyAlignment="1">
      <alignment horizontal="center" vertical="center" wrapText="1"/>
    </xf>
    <xf numFmtId="0" fontId="13" fillId="0" borderId="126"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8" fillId="11" borderId="103" xfId="0" applyFont="1" applyFill="1" applyBorder="1" applyAlignment="1">
      <alignment horizontal="center" vertical="center"/>
    </xf>
    <xf numFmtId="0" fontId="24" fillId="0" borderId="46" xfId="1" applyFont="1" applyFill="1" applyBorder="1" applyAlignment="1" applyProtection="1">
      <alignment horizontal="center" vertical="center" wrapText="1"/>
    </xf>
    <xf numFmtId="0" fontId="3" fillId="0" borderId="169" xfId="0" applyFont="1" applyBorder="1" applyAlignment="1">
      <alignment horizontal="center" vertical="center" wrapText="1"/>
    </xf>
    <xf numFmtId="0" fontId="3" fillId="0" borderId="188" xfId="0" applyFont="1" applyBorder="1" applyAlignment="1">
      <alignment horizontal="center" vertical="center" wrapText="1"/>
    </xf>
    <xf numFmtId="0" fontId="13" fillId="0" borderId="206" xfId="0" applyFont="1" applyBorder="1" applyAlignment="1">
      <alignment horizontal="center" vertical="center"/>
    </xf>
    <xf numFmtId="0" fontId="0" fillId="0" borderId="206" xfId="0" applyBorder="1" applyAlignment="1">
      <alignment horizontal="center" vertical="center"/>
    </xf>
    <xf numFmtId="0" fontId="13" fillId="0" borderId="206" xfId="0" applyFont="1" applyBorder="1" applyAlignment="1">
      <alignment horizontal="center" vertical="center" wrapText="1"/>
    </xf>
    <xf numFmtId="0" fontId="13" fillId="0" borderId="188"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24" fillId="0" borderId="101" xfId="0" applyFont="1" applyBorder="1" applyAlignment="1">
      <alignment horizontal="center" vertical="center"/>
    </xf>
    <xf numFmtId="0" fontId="4" fillId="11" borderId="167" xfId="0" applyFont="1" applyFill="1" applyBorder="1" applyAlignment="1">
      <alignment horizontal="center" vertical="center"/>
    </xf>
    <xf numFmtId="0" fontId="41" fillId="11" borderId="167" xfId="0" applyFont="1" applyFill="1" applyBorder="1" applyAlignment="1">
      <alignment horizontal="center" vertical="center"/>
    </xf>
    <xf numFmtId="0" fontId="4" fillId="11" borderId="167" xfId="0" applyFont="1" applyFill="1" applyBorder="1" applyAlignment="1">
      <alignment horizontal="center" vertical="center" wrapText="1"/>
    </xf>
    <xf numFmtId="0" fontId="24" fillId="0" borderId="167" xfId="0" applyFont="1" applyBorder="1" applyAlignment="1">
      <alignment horizontal="center" vertical="center"/>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0" xfId="0" applyFont="1" applyFill="1" applyBorder="1" applyAlignment="1">
      <alignment horizontal="center" vertical="center"/>
    </xf>
    <xf numFmtId="0" fontId="3" fillId="11" borderId="180" xfId="0" applyFont="1" applyFill="1" applyBorder="1" applyAlignment="1">
      <alignment horizontal="center" vertical="center" wrapText="1"/>
    </xf>
    <xf numFmtId="14" fontId="3" fillId="11" borderId="180" xfId="0" applyNumberFormat="1" applyFont="1" applyFill="1" applyBorder="1" applyAlignment="1">
      <alignment horizontal="center" vertical="center" wrapText="1"/>
    </xf>
    <xf numFmtId="17" fontId="24" fillId="11" borderId="180" xfId="0" applyNumberFormat="1" applyFont="1" applyFill="1" applyBorder="1" applyAlignment="1">
      <alignment horizontal="center" vertical="center" wrapText="1"/>
    </xf>
    <xf numFmtId="17" fontId="3" fillId="11" borderId="180" xfId="0" applyNumberFormat="1" applyFont="1" applyFill="1" applyBorder="1" applyAlignment="1">
      <alignment horizontal="center" vertical="center"/>
    </xf>
    <xf numFmtId="17" fontId="28" fillId="11" borderId="180" xfId="0" applyNumberFormat="1" applyFont="1" applyFill="1" applyBorder="1" applyAlignment="1">
      <alignment horizontal="center" vertical="center"/>
    </xf>
    <xf numFmtId="0" fontId="3" fillId="11" borderId="180" xfId="0" applyFont="1" applyFill="1" applyBorder="1" applyAlignment="1">
      <alignment horizontal="left" vertical="center" wrapText="1"/>
    </xf>
    <xf numFmtId="0" fontId="3" fillId="11" borderId="180" xfId="0" applyFont="1" applyFill="1" applyBorder="1" applyAlignment="1">
      <alignment horizontal="justify" vertical="justify" wrapText="1"/>
    </xf>
    <xf numFmtId="0" fontId="3" fillId="11" borderId="187"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0" fontId="44" fillId="16" borderId="164" xfId="0" applyFont="1" applyFill="1" applyBorder="1"/>
    <xf numFmtId="164" fontId="3" fillId="0" borderId="152" xfId="0" applyNumberFormat="1" applyFont="1" applyBorder="1" applyAlignment="1">
      <alignment horizontal="center" vertical="center"/>
    </xf>
    <xf numFmtId="0" fontId="3" fillId="0" borderId="136" xfId="0" applyFont="1" applyBorder="1" applyAlignment="1">
      <alignment horizontal="left" vertical="center" wrapText="1"/>
    </xf>
    <xf numFmtId="0" fontId="3" fillId="0" borderId="136" xfId="0" applyFont="1" applyBorder="1" applyAlignment="1">
      <alignment horizontal="justify" vertical="center" wrapText="1"/>
    </xf>
    <xf numFmtId="0" fontId="3" fillId="0" borderId="136" xfId="0" applyFont="1" applyBorder="1" applyAlignment="1">
      <alignment vertical="center"/>
    </xf>
    <xf numFmtId="0" fontId="13" fillId="0" borderId="207" xfId="0" applyFont="1" applyBorder="1" applyAlignment="1">
      <alignment horizontal="center"/>
    </xf>
    <xf numFmtId="0" fontId="0" fillId="0" borderId="208" xfId="0" applyBorder="1"/>
    <xf numFmtId="0" fontId="0" fillId="0" borderId="209" xfId="0" applyBorder="1"/>
    <xf numFmtId="0" fontId="0" fillId="0" borderId="210" xfId="0" applyNumberFormat="1" applyBorder="1"/>
    <xf numFmtId="0" fontId="0" fillId="0" borderId="207" xfId="0" applyBorder="1"/>
    <xf numFmtId="0" fontId="44" fillId="16" borderId="211" xfId="0" applyFont="1" applyFill="1" applyBorder="1"/>
    <xf numFmtId="0" fontId="45" fillId="0" borderId="207" xfId="0" applyFont="1" applyFill="1" applyBorder="1" applyAlignment="1">
      <alignment horizontal="center" vertical="center"/>
    </xf>
    <xf numFmtId="0" fontId="45" fillId="0" borderId="212" xfId="0" applyFont="1" applyFill="1" applyBorder="1" applyAlignment="1">
      <alignment horizontal="center" vertical="center"/>
    </xf>
    <xf numFmtId="0" fontId="13" fillId="0" borderId="207" xfId="0" applyFont="1" applyBorder="1" applyAlignment="1"/>
    <xf numFmtId="0" fontId="4" fillId="19" borderId="46" xfId="0" applyFont="1" applyFill="1" applyBorder="1" applyAlignment="1">
      <alignment horizontal="left" vertical="center" wrapText="1"/>
    </xf>
    <xf numFmtId="164" fontId="4" fillId="19" borderId="70" xfId="0" applyNumberFormat="1" applyFont="1" applyFill="1" applyBorder="1" applyAlignment="1">
      <alignment horizontal="center" vertical="center"/>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xf>
    <xf numFmtId="17" fontId="4" fillId="19" borderId="42" xfId="0" applyNumberFormat="1" applyFont="1" applyFill="1" applyBorder="1" applyAlignment="1">
      <alignment horizontal="center" vertical="center"/>
    </xf>
    <xf numFmtId="0" fontId="4" fillId="19" borderId="46" xfId="0" applyFont="1" applyFill="1" applyBorder="1" applyAlignment="1">
      <alignment horizontal="justify" vertical="center" wrapText="1"/>
    </xf>
    <xf numFmtId="0" fontId="4" fillId="19" borderId="46" xfId="0" applyFont="1" applyFill="1" applyBorder="1" applyAlignment="1">
      <alignment vertical="center"/>
    </xf>
    <xf numFmtId="0" fontId="4" fillId="19" borderId="71" xfId="0" applyFont="1" applyFill="1" applyBorder="1" applyAlignment="1">
      <alignment vertical="center"/>
    </xf>
    <xf numFmtId="0" fontId="4" fillId="19" borderId="0" xfId="0" applyFont="1" applyFill="1" applyAlignment="1">
      <alignment horizontal="center"/>
    </xf>
    <xf numFmtId="0" fontId="41" fillId="19" borderId="13" xfId="0" applyFont="1" applyFill="1" applyBorder="1"/>
    <xf numFmtId="0" fontId="41" fillId="19" borderId="17" xfId="0" applyFont="1" applyFill="1" applyBorder="1"/>
    <xf numFmtId="0" fontId="41" fillId="19" borderId="0" xfId="0" applyFont="1" applyFill="1"/>
    <xf numFmtId="0" fontId="41" fillId="19" borderId="144" xfId="0" applyFont="1" applyFill="1" applyBorder="1"/>
    <xf numFmtId="0" fontId="41" fillId="19" borderId="0" xfId="0" applyFont="1" applyFill="1" applyBorder="1" applyAlignment="1">
      <alignment horizontal="center" vertical="center"/>
    </xf>
    <xf numFmtId="0" fontId="41" fillId="19" borderId="159" xfId="0" applyFont="1" applyFill="1" applyBorder="1" applyAlignment="1">
      <alignment horizontal="center" vertical="center"/>
    </xf>
    <xf numFmtId="0" fontId="4" fillId="19" borderId="0" xfId="0" applyFont="1" applyFill="1" applyBorder="1" applyAlignment="1"/>
    <xf numFmtId="0" fontId="4" fillId="19" borderId="0" xfId="0" applyFont="1" applyFill="1" applyAlignment="1"/>
    <xf numFmtId="0" fontId="13" fillId="0" borderId="153"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26" fillId="16" borderId="0" xfId="0" applyFont="1" applyFill="1" applyBorder="1"/>
    <xf numFmtId="17" fontId="3" fillId="0" borderId="52" xfId="0" applyNumberFormat="1" applyFont="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4" fontId="73" fillId="0" borderId="41" xfId="0" applyNumberFormat="1" applyFont="1" applyFill="1" applyBorder="1" applyAlignment="1">
      <alignment horizontal="center" vertical="center"/>
    </xf>
    <xf numFmtId="0" fontId="3" fillId="11" borderId="187" xfId="0" applyFont="1" applyFill="1" applyBorder="1" applyAlignment="1">
      <alignment horizontal="center" vertical="center" wrapText="1"/>
    </xf>
    <xf numFmtId="17" fontId="73" fillId="11" borderId="41" xfId="0" applyNumberFormat="1" applyFont="1" applyFill="1" applyBorder="1" applyAlignment="1">
      <alignment horizontal="center" vertical="center"/>
    </xf>
    <xf numFmtId="14" fontId="73" fillId="11" borderId="41" xfId="0" applyNumberFormat="1" applyFont="1" applyFill="1" applyBorder="1" applyAlignment="1">
      <alignment horizontal="center" vertical="center"/>
    </xf>
    <xf numFmtId="0" fontId="74" fillId="11" borderId="41" xfId="0" applyFont="1" applyFill="1" applyBorder="1" applyAlignment="1">
      <alignment horizontal="left" vertical="center" wrapText="1"/>
    </xf>
    <xf numFmtId="17" fontId="3" fillId="0" borderId="180" xfId="0" applyNumberFormat="1" applyFont="1" applyBorder="1" applyAlignment="1">
      <alignment horizontal="center" vertical="center"/>
    </xf>
    <xf numFmtId="0" fontId="3" fillId="0" borderId="180" xfId="0" applyFont="1" applyBorder="1" applyAlignment="1">
      <alignment horizontal="justify" vertical="center" wrapText="1"/>
    </xf>
    <xf numFmtId="0" fontId="44" fillId="16" borderId="213" xfId="0" applyFont="1" applyFill="1" applyBorder="1"/>
    <xf numFmtId="0" fontId="3" fillId="0" borderId="214" xfId="0" applyFont="1" applyBorder="1" applyAlignment="1">
      <alignment horizontal="center" vertical="center"/>
    </xf>
    <xf numFmtId="0" fontId="3" fillId="0" borderId="215" xfId="0" applyFont="1" applyBorder="1" applyAlignment="1">
      <alignment horizontal="center" vertical="center" wrapText="1"/>
    </xf>
    <xf numFmtId="0" fontId="0" fillId="0" borderId="1" xfId="0" applyFont="1" applyBorder="1" applyAlignment="1">
      <alignment horizontal="center"/>
    </xf>
    <xf numFmtId="0" fontId="3" fillId="0" borderId="166" xfId="0" applyFont="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49" fontId="76" fillId="0" borderId="102" xfId="0" applyNumberFormat="1" applyFont="1" applyFill="1" applyBorder="1" applyAlignment="1">
      <alignment horizontal="center" vertical="center"/>
    </xf>
    <xf numFmtId="0" fontId="76" fillId="0" borderId="46" xfId="0" applyFont="1" applyBorder="1" applyAlignment="1">
      <alignment horizontal="center" vertical="center" wrapText="1"/>
    </xf>
    <xf numFmtId="0" fontId="76" fillId="0" borderId="103" xfId="0" applyFont="1" applyBorder="1" applyAlignment="1">
      <alignment horizontal="center" vertical="center" wrapText="1"/>
    </xf>
    <xf numFmtId="0" fontId="77" fillId="0" borderId="46" xfId="0" applyFont="1" applyBorder="1" applyAlignment="1">
      <alignment vertical="center" wrapText="1"/>
    </xf>
    <xf numFmtId="0" fontId="77" fillId="0" borderId="71" xfId="0" applyFont="1" applyBorder="1" applyAlignment="1">
      <alignment horizontal="center" vertical="center"/>
    </xf>
    <xf numFmtId="17" fontId="28" fillId="0" borderId="126" xfId="0" applyNumberFormat="1" applyFont="1" applyFill="1" applyBorder="1" applyAlignment="1" applyProtection="1">
      <alignment horizontal="center" vertical="center"/>
      <protection locked="0"/>
    </xf>
    <xf numFmtId="17" fontId="3" fillId="11" borderId="163" xfId="0" applyNumberFormat="1" applyFont="1" applyFill="1" applyBorder="1" applyAlignment="1">
      <alignment horizontal="center" vertical="center"/>
    </xf>
    <xf numFmtId="17" fontId="3" fillId="11" borderId="181" xfId="0" applyNumberFormat="1" applyFont="1" applyFill="1" applyBorder="1" applyAlignment="1">
      <alignment horizontal="center" vertical="center"/>
    </xf>
    <xf numFmtId="17" fontId="3" fillId="0" borderId="181" xfId="0" applyNumberFormat="1" applyFont="1" applyFill="1" applyBorder="1" applyAlignment="1">
      <alignment horizontal="center" vertical="center"/>
    </xf>
    <xf numFmtId="164" fontId="4" fillId="19" borderId="70" xfId="0" applyNumberFormat="1" applyFont="1" applyFill="1" applyBorder="1" applyAlignment="1">
      <alignment horizontal="center" vertical="center" wrapText="1"/>
    </xf>
    <xf numFmtId="17" fontId="3"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17" fontId="3" fillId="19" borderId="42" xfId="0" applyNumberFormat="1" applyFont="1" applyFill="1" applyBorder="1" applyAlignment="1">
      <alignment horizontal="center" vertical="center"/>
    </xf>
    <xf numFmtId="49" fontId="3" fillId="0" borderId="0" xfId="0" applyNumberFormat="1" applyFont="1" applyBorder="1" applyAlignment="1">
      <alignment horizontal="center"/>
    </xf>
    <xf numFmtId="49" fontId="3" fillId="0" borderId="69" xfId="0" applyNumberFormat="1" applyFont="1" applyBorder="1" applyAlignment="1"/>
    <xf numFmtId="0" fontId="3" fillId="15" borderId="103" xfId="0" applyFont="1" applyFill="1" applyBorder="1" applyAlignment="1">
      <alignment horizontal="center" vertical="center"/>
    </xf>
    <xf numFmtId="0" fontId="3" fillId="15" borderId="102" xfId="0" applyFont="1" applyFill="1" applyBorder="1" applyAlignment="1">
      <alignment horizontal="center" vertical="center" wrapText="1"/>
    </xf>
    <xf numFmtId="49" fontId="3" fillId="15" borderId="71" xfId="0" applyNumberFormat="1" applyFont="1" applyFill="1" applyBorder="1" applyAlignment="1">
      <alignment horizontal="center" vertical="center"/>
    </xf>
    <xf numFmtId="0" fontId="0" fillId="0" borderId="144" xfId="0" applyFill="1" applyBorder="1"/>
    <xf numFmtId="0" fontId="44" fillId="0" borderId="144" xfId="0" applyFont="1" applyFill="1" applyBorder="1"/>
    <xf numFmtId="0" fontId="26" fillId="0" borderId="145" xfId="0" applyFont="1" applyFill="1" applyBorder="1"/>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66" xfId="0" applyNumberFormat="1" applyFont="1" applyFill="1" applyBorder="1" applyAlignment="1">
      <alignment horizontal="center" vertical="center"/>
    </xf>
    <xf numFmtId="49" fontId="3" fillId="0" borderId="166" xfId="0" applyNumberFormat="1" applyFont="1" applyFill="1" applyBorder="1" applyAlignment="1">
      <alignment horizontal="left" vertical="center"/>
    </xf>
    <xf numFmtId="49" fontId="3" fillId="0" borderId="166"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16" xfId="0" applyFont="1" applyFill="1" applyBorder="1" applyAlignment="1">
      <alignment vertical="center"/>
    </xf>
    <xf numFmtId="0" fontId="3" fillId="0" borderId="217" xfId="0" applyFont="1" applyFill="1" applyBorder="1" applyAlignment="1">
      <alignment horizontal="left" vertical="center" wrapText="1"/>
    </xf>
    <xf numFmtId="0" fontId="3" fillId="0" borderId="218" xfId="0" applyFont="1" applyFill="1" applyBorder="1" applyAlignment="1">
      <alignment horizontal="left" vertical="center"/>
    </xf>
    <xf numFmtId="0" fontId="24" fillId="0" borderId="219" xfId="0" applyFont="1" applyFill="1" applyBorder="1" applyAlignment="1">
      <alignment horizontal="center" vertical="center"/>
    </xf>
    <xf numFmtId="0" fontId="3" fillId="0" borderId="218" xfId="0" applyFont="1" applyFill="1" applyBorder="1" applyAlignment="1">
      <alignment horizontal="left" vertical="center" wrapText="1"/>
    </xf>
    <xf numFmtId="0" fontId="24" fillId="0" borderId="220" xfId="0" applyFont="1" applyFill="1" applyBorder="1" applyAlignment="1">
      <alignment vertical="center"/>
    </xf>
    <xf numFmtId="0" fontId="24" fillId="0" borderId="220"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53" xfId="0" applyNumberFormat="1" applyFont="1" applyFill="1" applyBorder="1" applyAlignment="1">
      <alignment horizontal="center" vertical="center"/>
    </xf>
    <xf numFmtId="49" fontId="3" fillId="0" borderId="156"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05"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14" fontId="3" fillId="0" borderId="0" xfId="0" applyNumberFormat="1" applyFont="1" applyBorder="1" applyAlignment="1">
      <alignment horizontal="center" wrapText="1"/>
    </xf>
    <xf numFmtId="0" fontId="3" fillId="0" borderId="97" xfId="0" applyFont="1" applyBorder="1" applyAlignment="1">
      <alignment horizont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14" fontId="24" fillId="4" borderId="46" xfId="0" applyNumberFormat="1" applyFont="1" applyFill="1" applyBorder="1" applyAlignment="1">
      <alignment horizontal="center" vertical="center" wrapText="1"/>
    </xf>
    <xf numFmtId="0" fontId="4" fillId="19" borderId="46" xfId="0" applyFont="1" applyFill="1" applyBorder="1" applyAlignment="1">
      <alignment vertical="center" wrapText="1"/>
    </xf>
    <xf numFmtId="0" fontId="4" fillId="19" borderId="71" xfId="0" applyFont="1" applyFill="1" applyBorder="1" applyAlignment="1">
      <alignment horizontal="center" vertical="center" wrapText="1"/>
    </xf>
    <xf numFmtId="0" fontId="4" fillId="0" borderId="0" xfId="0" applyFont="1" applyFill="1" applyBorder="1" applyAlignment="1"/>
    <xf numFmtId="0" fontId="4" fillId="0" borderId="46"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46" xfId="0" applyFont="1" applyFill="1" applyBorder="1" applyAlignment="1">
      <alignment horizontal="center" vertical="center"/>
    </xf>
    <xf numFmtId="0" fontId="3" fillId="11" borderId="0" xfId="0" applyFont="1" applyFill="1" applyAlignment="1">
      <alignment vertical="center" wrapText="1"/>
    </xf>
    <xf numFmtId="0" fontId="3" fillId="0" borderId="221" xfId="0" applyFont="1" applyBorder="1" applyAlignment="1">
      <alignment vertical="center" wrapText="1"/>
    </xf>
    <xf numFmtId="0" fontId="3" fillId="0" borderId="193"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17" xfId="0" applyFont="1" applyFill="1" applyBorder="1" applyAlignment="1">
      <alignment horizontal="center" vertical="center"/>
    </xf>
    <xf numFmtId="0" fontId="3" fillId="0" borderId="217" xfId="0" applyFont="1" applyFill="1" applyBorder="1" applyAlignment="1">
      <alignment horizontal="center" vertical="center" wrapText="1"/>
    </xf>
    <xf numFmtId="14" fontId="76" fillId="0" borderId="217" xfId="0" applyNumberFormat="1" applyFont="1" applyFill="1" applyBorder="1" applyAlignment="1">
      <alignment horizontal="center" vertical="center" wrapText="1"/>
    </xf>
    <xf numFmtId="17" fontId="3" fillId="0" borderId="217" xfId="0" applyNumberFormat="1" applyFont="1" applyFill="1" applyBorder="1" applyAlignment="1">
      <alignment horizontal="center" vertical="center"/>
    </xf>
    <xf numFmtId="17" fontId="76" fillId="0" borderId="217" xfId="0" applyNumberFormat="1" applyFont="1" applyFill="1" applyBorder="1" applyAlignment="1">
      <alignment horizontal="center" vertical="center"/>
    </xf>
    <xf numFmtId="0" fontId="76" fillId="0" borderId="217" xfId="0" applyFont="1" applyBorder="1" applyAlignment="1">
      <alignment vertical="center" wrapText="1"/>
    </xf>
    <xf numFmtId="0" fontId="76" fillId="0" borderId="217" xfId="0" applyFont="1" applyFill="1" applyBorder="1" applyAlignment="1">
      <alignment horizontal="justify" vertical="center" wrapText="1"/>
    </xf>
    <xf numFmtId="0" fontId="76" fillId="0" borderId="217" xfId="0" applyFont="1" applyFill="1" applyBorder="1" applyAlignment="1">
      <alignment horizontal="center" vertical="center" wrapText="1"/>
    </xf>
    <xf numFmtId="0" fontId="76" fillId="0" borderId="217" xfId="0" applyFont="1" applyFill="1" applyBorder="1" applyAlignment="1">
      <alignment horizontal="center" vertical="center"/>
    </xf>
    <xf numFmtId="0" fontId="3" fillId="18" borderId="110" xfId="0" applyFont="1" applyFill="1" applyBorder="1" applyAlignment="1">
      <alignment horizontal="center" vertical="center"/>
    </xf>
    <xf numFmtId="0" fontId="3" fillId="18" borderId="110" xfId="0" applyFont="1" applyFill="1" applyBorder="1" applyAlignment="1">
      <alignment horizontal="center" vertical="center" wrapText="1"/>
    </xf>
    <xf numFmtId="14" fontId="76" fillId="18" borderId="110" xfId="0" applyNumberFormat="1" applyFont="1" applyFill="1" applyBorder="1" applyAlignment="1">
      <alignment horizontal="center" vertical="center" wrapText="1"/>
    </xf>
    <xf numFmtId="17" fontId="3" fillId="18" borderId="222" xfId="0" applyNumberFormat="1" applyFont="1" applyFill="1" applyBorder="1" applyAlignment="1">
      <alignment horizontal="center" vertical="center"/>
    </xf>
    <xf numFmtId="17" fontId="76" fillId="18" borderId="105" xfId="0" applyNumberFormat="1" applyFont="1" applyFill="1" applyBorder="1" applyAlignment="1">
      <alignment horizontal="center" vertical="center"/>
    </xf>
    <xf numFmtId="0" fontId="3" fillId="18" borderId="222" xfId="0" applyFont="1" applyFill="1" applyBorder="1" applyAlignment="1">
      <alignment horizontal="center" vertical="center" wrapText="1"/>
    </xf>
    <xf numFmtId="0" fontId="76" fillId="18" borderId="110" xfId="0" applyFont="1" applyFill="1" applyBorder="1" applyAlignment="1">
      <alignment vertical="center" wrapText="1"/>
    </xf>
    <xf numFmtId="0" fontId="76" fillId="18" borderId="110" xfId="0" applyFont="1" applyFill="1" applyBorder="1" applyAlignment="1">
      <alignment horizontal="justify" vertical="center" wrapText="1"/>
    </xf>
    <xf numFmtId="0" fontId="76" fillId="18" borderId="110" xfId="0" applyFont="1" applyFill="1" applyBorder="1" applyAlignment="1">
      <alignment horizontal="center" vertical="center" wrapText="1"/>
    </xf>
    <xf numFmtId="0" fontId="76" fillId="18" borderId="110" xfId="0" applyFont="1" applyFill="1" applyBorder="1" applyAlignment="1">
      <alignment horizontal="center" vertical="center"/>
    </xf>
    <xf numFmtId="0" fontId="3" fillId="17" borderId="90" xfId="0" applyNumberFormat="1" applyFont="1" applyFill="1" applyBorder="1" applyAlignment="1">
      <alignment horizontal="center" vertical="center" wrapText="1"/>
    </xf>
    <xf numFmtId="0" fontId="3" fillId="0" borderId="191" xfId="0" applyFont="1" applyFill="1" applyBorder="1" applyAlignment="1">
      <alignment horizontal="center" vertical="center" wrapText="1"/>
    </xf>
    <xf numFmtId="0" fontId="76" fillId="0" borderId="89" xfId="0" applyFont="1" applyFill="1" applyBorder="1" applyAlignment="1">
      <alignment horizontal="center" vertical="center"/>
    </xf>
    <xf numFmtId="0" fontId="76" fillId="0" borderId="41" xfId="0" applyFont="1" applyFill="1" applyBorder="1" applyAlignment="1">
      <alignment horizontal="center" vertical="center" wrapText="1"/>
    </xf>
    <xf numFmtId="14" fontId="76" fillId="0" borderId="41" xfId="0" applyNumberFormat="1" applyFont="1" applyFill="1" applyBorder="1" applyAlignment="1">
      <alignment horizontal="center" vertical="center"/>
    </xf>
    <xf numFmtId="17" fontId="76" fillId="0" borderId="41" xfId="0" applyNumberFormat="1" applyFont="1" applyFill="1" applyBorder="1" applyAlignment="1">
      <alignment horizontal="center" vertical="center"/>
    </xf>
    <xf numFmtId="0" fontId="78" fillId="0" borderId="41" xfId="0" applyFont="1" applyFill="1" applyBorder="1" applyAlignment="1">
      <alignment horizontal="left" vertical="center" wrapText="1"/>
    </xf>
    <xf numFmtId="0" fontId="76"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76" fillId="0" borderId="104" xfId="0" applyNumberFormat="1" applyFont="1" applyFill="1" applyBorder="1" applyAlignment="1">
      <alignment horizontal="center" vertical="center" wrapText="1"/>
    </xf>
    <xf numFmtId="0" fontId="76" fillId="0" borderId="105" xfId="0" applyFont="1" applyFill="1" applyBorder="1" applyAlignment="1">
      <alignment horizontal="center" vertical="center" wrapText="1"/>
    </xf>
    <xf numFmtId="14" fontId="76" fillId="0" borderId="105" xfId="0" applyNumberFormat="1" applyFont="1" applyFill="1" applyBorder="1" applyAlignment="1">
      <alignment horizontal="center" vertical="center" wrapText="1"/>
    </xf>
    <xf numFmtId="17" fontId="76" fillId="0" borderId="105" xfId="0" applyNumberFormat="1" applyFont="1" applyFill="1" applyBorder="1" applyAlignment="1">
      <alignment horizontal="center" vertical="center" wrapText="1"/>
    </xf>
    <xf numFmtId="0" fontId="76" fillId="0" borderId="105" xfId="0" applyFont="1" applyFill="1" applyBorder="1" applyAlignment="1">
      <alignment horizontal="left" vertical="center" wrapText="1"/>
    </xf>
    <xf numFmtId="0" fontId="76" fillId="0" borderId="105" xfId="0" applyFont="1" applyFill="1" applyBorder="1" applyAlignment="1">
      <alignment vertical="center" wrapText="1"/>
    </xf>
    <xf numFmtId="0" fontId="76" fillId="0" borderId="105" xfId="0" applyFont="1" applyFill="1" applyBorder="1" applyAlignment="1">
      <alignment horizontal="center" wrapText="1"/>
    </xf>
    <xf numFmtId="0" fontId="76" fillId="0" borderId="106"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13" fillId="0" borderId="0" xfId="0" applyNumberFormat="1" applyFont="1" applyBorder="1" applyAlignment="1" applyProtection="1">
      <alignment horizontal="left" wrapText="1"/>
      <protection locked="0"/>
    </xf>
    <xf numFmtId="0" fontId="11" fillId="0" borderId="0" xfId="0" applyNumberFormat="1" applyFont="1" applyBorder="1" applyAlignment="1" applyProtection="1">
      <alignment vertical="center" wrapText="1"/>
      <protection locked="0"/>
    </xf>
    <xf numFmtId="0" fontId="11" fillId="0" borderId="0" xfId="0" applyNumberFormat="1" applyFont="1" applyBorder="1" applyAlignment="1" applyProtection="1">
      <alignment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42" fillId="0" borderId="40" xfId="3" applyFont="1" applyAlignment="1" applyProtection="1">
      <alignment vertical="center"/>
      <protection locked="0"/>
    </xf>
    <xf numFmtId="0" fontId="14" fillId="0" borderId="0" xfId="0" applyFont="1" applyBorder="1" applyAlignment="1" applyProtection="1">
      <protection locked="0"/>
    </xf>
    <xf numFmtId="0" fontId="3" fillId="0" borderId="0" xfId="0" applyFont="1" applyBorder="1" applyAlignment="1" applyProtection="1">
      <alignment horizontal="center"/>
      <protection locked="0"/>
    </xf>
    <xf numFmtId="0" fontId="3" fillId="13" borderId="123" xfId="0" applyFont="1" applyFill="1" applyBorder="1" applyAlignment="1" applyProtection="1">
      <alignment horizontal="right" vertical="center"/>
      <protection locked="0"/>
    </xf>
    <xf numFmtId="14" fontId="13" fillId="13" borderId="124" xfId="0" applyNumberFormat="1" applyFont="1" applyFill="1" applyBorder="1" applyAlignment="1" applyProtection="1">
      <alignment horizontal="center" vertical="center"/>
      <protection locked="0"/>
    </xf>
    <xf numFmtId="0" fontId="13" fillId="0" borderId="67" xfId="0" applyFont="1" applyBorder="1" applyAlignment="1" applyProtection="1">
      <protection locked="0"/>
    </xf>
    <xf numFmtId="0" fontId="40" fillId="0" borderId="140" xfId="4" applyBorder="1" applyAlignment="1" applyProtection="1">
      <alignment horizontal="center"/>
      <protection locked="0"/>
    </xf>
    <xf numFmtId="0" fontId="13" fillId="0" borderId="68" xfId="0" applyFont="1" applyBorder="1" applyAlignment="1" applyProtection="1">
      <protection locked="0"/>
    </xf>
    <xf numFmtId="0" fontId="13" fillId="0" borderId="69" xfId="0" applyFont="1" applyBorder="1" applyAlignment="1" applyProtection="1">
      <protection locked="0"/>
    </xf>
    <xf numFmtId="0" fontId="3" fillId="15" borderId="70" xfId="0" applyFont="1" applyFill="1" applyBorder="1" applyAlignment="1" applyProtection="1">
      <alignment horizontal="center" vertical="center"/>
      <protection locked="0"/>
    </xf>
    <xf numFmtId="0" fontId="13" fillId="15" borderId="46" xfId="0" applyFont="1" applyFill="1" applyBorder="1" applyAlignment="1" applyProtection="1">
      <alignment horizontal="center" vertical="center"/>
      <protection locked="0"/>
    </xf>
    <xf numFmtId="0" fontId="13" fillId="15" borderId="103"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2" xfId="0" applyFont="1" applyFill="1" applyBorder="1" applyAlignment="1" applyProtection="1">
      <alignment horizontal="center" vertical="center" wrapText="1"/>
      <protection locked="0"/>
    </xf>
    <xf numFmtId="0" fontId="3" fillId="15" borderId="46"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protection locked="0"/>
    </xf>
    <xf numFmtId="0" fontId="0" fillId="16" borderId="142" xfId="0" applyFill="1" applyBorder="1" applyProtection="1">
      <protection locked="0"/>
    </xf>
    <xf numFmtId="0" fontId="44" fillId="16" borderId="146" xfId="0" applyFont="1" applyFill="1" applyBorder="1" applyAlignment="1" applyProtection="1">
      <alignment horizontal="center" vertical="center"/>
      <protection locked="0"/>
    </xf>
    <xf numFmtId="0" fontId="44" fillId="16" borderId="143" xfId="0" applyFont="1" applyFill="1" applyBorder="1" applyAlignment="1" applyProtection="1">
      <alignment horizontal="center" vertical="center"/>
      <protection locked="0"/>
    </xf>
    <xf numFmtId="0" fontId="44" fillId="16" borderId="158"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44" fillId="16" borderId="144" xfId="0" applyFont="1" applyFill="1" applyBorder="1" applyProtection="1">
      <protection locked="0"/>
    </xf>
    <xf numFmtId="0" fontId="13" fillId="0" borderId="0" xfId="0" applyFont="1" applyBorder="1" applyAlignment="1" applyProtection="1">
      <alignment wrapText="1"/>
      <protection locked="0"/>
    </xf>
    <xf numFmtId="0" fontId="26" fillId="16" borderId="145" xfId="0" applyFont="1" applyFill="1" applyBorder="1" applyProtection="1">
      <protection locked="0"/>
    </xf>
    <xf numFmtId="0" fontId="45" fillId="0" borderId="141" xfId="0" applyFont="1" applyFill="1" applyBorder="1" applyAlignment="1" applyProtection="1">
      <alignment horizontal="center" vertical="center"/>
      <protection locked="0"/>
    </xf>
    <xf numFmtId="0" fontId="45" fillId="0" borderId="157" xfId="0" applyFont="1" applyFill="1" applyBorder="1" applyAlignment="1" applyProtection="1">
      <alignment horizontal="center" vertical="center"/>
      <protection locked="0"/>
    </xf>
    <xf numFmtId="0" fontId="13" fillId="0" borderId="0" xfId="0" applyFont="1" applyFill="1" applyBorder="1" applyProtection="1">
      <protection locked="0"/>
    </xf>
    <xf numFmtId="14" fontId="0" fillId="0" borderId="0" xfId="0" applyNumberFormat="1" applyFill="1" applyProtection="1">
      <protection locked="0"/>
    </xf>
    <xf numFmtId="0" fontId="13" fillId="0" borderId="0" xfId="0" applyFont="1" applyBorder="1" applyProtection="1">
      <protection locked="0"/>
    </xf>
    <xf numFmtId="14" fontId="13" fillId="0" borderId="0" xfId="0" applyNumberFormat="1" applyFont="1" applyFill="1" applyBorder="1" applyProtection="1">
      <protection locked="0"/>
    </xf>
    <xf numFmtId="0" fontId="13" fillId="0" borderId="0" xfId="0" applyFont="1" applyFill="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7" fontId="13" fillId="0" borderId="0" xfId="0" applyNumberFormat="1" applyFont="1" applyBorder="1" applyAlignment="1" applyProtection="1">
      <alignment horizontal="center"/>
      <protection locked="0"/>
    </xf>
    <xf numFmtId="0" fontId="3" fillId="0" borderId="0" xfId="0" applyFont="1" applyBorder="1" applyAlignment="1" applyProtection="1">
      <alignment horizontal="justify" wrapText="1"/>
      <protection locked="0"/>
    </xf>
    <xf numFmtId="164" fontId="13" fillId="0" borderId="0" xfId="0" applyNumberFormat="1" applyFont="1" applyBorder="1" applyAlignment="1" applyProtection="1">
      <alignment horizontal="center"/>
      <protection locked="0"/>
    </xf>
    <xf numFmtId="0" fontId="13" fillId="0" borderId="0" xfId="0" applyFont="1" applyBorder="1" applyAlignment="1" applyProtection="1">
      <alignment horizontal="left"/>
      <protection locked="0"/>
    </xf>
    <xf numFmtId="0" fontId="3" fillId="0" borderId="0" xfId="0" applyFont="1" applyBorder="1" applyAlignment="1" applyProtection="1">
      <alignment horizontal="left" wrapText="1"/>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8" borderId="102" xfId="0" applyFont="1" applyFill="1" applyBorder="1" applyAlignment="1" applyProtection="1">
      <alignment horizontal="center" vertical="center" wrapText="1"/>
      <protection locked="0"/>
    </xf>
    <xf numFmtId="0" fontId="24" fillId="18" borderId="46" xfId="0" applyFont="1" applyFill="1" applyBorder="1" applyAlignment="1" applyProtection="1">
      <alignment horizontal="center" vertical="center"/>
      <protection locked="0"/>
    </xf>
    <xf numFmtId="14" fontId="24" fillId="18" borderId="46" xfId="0" applyNumberFormat="1" applyFont="1" applyFill="1" applyBorder="1" applyAlignment="1" applyProtection="1">
      <alignment horizontal="center" vertical="center" wrapText="1"/>
      <protection locked="0"/>
    </xf>
    <xf numFmtId="17" fontId="24" fillId="18" borderId="46" xfId="0" applyNumberFormat="1" applyFont="1" applyFill="1" applyBorder="1" applyAlignment="1" applyProtection="1">
      <alignment horizontal="center" vertical="center"/>
      <protection locked="0"/>
    </xf>
    <xf numFmtId="17" fontId="28" fillId="18" borderId="126" xfId="0" applyNumberFormat="1" applyFont="1" applyFill="1" applyBorder="1" applyAlignment="1" applyProtection="1">
      <alignment horizontal="center" vertical="center"/>
      <protection locked="0"/>
    </xf>
    <xf numFmtId="0" fontId="24" fillId="18" borderId="46" xfId="0" applyFont="1" applyFill="1" applyBorder="1" applyAlignment="1" applyProtection="1">
      <alignment horizontal="center" vertical="center" wrapText="1"/>
      <protection locked="0"/>
    </xf>
    <xf numFmtId="0" fontId="24" fillId="18" borderId="46" xfId="0" applyFont="1" applyFill="1" applyBorder="1" applyAlignment="1" applyProtection="1">
      <alignment vertical="center" wrapText="1"/>
      <protection locked="0"/>
    </xf>
    <xf numFmtId="0" fontId="24" fillId="18" borderId="46" xfId="0" applyFont="1" applyFill="1" applyBorder="1" applyAlignment="1" applyProtection="1">
      <alignment horizontal="justify" vertical="top" wrapText="1"/>
      <protection locked="0"/>
    </xf>
    <xf numFmtId="0" fontId="24" fillId="18"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0" fontId="4" fillId="0" borderId="0" xfId="0" applyFont="1" applyFill="1" applyAlignment="1">
      <alignment horizontal="center"/>
    </xf>
    <xf numFmtId="0" fontId="28" fillId="0" borderId="0" xfId="0" applyFont="1" applyFill="1" applyAlignment="1"/>
    <xf numFmtId="0" fontId="13" fillId="0" borderId="223" xfId="0" applyFont="1" applyBorder="1" applyAlignment="1">
      <alignment vertical="center"/>
    </xf>
    <xf numFmtId="0" fontId="40" fillId="0" borderId="134" xfId="4" applyBorder="1" applyAlignment="1">
      <alignment horizontal="center" vertical="center"/>
    </xf>
    <xf numFmtId="0" fontId="13" fillId="0" borderId="134" xfId="0" applyFont="1" applyBorder="1" applyAlignment="1">
      <alignment vertical="center"/>
    </xf>
    <xf numFmtId="0" fontId="13" fillId="0" borderId="224" xfId="0" applyFont="1" applyBorder="1" applyAlignment="1">
      <alignment horizontal="center" vertical="center"/>
    </xf>
    <xf numFmtId="0" fontId="3" fillId="15" borderId="100" xfId="0" applyFont="1" applyFill="1" applyBorder="1" applyAlignment="1" applyProtection="1">
      <alignment horizontal="center" vertical="center"/>
      <protection locked="0"/>
    </xf>
    <xf numFmtId="0" fontId="13" fillId="15" borderId="52" xfId="0" applyFont="1" applyFill="1" applyBorder="1" applyAlignment="1" applyProtection="1">
      <alignment horizontal="center" vertical="center"/>
      <protection locked="0"/>
    </xf>
    <xf numFmtId="0" fontId="26" fillId="15" borderId="225" xfId="0" applyFont="1" applyFill="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protection locked="0"/>
    </xf>
    <xf numFmtId="0" fontId="13" fillId="15"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26" xfId="0" applyFont="1" applyFill="1" applyBorder="1" applyAlignment="1" applyProtection="1">
      <alignment horizontal="center" vertical="center"/>
      <protection locked="0"/>
    </xf>
    <xf numFmtId="0" fontId="24" fillId="0" borderId="136" xfId="0" applyFont="1" applyFill="1" applyBorder="1" applyAlignment="1" applyProtection="1">
      <alignment horizontal="center" vertical="center" wrapText="1"/>
      <protection locked="0"/>
    </xf>
    <xf numFmtId="14" fontId="24" fillId="0" borderId="136" xfId="0" applyNumberFormat="1" applyFont="1" applyFill="1" applyBorder="1" applyAlignment="1" applyProtection="1">
      <alignment horizontal="center" vertical="center" wrapText="1"/>
      <protection locked="0"/>
    </xf>
    <xf numFmtId="17" fontId="13" fillId="0" borderId="136" xfId="0" applyNumberFormat="1" applyFont="1" applyFill="1" applyBorder="1" applyAlignment="1" applyProtection="1">
      <alignment horizontal="center" vertical="center"/>
      <protection locked="0"/>
    </xf>
    <xf numFmtId="0" fontId="24" fillId="0" borderId="136" xfId="0" applyFont="1" applyFill="1" applyBorder="1" applyAlignment="1" applyProtection="1">
      <alignment horizontal="left" vertical="center" wrapText="1"/>
      <protection locked="0"/>
    </xf>
    <xf numFmtId="0" fontId="24" fillId="0" borderId="136" xfId="0" applyFont="1" applyFill="1" applyBorder="1" applyAlignment="1" applyProtection="1">
      <alignment horizontal="justify" vertical="center" wrapText="1"/>
      <protection locked="0"/>
    </xf>
    <xf numFmtId="0" fontId="24" fillId="0" borderId="136" xfId="0" applyFont="1" applyFill="1" applyBorder="1" applyAlignment="1" applyProtection="1">
      <alignment vertical="center" wrapText="1"/>
      <protection locked="0"/>
    </xf>
    <xf numFmtId="0" fontId="24" fillId="0" borderId="227" xfId="0" applyFont="1" applyFill="1" applyBorder="1" applyAlignment="1" applyProtection="1">
      <alignment horizontal="center" vertical="center"/>
      <protection locked="0"/>
    </xf>
    <xf numFmtId="0" fontId="24" fillId="0" borderId="228" xfId="0" applyFont="1" applyBorder="1" applyAlignment="1" applyProtection="1">
      <alignment horizontal="center" vertical="center"/>
      <protection locked="0"/>
    </xf>
    <xf numFmtId="0" fontId="24" fillId="0" borderId="155" xfId="0" applyFont="1" applyBorder="1" applyAlignment="1" applyProtection="1">
      <alignment horizontal="center" vertical="center" wrapText="1"/>
      <protection locked="0"/>
    </xf>
    <xf numFmtId="14" fontId="24" fillId="0" borderId="155" xfId="0" applyNumberFormat="1" applyFont="1" applyBorder="1" applyAlignment="1" applyProtection="1">
      <alignment horizontal="center" vertical="center" wrapText="1"/>
      <protection locked="0"/>
    </xf>
    <xf numFmtId="17" fontId="13" fillId="0" borderId="155" xfId="0" applyNumberFormat="1" applyFont="1" applyBorder="1" applyAlignment="1" applyProtection="1">
      <alignment horizontal="center" vertical="center"/>
      <protection locked="0"/>
    </xf>
    <xf numFmtId="0" fontId="24" fillId="0" borderId="155" xfId="0" applyFont="1" applyBorder="1" applyAlignment="1" applyProtection="1">
      <alignment horizontal="left" vertical="center" wrapText="1"/>
      <protection locked="0"/>
    </xf>
    <xf numFmtId="0" fontId="24" fillId="0" borderId="155" xfId="0" applyFont="1" applyBorder="1" applyAlignment="1" applyProtection="1">
      <alignment horizontal="justify" vertical="center" wrapText="1"/>
      <protection locked="0"/>
    </xf>
    <xf numFmtId="0" fontId="24" fillId="0" borderId="155" xfId="0" applyFont="1" applyBorder="1" applyAlignment="1" applyProtection="1">
      <alignment vertical="center" wrapText="1"/>
      <protection locked="0"/>
    </xf>
    <xf numFmtId="0" fontId="24" fillId="0" borderId="229"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72"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14" fontId="24" fillId="0" borderId="126" xfId="0" applyNumberFormat="1" applyFont="1" applyBorder="1" applyAlignment="1" applyProtection="1">
      <alignment horizontal="center" vertical="center" wrapText="1"/>
      <protection locked="0"/>
    </xf>
    <xf numFmtId="17" fontId="24" fillId="0" borderId="126" xfId="0" applyNumberFormat="1" applyFont="1" applyBorder="1" applyAlignment="1" applyProtection="1">
      <alignment horizontal="center" vertical="center" wrapText="1"/>
      <protection locked="0"/>
    </xf>
    <xf numFmtId="17" fontId="24" fillId="0" borderId="126"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vertical="center" wrapText="1"/>
      <protection locked="0"/>
    </xf>
    <xf numFmtId="0" fontId="24" fillId="0" borderId="126"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6" fillId="17" borderId="89" xfId="0" applyFont="1" applyFill="1" applyBorder="1" applyAlignment="1">
      <alignment horizontal="center" vertical="center"/>
    </xf>
    <xf numFmtId="0" fontId="76" fillId="17" borderId="41" xfId="0" applyFont="1" applyFill="1" applyBorder="1" applyAlignment="1">
      <alignment horizontal="center" vertical="center" wrapText="1"/>
    </xf>
    <xf numFmtId="14" fontId="76" fillId="17" borderId="41" xfId="0" applyNumberFormat="1" applyFont="1" applyFill="1" applyBorder="1" applyAlignment="1">
      <alignment horizontal="center" vertical="center"/>
    </xf>
    <xf numFmtId="17" fontId="76" fillId="17" borderId="41" xfId="0" applyNumberFormat="1" applyFont="1" applyFill="1" applyBorder="1" applyAlignment="1">
      <alignment horizontal="center" vertical="center"/>
    </xf>
    <xf numFmtId="0" fontId="78" fillId="17" borderId="41" xfId="0" applyFont="1" applyFill="1" applyBorder="1" applyAlignment="1">
      <alignment horizontal="left" vertical="center" wrapText="1"/>
    </xf>
    <xf numFmtId="0" fontId="76" fillId="17" borderId="41" xfId="0" applyFont="1" applyFill="1" applyBorder="1" applyAlignment="1">
      <alignment horizontal="left" vertical="center" wrapText="1"/>
    </xf>
    <xf numFmtId="17" fontId="76" fillId="11" borderId="41" xfId="0" applyNumberFormat="1" applyFont="1" applyFill="1" applyBorder="1" applyAlignment="1">
      <alignment horizontal="center" vertical="center"/>
    </xf>
    <xf numFmtId="14" fontId="76"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0" fontId="76" fillId="11" borderId="89" xfId="0" applyFont="1" applyFill="1" applyBorder="1" applyAlignment="1">
      <alignment horizontal="center" vertical="center"/>
    </xf>
    <xf numFmtId="0" fontId="76" fillId="11" borderId="41" xfId="0" applyFont="1" applyFill="1" applyBorder="1" applyAlignment="1">
      <alignment horizontal="center" vertical="center" wrapText="1"/>
    </xf>
    <xf numFmtId="0" fontId="68" fillId="11" borderId="41" xfId="0" applyFont="1" applyFill="1" applyBorder="1" applyAlignment="1">
      <alignment horizontal="center" vertical="center" wrapText="1"/>
    </xf>
    <xf numFmtId="14" fontId="68" fillId="11" borderId="41" xfId="0" applyNumberFormat="1" applyFont="1" applyFill="1" applyBorder="1" applyAlignment="1">
      <alignment horizontal="center" vertical="center" wrapText="1"/>
    </xf>
    <xf numFmtId="0" fontId="0" fillId="15" borderId="38" xfId="0" pivotButton="1" applyFill="1" applyBorder="1"/>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5" fillId="0" borderId="38" xfId="0" pivotButton="1" applyFont="1" applyBorder="1"/>
    <xf numFmtId="0" fontId="65" fillId="0" borderId="33" xfId="0" applyFont="1" applyBorder="1"/>
    <xf numFmtId="0" fontId="65" fillId="0" borderId="34" xfId="0" applyFont="1" applyBorder="1"/>
    <xf numFmtId="0" fontId="65" fillId="0" borderId="0" xfId="0" applyFont="1"/>
    <xf numFmtId="0" fontId="65" fillId="16" borderId="144" xfId="0" applyFont="1" applyFill="1" applyBorder="1"/>
    <xf numFmtId="0" fontId="65" fillId="0" borderId="0" xfId="0" applyFont="1" applyFill="1" applyBorder="1" applyAlignment="1">
      <alignment horizontal="center" vertical="center"/>
    </xf>
    <xf numFmtId="0" fontId="65" fillId="0" borderId="159" xfId="0" applyFont="1" applyFill="1" applyBorder="1" applyAlignment="1">
      <alignment horizontal="center" vertical="center"/>
    </xf>
    <xf numFmtId="0" fontId="46" fillId="0" borderId="0" xfId="0" applyFont="1" applyAlignment="1"/>
    <xf numFmtId="0" fontId="66" fillId="0" borderId="38" xfId="0" applyFont="1" applyFill="1" applyBorder="1"/>
    <xf numFmtId="0" fontId="66" fillId="0" borderId="34" xfId="0" applyFont="1" applyFill="1" applyBorder="1"/>
    <xf numFmtId="0" fontId="66" fillId="0" borderId="33" xfId="0" applyFont="1" applyFill="1" applyBorder="1"/>
    <xf numFmtId="0" fontId="66" fillId="0" borderId="34" xfId="0" applyNumberFormat="1" applyFont="1" applyFill="1" applyBorder="1"/>
    <xf numFmtId="0" fontId="65" fillId="0" borderId="141" xfId="0" applyFont="1" applyFill="1" applyBorder="1" applyAlignment="1">
      <alignment horizontal="center" vertical="center"/>
    </xf>
    <xf numFmtId="0" fontId="65" fillId="0" borderId="157" xfId="0" applyFont="1" applyFill="1" applyBorder="1" applyAlignment="1">
      <alignment horizontal="center" vertical="center"/>
    </xf>
    <xf numFmtId="14" fontId="66" fillId="0" borderId="0" xfId="0" applyNumberFormat="1" applyFont="1" applyFill="1"/>
    <xf numFmtId="0" fontId="47" fillId="9" borderId="0" xfId="0" applyFont="1" applyFill="1" applyBorder="1" applyAlignment="1">
      <alignment vertical="center"/>
    </xf>
    <xf numFmtId="49" fontId="4" fillId="7" borderId="45" xfId="0" applyNumberFormat="1" applyFont="1" applyFill="1" applyBorder="1" applyAlignment="1">
      <alignment horizontal="center" vertical="center"/>
    </xf>
    <xf numFmtId="0" fontId="28" fillId="7" borderId="46" xfId="0" applyFont="1" applyFill="1" applyBorder="1" applyAlignment="1">
      <alignment vertical="center" wrapText="1"/>
    </xf>
    <xf numFmtId="0" fontId="4" fillId="3"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0" borderId="9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6" xfId="0" applyNumberFormat="1"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6" xfId="0" applyFont="1" applyFill="1" applyBorder="1" applyAlignment="1">
      <alignment vertical="center"/>
    </xf>
    <xf numFmtId="0" fontId="3" fillId="3" borderId="47" xfId="0" applyFont="1" applyFill="1" applyBorder="1" applyAlignment="1">
      <alignment horizontal="center" vertical="center"/>
    </xf>
    <xf numFmtId="0" fontId="41" fillId="0" borderId="160" xfId="0" applyFont="1" applyFill="1" applyBorder="1" applyAlignment="1">
      <alignment horizontal="center" vertical="center"/>
    </xf>
    <xf numFmtId="0" fontId="3" fillId="0" borderId="3" xfId="0" applyFont="1" applyBorder="1"/>
    <xf numFmtId="49" fontId="24" fillId="0" borderId="4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30" xfId="0" applyFont="1" applyBorder="1" applyAlignment="1">
      <alignment horizontal="justify" vertical="center" wrapText="1"/>
    </xf>
    <xf numFmtId="164" fontId="3" fillId="0" borderId="42"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42" xfId="0" applyFont="1" applyBorder="1" applyAlignment="1">
      <alignment horizontal="justify" vertical="center" wrapText="1"/>
    </xf>
    <xf numFmtId="0" fontId="3" fillId="0" borderId="52" xfId="0" applyFont="1" applyFill="1" applyBorder="1" applyAlignment="1">
      <alignment horizontal="justify" vertical="center" wrapText="1"/>
    </xf>
    <xf numFmtId="0" fontId="4" fillId="7" borderId="155" xfId="0" applyFont="1" applyFill="1" applyBorder="1" applyAlignment="1">
      <alignment horizontal="left" vertical="center" wrapText="1"/>
    </xf>
    <xf numFmtId="164" fontId="3" fillId="0" borderId="180" xfId="0" applyNumberFormat="1" applyFont="1" applyFill="1" applyBorder="1" applyAlignment="1">
      <alignment horizontal="center" vertical="center" wrapText="1"/>
    </xf>
    <xf numFmtId="14" fontId="3" fillId="0" borderId="180" xfId="0" applyNumberFormat="1" applyFont="1" applyFill="1" applyBorder="1" applyAlignment="1">
      <alignment horizontal="center" vertical="center" wrapText="1"/>
    </xf>
    <xf numFmtId="17" fontId="3" fillId="0" borderId="180" xfId="0" applyNumberFormat="1" applyFont="1" applyFill="1" applyBorder="1" applyAlignment="1">
      <alignment horizontal="center" vertical="center" wrapText="1"/>
    </xf>
    <xf numFmtId="164" fontId="4" fillId="7" borderId="231" xfId="0" applyNumberFormat="1" applyFont="1" applyFill="1" applyBorder="1" applyAlignment="1">
      <alignment horizontal="center" vertical="center"/>
    </xf>
    <xf numFmtId="0" fontId="4" fillId="5" borderId="162" xfId="0" applyFont="1" applyFill="1" applyBorder="1" applyAlignment="1">
      <alignment horizontal="center" vertical="center"/>
    </xf>
    <xf numFmtId="14" fontId="4" fillId="7" borderId="162" xfId="0" applyNumberFormat="1" applyFont="1" applyFill="1" applyBorder="1" applyAlignment="1">
      <alignment horizontal="center" vertical="center" wrapText="1"/>
    </xf>
    <xf numFmtId="17" fontId="4" fillId="7" borderId="162" xfId="0" applyNumberFormat="1" applyFont="1" applyFill="1" applyBorder="1" applyAlignment="1">
      <alignment horizontal="center" vertical="center"/>
    </xf>
    <xf numFmtId="0" fontId="4" fillId="7" borderId="162" xfId="0" applyFont="1" applyFill="1" applyBorder="1" applyAlignment="1">
      <alignment horizontal="center" vertical="center" wrapText="1"/>
    </xf>
    <xf numFmtId="0" fontId="4" fillId="7" borderId="162" xfId="0" applyFont="1" applyFill="1" applyBorder="1" applyAlignment="1">
      <alignment horizontal="justify" vertical="center" wrapText="1"/>
    </xf>
    <xf numFmtId="0" fontId="4" fillId="7" borderId="168" xfId="0" applyFont="1" applyFill="1" applyBorder="1" applyAlignment="1">
      <alignment horizontal="center" vertical="center" wrapText="1"/>
    </xf>
    <xf numFmtId="0" fontId="4" fillId="7" borderId="207" xfId="0" applyFont="1" applyFill="1" applyBorder="1" applyAlignment="1">
      <alignment horizontal="center"/>
    </xf>
    <xf numFmtId="0" fontId="64" fillId="7" borderId="207" xfId="0" applyFont="1" applyFill="1" applyBorder="1"/>
    <xf numFmtId="0" fontId="4" fillId="7" borderId="207" xfId="0" applyFont="1" applyFill="1" applyBorder="1" applyAlignment="1"/>
    <xf numFmtId="0" fontId="3" fillId="0" borderId="232" xfId="0" applyFont="1" applyBorder="1" applyAlignment="1">
      <alignment horizontal="justify" vertical="center" wrapText="1"/>
    </xf>
    <xf numFmtId="0" fontId="3" fillId="0" borderId="163" xfId="0" applyFont="1" applyFill="1" applyBorder="1" applyAlignment="1">
      <alignment horizontal="center" vertical="center" wrapText="1"/>
    </xf>
    <xf numFmtId="164" fontId="3" fillId="0" borderId="233" xfId="0" applyNumberFormat="1" applyFont="1" applyFill="1" applyBorder="1" applyAlignment="1">
      <alignment horizontal="center" vertical="center" wrapText="1"/>
    </xf>
    <xf numFmtId="14" fontId="3" fillId="0" borderId="200" xfId="0" applyNumberFormat="1" applyFont="1" applyFill="1" applyBorder="1" applyAlignment="1">
      <alignment horizontal="center" vertical="center" wrapText="1"/>
    </xf>
    <xf numFmtId="17" fontId="3" fillId="0" borderId="200" xfId="0" applyNumberFormat="1" applyFont="1" applyFill="1" applyBorder="1" applyAlignment="1">
      <alignment horizontal="center" vertical="center" wrapText="1"/>
    </xf>
    <xf numFmtId="0" fontId="3" fillId="0" borderId="200" xfId="0" applyFont="1" applyBorder="1" applyAlignment="1">
      <alignment horizontal="justify" vertical="center" wrapText="1"/>
    </xf>
    <xf numFmtId="0" fontId="3" fillId="0" borderId="200" xfId="0" applyFont="1" applyFill="1" applyBorder="1" applyAlignment="1">
      <alignment horizontal="justify" vertical="center" wrapText="1"/>
    </xf>
    <xf numFmtId="0" fontId="3"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14" fontId="3" fillId="0" borderId="236" xfId="0" applyNumberFormat="1" applyFont="1" applyFill="1" applyBorder="1" applyAlignment="1">
      <alignment horizontal="center" vertical="center"/>
    </xf>
    <xf numFmtId="17" fontId="3" fillId="0" borderId="236" xfId="0" applyNumberFormat="1" applyFont="1" applyBorder="1" applyAlignment="1">
      <alignment horizontal="center" vertical="center"/>
    </xf>
    <xf numFmtId="0" fontId="3" fillId="0" borderId="236" xfId="0" applyFont="1" applyBorder="1" applyAlignment="1">
      <alignment horizontal="center" vertical="center" wrapText="1"/>
    </xf>
    <xf numFmtId="0" fontId="3" fillId="0" borderId="236" xfId="0" applyFont="1" applyFill="1" applyBorder="1" applyAlignment="1">
      <alignment horizontal="left" vertical="center" wrapText="1"/>
    </xf>
    <xf numFmtId="0" fontId="3" fillId="0" borderId="236" xfId="0" applyFont="1" applyFill="1" applyBorder="1" applyAlignment="1">
      <alignment horizontal="justify" vertical="center" wrapText="1"/>
    </xf>
    <xf numFmtId="0" fontId="3" fillId="0" borderId="236" xfId="0" applyFont="1" applyFill="1" applyBorder="1" applyAlignment="1">
      <alignment horizontal="center" vertical="center"/>
    </xf>
    <xf numFmtId="0" fontId="13" fillId="0" borderId="236" xfId="0" applyFont="1" applyBorder="1" applyAlignment="1"/>
    <xf numFmtId="0" fontId="0" fillId="0" borderId="236" xfId="0" applyBorder="1"/>
    <xf numFmtId="0" fontId="13" fillId="0" borderId="124" xfId="0" applyFont="1" applyFill="1" applyBorder="1" applyAlignment="1">
      <alignment horizontal="center" vertical="center"/>
    </xf>
    <xf numFmtId="0" fontId="13" fillId="0" borderId="237" xfId="0" applyFont="1" applyBorder="1" applyAlignment="1"/>
    <xf numFmtId="0" fontId="3" fillId="0" borderId="238" xfId="0" applyFont="1" applyFill="1" applyBorder="1" applyAlignment="1">
      <alignment horizontal="center" vertical="center"/>
    </xf>
    <xf numFmtId="14" fontId="3" fillId="0" borderId="236" xfId="0" applyNumberFormat="1" applyFont="1" applyBorder="1" applyAlignment="1">
      <alignment horizontal="center" vertical="center" wrapText="1"/>
    </xf>
    <xf numFmtId="17" fontId="3" fillId="0" borderId="236" xfId="0" applyNumberFormat="1" applyFont="1" applyFill="1" applyBorder="1" applyAlignment="1">
      <alignment horizontal="center" vertical="center"/>
    </xf>
    <xf numFmtId="0" fontId="3" fillId="0" borderId="236" xfId="0" applyFont="1" applyBorder="1" applyAlignment="1">
      <alignment horizontal="left" vertical="center" wrapText="1"/>
    </xf>
    <xf numFmtId="0" fontId="3" fillId="0" borderId="239" xfId="0" applyFont="1" applyBorder="1" applyAlignment="1">
      <alignment horizontal="center" vertical="center" wrapText="1"/>
    </xf>
    <xf numFmtId="0" fontId="3" fillId="0" borderId="236" xfId="0" applyFont="1" applyBorder="1" applyAlignment="1">
      <alignment horizontal="center" vertical="center"/>
    </xf>
    <xf numFmtId="0" fontId="3" fillId="0" borderId="236" xfId="0" applyFont="1" applyBorder="1" applyAlignment="1">
      <alignment horizontal="justify" vertical="center" wrapText="1"/>
    </xf>
    <xf numFmtId="17" fontId="13" fillId="0" borderId="236" xfId="0" applyNumberFormat="1" applyFont="1" applyBorder="1" applyAlignment="1">
      <alignment horizontal="center" vertical="center"/>
    </xf>
    <xf numFmtId="0" fontId="3" fillId="8" borderId="236" xfId="0" applyFont="1" applyFill="1" applyBorder="1" applyAlignment="1">
      <alignment vertical="center" wrapText="1"/>
    </xf>
    <xf numFmtId="0" fontId="3" fillId="0" borderId="236" xfId="0" applyFont="1" applyBorder="1" applyAlignment="1">
      <alignment horizontal="left" vertical="center"/>
    </xf>
    <xf numFmtId="0" fontId="3" fillId="0" borderId="239" xfId="0" applyFont="1" applyBorder="1" applyAlignment="1">
      <alignment horizontal="center" vertical="center"/>
    </xf>
    <xf numFmtId="0" fontId="3" fillId="0" borderId="239" xfId="0" applyFont="1" applyBorder="1" applyAlignment="1">
      <alignment horizontal="justify" vertical="center" wrapText="1"/>
    </xf>
    <xf numFmtId="0" fontId="3" fillId="0" borderId="236" xfId="0" applyFont="1" applyBorder="1" applyAlignment="1">
      <alignment vertical="center" wrapText="1"/>
    </xf>
    <xf numFmtId="165" fontId="3" fillId="0" borderId="236" xfId="0" applyNumberFormat="1" applyFont="1" applyFill="1" applyBorder="1" applyAlignment="1">
      <alignment horizontal="center" vertical="center" wrapText="1"/>
    </xf>
    <xf numFmtId="0" fontId="3" fillId="0" borderId="236" xfId="0" applyFont="1" applyBorder="1" applyAlignment="1">
      <alignment horizontal="justify" vertical="center"/>
    </xf>
    <xf numFmtId="0" fontId="24" fillId="0" borderId="236" xfId="0" applyFont="1" applyBorder="1" applyAlignment="1">
      <alignment horizontal="center" vertical="center" wrapText="1"/>
    </xf>
    <xf numFmtId="14" fontId="24" fillId="0" borderId="236" xfId="0" applyNumberFormat="1" applyFont="1" applyBorder="1" applyAlignment="1">
      <alignment horizontal="center" vertical="center" wrapText="1"/>
    </xf>
    <xf numFmtId="0" fontId="24" fillId="0" borderId="236" xfId="0" applyFont="1" applyBorder="1" applyAlignment="1">
      <alignment vertical="center" wrapText="1"/>
    </xf>
    <xf numFmtId="0" fontId="24" fillId="0" borderId="236" xfId="0" applyFont="1" applyBorder="1" applyAlignment="1">
      <alignment horizontal="justify" vertical="center" wrapText="1"/>
    </xf>
    <xf numFmtId="0" fontId="24" fillId="0" borderId="236" xfId="0" applyFont="1" applyBorder="1" applyAlignment="1">
      <alignment vertical="center"/>
    </xf>
    <xf numFmtId="0" fontId="24" fillId="0" borderId="239" xfId="0" applyFont="1" applyBorder="1" applyAlignment="1">
      <alignment horizontal="center" vertical="center"/>
    </xf>
    <xf numFmtId="0" fontId="3" fillId="11" borderId="238" xfId="0" applyFont="1" applyFill="1" applyBorder="1" applyAlignment="1">
      <alignment horizontal="center" vertical="center"/>
    </xf>
    <xf numFmtId="0" fontId="24" fillId="11" borderId="236" xfId="0" applyFont="1" applyFill="1" applyBorder="1" applyAlignment="1">
      <alignment horizontal="center" vertical="center" wrapText="1"/>
    </xf>
    <xf numFmtId="14" fontId="24" fillId="11" borderId="236" xfId="0" applyNumberFormat="1" applyFont="1" applyFill="1" applyBorder="1" applyAlignment="1">
      <alignment horizontal="center" vertical="center" wrapText="1"/>
    </xf>
    <xf numFmtId="17" fontId="13" fillId="11" borderId="236" xfId="0" applyNumberFormat="1" applyFont="1" applyFill="1" applyBorder="1" applyAlignment="1">
      <alignment horizontal="center" vertical="center"/>
    </xf>
    <xf numFmtId="0" fontId="24" fillId="11" borderId="236" xfId="0" applyFont="1" applyFill="1" applyBorder="1" applyAlignment="1">
      <alignment vertical="center" wrapText="1"/>
    </xf>
    <xf numFmtId="0" fontId="24" fillId="11" borderId="236" xfId="0" applyFont="1" applyFill="1" applyBorder="1" applyAlignment="1">
      <alignment horizontal="justify" vertical="center" wrapText="1"/>
    </xf>
    <xf numFmtId="0" fontId="24" fillId="11" borderId="239" xfId="0" applyFont="1" applyFill="1" applyBorder="1" applyAlignment="1">
      <alignment horizontal="center" vertical="center"/>
    </xf>
    <xf numFmtId="0" fontId="24" fillId="0" borderId="236" xfId="0" applyFont="1" applyFill="1" applyBorder="1" applyAlignment="1">
      <alignment horizontal="center" vertical="center" wrapText="1"/>
    </xf>
    <xf numFmtId="14" fontId="24" fillId="0" borderId="236" xfId="0" applyNumberFormat="1" applyFont="1" applyFill="1" applyBorder="1" applyAlignment="1">
      <alignment horizontal="center" vertical="center" wrapText="1"/>
    </xf>
    <xf numFmtId="17" fontId="13" fillId="0" borderId="236" xfId="0" applyNumberFormat="1" applyFont="1" applyFill="1" applyBorder="1" applyAlignment="1">
      <alignment horizontal="center" vertical="center"/>
    </xf>
    <xf numFmtId="0" fontId="24" fillId="0" borderId="236" xfId="0" applyFont="1" applyFill="1" applyBorder="1" applyAlignment="1">
      <alignment vertical="center" wrapText="1"/>
    </xf>
    <xf numFmtId="0" fontId="24" fillId="0" borderId="236" xfId="0" applyFont="1" applyFill="1" applyBorder="1" applyAlignment="1">
      <alignment horizontal="justify" vertical="center" wrapText="1"/>
    </xf>
    <xf numFmtId="0" fontId="24" fillId="0" borderId="239" xfId="0" applyFont="1" applyFill="1" applyBorder="1" applyAlignment="1">
      <alignment horizontal="center" vertical="center"/>
    </xf>
    <xf numFmtId="0" fontId="3" fillId="0" borderId="239" xfId="0" applyFont="1" applyFill="1" applyBorder="1" applyAlignment="1">
      <alignment horizontal="center" vertical="center"/>
    </xf>
    <xf numFmtId="0" fontId="71" fillId="0" borderId="238" xfId="0" applyFont="1" applyFill="1" applyBorder="1" applyAlignment="1">
      <alignment horizontal="center" vertical="center"/>
    </xf>
    <xf numFmtId="17" fontId="71" fillId="0" borderId="236" xfId="0" applyNumberFormat="1" applyFont="1" applyFill="1" applyBorder="1" applyAlignment="1">
      <alignment horizontal="center" vertical="center"/>
    </xf>
    <xf numFmtId="0" fontId="71" fillId="0" borderId="236" xfId="0" applyFont="1" applyFill="1" applyBorder="1" applyAlignment="1">
      <alignment horizontal="left" vertical="center" wrapText="1"/>
    </xf>
    <xf numFmtId="0" fontId="71" fillId="0" borderId="236" xfId="0" applyFont="1" applyFill="1" applyBorder="1" applyAlignment="1">
      <alignment horizontal="justify" vertical="center" wrapText="1"/>
    </xf>
    <xf numFmtId="0" fontId="71" fillId="0" borderId="239" xfId="0" applyFont="1" applyFill="1" applyBorder="1" applyAlignment="1">
      <alignment horizontal="center" vertical="center"/>
    </xf>
    <xf numFmtId="0" fontId="71" fillId="0" borderId="236" xfId="0" applyFont="1" applyFill="1" applyBorder="1" applyAlignment="1">
      <alignment horizontal="center" vertical="center" wrapText="1"/>
    </xf>
    <xf numFmtId="17" fontId="76" fillId="0" borderId="236" xfId="0" applyNumberFormat="1" applyFont="1" applyFill="1" applyBorder="1" applyAlignment="1">
      <alignment horizontal="center" vertical="center"/>
    </xf>
    <xf numFmtId="0" fontId="76" fillId="0" borderId="236" xfId="0" applyFont="1" applyFill="1" applyBorder="1" applyAlignment="1">
      <alignment horizontal="left" vertical="center" wrapText="1"/>
    </xf>
    <xf numFmtId="0" fontId="76" fillId="0" borderId="236" xfId="0" applyFont="1" applyFill="1" applyBorder="1" applyAlignment="1">
      <alignment horizontal="justify" vertical="center" wrapText="1"/>
    </xf>
    <xf numFmtId="0" fontId="76" fillId="0" borderId="239" xfId="0" applyFont="1" applyFill="1" applyBorder="1" applyAlignment="1">
      <alignment horizontal="center" vertical="center"/>
    </xf>
    <xf numFmtId="17" fontId="73" fillId="0" borderId="236" xfId="0" applyNumberFormat="1" applyFont="1" applyFill="1" applyBorder="1" applyAlignment="1">
      <alignment horizontal="center" vertical="center"/>
    </xf>
    <xf numFmtId="0" fontId="73" fillId="0" borderId="236" xfId="0" applyFont="1" applyFill="1" applyBorder="1" applyAlignment="1">
      <alignment horizontal="left" vertical="center" wrapText="1"/>
    </xf>
    <xf numFmtId="0" fontId="73" fillId="0" borderId="236" xfId="0" applyFont="1" applyFill="1" applyBorder="1" applyAlignment="1">
      <alignment horizontal="justify" vertical="center" wrapText="1"/>
    </xf>
    <xf numFmtId="0" fontId="73" fillId="0" borderId="239" xfId="0" applyFont="1" applyFill="1" applyBorder="1" applyAlignment="1">
      <alignment horizontal="center" vertical="center"/>
    </xf>
    <xf numFmtId="0" fontId="3" fillId="0" borderId="236" xfId="0" applyFont="1" applyBorder="1" applyAlignment="1">
      <alignment wrapText="1"/>
    </xf>
    <xf numFmtId="0" fontId="76" fillId="0" borderId="238" xfId="0" applyFont="1" applyFill="1" applyBorder="1" applyAlignment="1">
      <alignment horizontal="center" vertical="center"/>
    </xf>
    <xf numFmtId="0" fontId="76" fillId="0" borderId="236" xfId="0" applyFont="1" applyFill="1" applyBorder="1" applyAlignment="1">
      <alignment horizontal="center" vertical="center" wrapText="1"/>
    </xf>
    <xf numFmtId="0" fontId="76" fillId="0" borderId="236" xfId="0" applyFont="1" applyBorder="1" applyAlignment="1">
      <alignment horizontal="justify" vertical="center" wrapText="1"/>
    </xf>
    <xf numFmtId="0" fontId="9" fillId="0" borderId="236" xfId="0" applyFont="1" applyBorder="1" applyAlignment="1">
      <alignment vertical="center"/>
    </xf>
    <xf numFmtId="14" fontId="13" fillId="0" borderId="236" xfId="0" applyNumberFormat="1" applyFont="1" applyFill="1" applyBorder="1" applyAlignment="1">
      <alignment horizontal="center" vertical="center"/>
    </xf>
    <xf numFmtId="0" fontId="3" fillId="0" borderId="236" xfId="0" applyFont="1" applyFill="1" applyBorder="1" applyAlignment="1">
      <alignment horizontal="left" vertical="center"/>
    </xf>
    <xf numFmtId="0" fontId="13" fillId="0" borderId="236" xfId="0" applyFont="1" applyFill="1" applyBorder="1" applyAlignment="1">
      <alignment horizontal="center" vertical="center"/>
    </xf>
    <xf numFmtId="0" fontId="3" fillId="0" borderId="236" xfId="0" applyFont="1" applyFill="1" applyBorder="1" applyAlignment="1">
      <alignment horizontal="left" vertical="top" wrapText="1"/>
    </xf>
    <xf numFmtId="17" fontId="76" fillId="0" borderId="236" xfId="0" applyNumberFormat="1" applyFont="1" applyBorder="1" applyAlignment="1">
      <alignment horizontal="center" vertical="center"/>
    </xf>
    <xf numFmtId="0" fontId="76" fillId="0" borderId="236"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79" fillId="0" borderId="41" xfId="0" applyNumberFormat="1" applyFont="1" applyFill="1" applyBorder="1" applyAlignment="1">
      <alignment horizontal="center" vertical="center"/>
    </xf>
    <xf numFmtId="17" fontId="79" fillId="0" borderId="41" xfId="0" applyNumberFormat="1" applyFont="1" applyFill="1" applyBorder="1" applyAlignment="1">
      <alignment horizontal="center" vertical="center"/>
    </xf>
    <xf numFmtId="0" fontId="80" fillId="0" borderId="41" xfId="0" applyFont="1" applyFill="1" applyBorder="1" applyAlignment="1">
      <alignment horizontal="left" vertical="center" wrapText="1"/>
    </xf>
    <xf numFmtId="49" fontId="3" fillId="0" borderId="0" xfId="0" applyNumberFormat="1" applyFont="1" applyAlignment="1">
      <alignment horizontal="center" vertical="center"/>
    </xf>
    <xf numFmtId="14" fontId="79" fillId="0" borderId="46" xfId="0" applyNumberFormat="1" applyFont="1" applyFill="1" applyBorder="1" applyAlignment="1">
      <alignment horizontal="center" vertical="center" wrapText="1"/>
    </xf>
    <xf numFmtId="17" fontId="79" fillId="0" borderId="46" xfId="0" applyNumberFormat="1" applyFont="1" applyFill="1" applyBorder="1" applyAlignment="1">
      <alignment horizontal="center" vertical="center" wrapText="1"/>
    </xf>
    <xf numFmtId="0" fontId="79" fillId="0" borderId="46" xfId="0" applyFont="1" applyFill="1" applyBorder="1" applyAlignment="1">
      <alignment horizontal="left" vertical="center" wrapText="1"/>
    </xf>
    <xf numFmtId="0" fontId="79" fillId="0" borderId="46" xfId="0" applyFont="1" applyFill="1" applyBorder="1" applyAlignment="1">
      <alignment vertical="center" wrapText="1"/>
    </xf>
    <xf numFmtId="0" fontId="79" fillId="0" borderId="46" xfId="0" applyFont="1" applyFill="1" applyBorder="1" applyAlignment="1">
      <alignment horizontal="center" wrapText="1"/>
    </xf>
    <xf numFmtId="0" fontId="16" fillId="0" borderId="0" xfId="0" applyFont="1" applyFill="1" applyBorder="1"/>
    <xf numFmtId="0" fontId="27" fillId="0" borderId="0" xfId="0" applyFont="1" applyFill="1" applyBorder="1" applyAlignment="1">
      <alignment horizontal="center" wrapText="1"/>
    </xf>
    <xf numFmtId="0" fontId="2" fillId="6" borderId="20" xfId="1" applyFill="1" applyBorder="1" applyAlignment="1" applyProtection="1"/>
    <xf numFmtId="0" fontId="3" fillId="6" borderId="2" xfId="0" applyFont="1" applyFill="1" applyBorder="1" applyAlignment="1">
      <alignment horizontal="center"/>
    </xf>
    <xf numFmtId="0" fontId="3" fillId="6" borderId="184" xfId="0" applyFont="1" applyFill="1" applyBorder="1" applyAlignment="1">
      <alignment horizontal="center"/>
    </xf>
    <xf numFmtId="0" fontId="9" fillId="6" borderId="184" xfId="0" applyFont="1" applyFill="1" applyBorder="1" applyAlignment="1">
      <alignment horizontal="center"/>
    </xf>
    <xf numFmtId="0" fontId="46" fillId="0" borderId="0" xfId="0" applyFont="1" applyFill="1" applyBorder="1" applyAlignment="1">
      <alignment horizontal="center" vertical="center"/>
    </xf>
    <xf numFmtId="0" fontId="46" fillId="11" borderId="89" xfId="0" applyFont="1" applyFill="1" applyBorder="1" applyAlignment="1">
      <alignment horizontal="center" vertical="center"/>
    </xf>
    <xf numFmtId="49" fontId="46" fillId="11" borderId="90"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1" xfId="0" applyFont="1" applyFill="1" applyBorder="1" applyAlignment="1">
      <alignment horizontal="justify" vertical="justify" wrapText="1"/>
    </xf>
    <xf numFmtId="0" fontId="16" fillId="0" borderId="20" xfId="0" applyFont="1" applyBorder="1"/>
    <xf numFmtId="0" fontId="27" fillId="6" borderId="2" xfId="0" applyFont="1" applyFill="1" applyBorder="1" applyAlignment="1">
      <alignment horizontal="center" wrapText="1"/>
    </xf>
    <xf numFmtId="0" fontId="27" fillId="6" borderId="20" xfId="0" applyFont="1" applyFill="1" applyBorder="1" applyAlignment="1">
      <alignment horizontal="left" wrapText="1"/>
    </xf>
    <xf numFmtId="0" fontId="16" fillId="0" borderId="2" xfId="0" applyFont="1" applyBorder="1"/>
    <xf numFmtId="0" fontId="16" fillId="0" borderId="184" xfId="0" applyFont="1" applyBorder="1"/>
    <xf numFmtId="0" fontId="9" fillId="6" borderId="0" xfId="0" applyFont="1" applyFill="1" applyBorder="1" applyAlignment="1">
      <alignment horizontal="center"/>
    </xf>
    <xf numFmtId="0" fontId="26" fillId="6" borderId="240" xfId="0" applyFont="1" applyFill="1" applyBorder="1" applyAlignment="1">
      <alignment horizontal="center" vertical="center" wrapText="1"/>
    </xf>
    <xf numFmtId="0" fontId="22" fillId="6" borderId="240" xfId="0" applyFont="1" applyFill="1" applyBorder="1" applyAlignment="1">
      <alignment horizontal="center" vertical="center" wrapText="1"/>
    </xf>
    <xf numFmtId="0" fontId="21" fillId="6" borderId="240" xfId="0" applyFont="1" applyFill="1" applyBorder="1" applyAlignment="1">
      <alignment horizontal="center" vertical="center" wrapText="1"/>
    </xf>
    <xf numFmtId="0" fontId="0" fillId="15" borderId="13" xfId="0" pivotButton="1" applyFill="1" applyBorder="1" applyAlignment="1">
      <alignment vertical="center"/>
    </xf>
    <xf numFmtId="0" fontId="1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9" fillId="0" borderId="238" xfId="0" applyFont="1" applyFill="1" applyBorder="1" applyAlignment="1">
      <alignment horizontal="center" vertical="center"/>
    </xf>
    <xf numFmtId="0" fontId="79" fillId="0" borderId="236" xfId="0" applyFont="1" applyFill="1" applyBorder="1" applyAlignment="1">
      <alignment horizontal="center" vertical="center" wrapText="1"/>
    </xf>
    <xf numFmtId="17" fontId="79" fillId="0" borderId="236" xfId="0" applyNumberFormat="1" applyFont="1" applyBorder="1" applyAlignment="1">
      <alignment horizontal="center" vertical="center"/>
    </xf>
    <xf numFmtId="0" fontId="79" fillId="0" borderId="236" xfId="0" applyFont="1" applyBorder="1" applyAlignment="1">
      <alignment horizontal="center" vertical="center" wrapText="1"/>
    </xf>
    <xf numFmtId="0" fontId="79" fillId="0" borderId="236" xfId="0" applyFont="1" applyFill="1" applyBorder="1" applyAlignment="1">
      <alignment horizontal="left" vertical="center" wrapText="1"/>
    </xf>
    <xf numFmtId="0" fontId="79" fillId="0" borderId="236" xfId="0" applyFont="1" applyFill="1" applyBorder="1" applyAlignment="1">
      <alignment horizontal="justify" vertical="center" wrapText="1"/>
    </xf>
    <xf numFmtId="0" fontId="79" fillId="0" borderId="239" xfId="0" applyFont="1" applyFill="1" applyBorder="1" applyAlignment="1">
      <alignment horizontal="center" vertical="center"/>
    </xf>
    <xf numFmtId="0" fontId="32" fillId="19" borderId="0" xfId="0" applyFont="1" applyFill="1" applyAlignment="1">
      <alignment vertical="center" wrapText="1"/>
    </xf>
    <xf numFmtId="0" fontId="36" fillId="0" borderId="0" xfId="0" applyFont="1" applyFill="1" applyBorder="1" applyAlignment="1">
      <alignment horizontal="center"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3" xfId="0" pivotButton="1" applyFill="1" applyBorder="1" applyAlignment="1">
      <alignment horizontal="center" vertical="center"/>
    </xf>
    <xf numFmtId="0" fontId="3" fillId="0" borderId="179" xfId="0" applyFont="1" applyBorder="1" applyAlignment="1">
      <alignment horizontal="center" vertical="center" wrapText="1"/>
    </xf>
    <xf numFmtId="0" fontId="3" fillId="0" borderId="123" xfId="0" applyFont="1" applyFill="1" applyBorder="1" applyAlignment="1">
      <alignment horizontal="right" vertical="center"/>
    </xf>
    <xf numFmtId="14" fontId="13" fillId="0" borderId="124"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53" fillId="0" borderId="0" xfId="0" applyFont="1" applyFill="1" applyBorder="1" applyAlignment="1">
      <alignment vertical="center"/>
    </xf>
    <xf numFmtId="14" fontId="0" fillId="0" borderId="0" xfId="0" applyNumberFormat="1" applyFill="1" applyBorder="1"/>
    <xf numFmtId="0" fontId="9" fillId="0" borderId="0" xfId="0" applyFont="1" applyAlignment="1">
      <alignment vertical="center" wrapText="1"/>
    </xf>
    <xf numFmtId="49" fontId="3" fillId="0" borderId="41" xfId="0" applyNumberFormat="1" applyFont="1" applyFill="1" applyBorder="1" applyAlignment="1">
      <alignment horizontal="center" vertical="center" wrapText="1"/>
    </xf>
    <xf numFmtId="0" fontId="4" fillId="11" borderId="89" xfId="0" applyFont="1" applyFill="1" applyBorder="1" applyAlignment="1">
      <alignment horizontal="center" vertical="center"/>
    </xf>
    <xf numFmtId="0" fontId="4" fillId="11" borderId="41" xfId="0" applyFont="1" applyFill="1" applyBorder="1" applyAlignment="1">
      <alignment horizontal="center" vertical="center" wrapText="1"/>
    </xf>
    <xf numFmtId="14" fontId="4" fillId="11" borderId="41" xfId="0" applyNumberFormat="1" applyFont="1" applyFill="1" applyBorder="1" applyAlignment="1">
      <alignment horizontal="center" vertical="center"/>
    </xf>
    <xf numFmtId="17" fontId="4" fillId="11" borderId="41" xfId="0" applyNumberFormat="1" applyFont="1" applyFill="1" applyBorder="1" applyAlignment="1">
      <alignment horizontal="center" vertical="center"/>
    </xf>
    <xf numFmtId="0" fontId="37" fillId="11" borderId="41" xfId="0" applyFont="1" applyFill="1" applyBorder="1" applyAlignment="1">
      <alignment horizontal="left" vertical="center" wrapText="1"/>
    </xf>
    <xf numFmtId="0" fontId="4" fillId="11" borderId="41" xfId="0" applyFont="1" applyFill="1" applyBorder="1" applyAlignment="1">
      <alignment horizontal="left" vertical="center" wrapText="1"/>
    </xf>
    <xf numFmtId="49" fontId="4" fillId="11" borderId="90" xfId="0" applyNumberFormat="1" applyFont="1" applyFill="1" applyBorder="1" applyAlignment="1">
      <alignment horizontal="center" vertical="center" wrapText="1"/>
    </xf>
    <xf numFmtId="49" fontId="3" fillId="0" borderId="103" xfId="0" applyNumberFormat="1" applyFont="1" applyBorder="1" applyAlignment="1">
      <alignment horizontal="center" vertical="center" wrapText="1"/>
    </xf>
    <xf numFmtId="0" fontId="4" fillId="7" borderId="41" xfId="0" applyFont="1" applyFill="1" applyBorder="1" applyAlignment="1">
      <alignment horizontal="left" vertical="top" wrapText="1"/>
    </xf>
    <xf numFmtId="0" fontId="3" fillId="0" borderId="41" xfId="0" applyFont="1" applyFill="1" applyBorder="1" applyAlignment="1">
      <alignment horizontal="left" vertical="top" wrapText="1"/>
    </xf>
    <xf numFmtId="17" fontId="3" fillId="7" borderId="41" xfId="0" applyNumberFormat="1" applyFont="1" applyFill="1" applyBorder="1" applyAlignment="1">
      <alignment horizontal="center" vertical="center"/>
    </xf>
    <xf numFmtId="0" fontId="4" fillId="19" borderId="150" xfId="0" applyFont="1" applyFill="1" applyBorder="1" applyAlignment="1">
      <alignment horizontal="center" vertical="center"/>
    </xf>
    <xf numFmtId="0" fontId="4" fillId="19" borderId="41" xfId="0" applyFont="1" applyFill="1" applyBorder="1" applyAlignment="1">
      <alignment horizontal="center" vertical="center"/>
    </xf>
    <xf numFmtId="0" fontId="4" fillId="19" borderId="41" xfId="0" applyFont="1" applyFill="1" applyBorder="1" applyAlignment="1">
      <alignment wrapText="1"/>
    </xf>
    <xf numFmtId="0" fontId="4" fillId="19" borderId="151" xfId="0" applyFont="1" applyFill="1" applyBorder="1" applyAlignment="1">
      <alignment horizontal="center" vertical="center" wrapText="1"/>
    </xf>
    <xf numFmtId="0" fontId="3" fillId="0" borderId="167" xfId="0" applyFont="1" applyFill="1" applyBorder="1" applyAlignment="1">
      <alignment horizontal="center" vertical="center"/>
    </xf>
    <xf numFmtId="0" fontId="3" fillId="0" borderId="216" xfId="0" applyFont="1" applyFill="1" applyBorder="1" applyAlignment="1">
      <alignment horizontal="center" vertical="center"/>
    </xf>
    <xf numFmtId="0" fontId="3" fillId="0" borderId="216" xfId="0" applyFont="1" applyFill="1" applyBorder="1" applyAlignment="1">
      <alignment horizontal="center" vertical="center" wrapText="1"/>
    </xf>
    <xf numFmtId="14" fontId="76" fillId="0" borderId="216" xfId="0" applyNumberFormat="1" applyFont="1" applyFill="1" applyBorder="1" applyAlignment="1">
      <alignment horizontal="center" vertical="center" wrapText="1"/>
    </xf>
    <xf numFmtId="17" fontId="3" fillId="0" borderId="216" xfId="0" applyNumberFormat="1" applyFont="1" applyFill="1" applyBorder="1" applyAlignment="1">
      <alignment horizontal="center" vertical="center"/>
    </xf>
    <xf numFmtId="17" fontId="76" fillId="0" borderId="216" xfId="0" applyNumberFormat="1" applyFont="1" applyFill="1" applyBorder="1" applyAlignment="1">
      <alignment horizontal="center" vertical="center"/>
    </xf>
    <xf numFmtId="0" fontId="76" fillId="0" borderId="216" xfId="0" applyFont="1" applyBorder="1" applyAlignment="1">
      <alignment vertical="center" wrapText="1"/>
    </xf>
    <xf numFmtId="0" fontId="76" fillId="0" borderId="216" xfId="0" applyFont="1" applyFill="1" applyBorder="1" applyAlignment="1">
      <alignment horizontal="justify" vertical="center" wrapText="1"/>
    </xf>
    <xf numFmtId="0" fontId="76" fillId="0" borderId="216" xfId="0" applyFont="1" applyFill="1" applyBorder="1" applyAlignment="1">
      <alignment horizontal="center" vertical="center"/>
    </xf>
    <xf numFmtId="0" fontId="3" fillId="0" borderId="241" xfId="0" applyFont="1" applyFill="1" applyBorder="1" applyAlignment="1">
      <alignment vertical="center"/>
    </xf>
    <xf numFmtId="0" fontId="3" fillId="0" borderId="242" xfId="0" applyFont="1" applyFill="1" applyBorder="1" applyAlignment="1">
      <alignment horizontal="center" vertical="center" wrapText="1"/>
    </xf>
    <xf numFmtId="0" fontId="3" fillId="19" borderId="243" xfId="0" applyFont="1" applyFill="1" applyBorder="1" applyAlignment="1">
      <alignment horizontal="center" vertical="center"/>
    </xf>
    <xf numFmtId="0" fontId="3" fillId="19" borderId="243" xfId="0" applyFont="1" applyFill="1" applyBorder="1" applyAlignment="1">
      <alignment horizontal="center" vertical="center" wrapText="1"/>
    </xf>
    <xf numFmtId="0" fontId="3" fillId="19" borderId="243" xfId="0" applyFont="1" applyFill="1" applyBorder="1" applyAlignment="1">
      <alignment vertical="center" wrapText="1"/>
    </xf>
    <xf numFmtId="0" fontId="3" fillId="19" borderId="243" xfId="0" applyFont="1" applyFill="1" applyBorder="1" applyAlignment="1">
      <alignment horizontal="justify" vertical="center" wrapText="1"/>
    </xf>
    <xf numFmtId="14" fontId="3" fillId="19" borderId="243" xfId="0" applyNumberFormat="1" applyFont="1" applyFill="1" applyBorder="1" applyAlignment="1">
      <alignment horizontal="center" vertical="center" wrapText="1"/>
    </xf>
    <xf numFmtId="14" fontId="3" fillId="0" borderId="243" xfId="0" applyNumberFormat="1" applyFont="1" applyFill="1" applyBorder="1" applyAlignment="1">
      <alignment horizontal="center" vertical="center" wrapText="1"/>
    </xf>
    <xf numFmtId="0" fontId="3" fillId="0" borderId="243" xfId="0" applyFont="1" applyFill="1" applyBorder="1" applyAlignment="1">
      <alignment horizontal="center" vertical="center" wrapText="1"/>
    </xf>
    <xf numFmtId="17" fontId="3" fillId="0" borderId="243" xfId="0" applyNumberFormat="1" applyFont="1" applyFill="1" applyBorder="1" applyAlignment="1">
      <alignment horizontal="center" vertical="center"/>
    </xf>
    <xf numFmtId="17" fontId="3" fillId="19" borderId="243" xfId="0" applyNumberFormat="1" applyFont="1" applyFill="1" applyBorder="1" applyAlignment="1">
      <alignment horizontal="center" vertical="center"/>
    </xf>
    <xf numFmtId="0" fontId="3" fillId="0" borderId="243" xfId="0" applyFont="1" applyFill="1" applyBorder="1" applyAlignment="1">
      <alignment horizontal="center" vertical="center"/>
    </xf>
    <xf numFmtId="0" fontId="79" fillId="0" borderId="89" xfId="0" applyFont="1" applyFill="1" applyBorder="1" applyAlignment="1">
      <alignment horizontal="center" vertical="center"/>
    </xf>
    <xf numFmtId="0" fontId="79" fillId="0" borderId="41" xfId="0" applyFont="1" applyFill="1" applyBorder="1" applyAlignment="1">
      <alignment horizontal="center" vertical="center" wrapText="1"/>
    </xf>
    <xf numFmtId="17" fontId="79" fillId="11" borderId="41" xfId="0" applyNumberFormat="1" applyFont="1" applyFill="1" applyBorder="1" applyAlignment="1">
      <alignment horizontal="center" vertical="center"/>
    </xf>
    <xf numFmtId="0" fontId="79" fillId="0" borderId="41" xfId="0" applyFont="1" applyFill="1" applyBorder="1" applyAlignment="1">
      <alignment horizontal="left" vertical="center" wrapText="1"/>
    </xf>
    <xf numFmtId="49" fontId="79" fillId="0" borderId="90" xfId="0" applyNumberFormat="1" applyFont="1" applyFill="1" applyBorder="1" applyAlignment="1">
      <alignment horizontal="center" vertical="center" wrapText="1"/>
    </xf>
    <xf numFmtId="0" fontId="13" fillId="0" borderId="73" xfId="0" applyFont="1" applyBorder="1" applyAlignment="1">
      <alignment horizontal="center" vertical="center"/>
    </xf>
    <xf numFmtId="0" fontId="79" fillId="11" borderId="89" xfId="0" applyFont="1" applyFill="1" applyBorder="1" applyAlignment="1">
      <alignment horizontal="center" vertical="center"/>
    </xf>
    <xf numFmtId="0" fontId="79" fillId="11" borderId="41" xfId="0" applyFont="1" applyFill="1" applyBorder="1" applyAlignment="1">
      <alignment horizontal="center" vertical="center" wrapText="1"/>
    </xf>
    <xf numFmtId="14" fontId="79" fillId="11" borderId="41" xfId="0" applyNumberFormat="1" applyFont="1" applyFill="1" applyBorder="1" applyAlignment="1">
      <alignment horizontal="center" vertical="center"/>
    </xf>
    <xf numFmtId="0" fontId="80" fillId="11" borderId="41" xfId="0" applyFont="1" applyFill="1" applyBorder="1" applyAlignment="1">
      <alignment horizontal="left" vertical="center" wrapText="1"/>
    </xf>
    <xf numFmtId="0" fontId="3" fillId="0" borderId="105" xfId="0" applyFont="1" applyBorder="1" applyAlignment="1">
      <alignment horizontal="center" vertical="center"/>
    </xf>
    <xf numFmtId="0" fontId="3" fillId="0" borderId="102" xfId="2" applyFont="1" applyFill="1" applyBorder="1" applyAlignment="1">
      <alignment horizontal="center" vertical="center" wrapText="1"/>
    </xf>
    <xf numFmtId="0" fontId="3" fillId="0" borderId="46" xfId="2" applyFont="1" applyFill="1" applyBorder="1" applyAlignment="1">
      <alignment horizontal="center" vertical="center" wrapText="1"/>
    </xf>
    <xf numFmtId="168" fontId="3" fillId="0" borderId="46" xfId="2" applyNumberFormat="1"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46" xfId="0" applyFont="1" applyFill="1" applyBorder="1" applyAlignment="1">
      <alignment horizontal="left" vertical="top" wrapText="1"/>
    </xf>
    <xf numFmtId="0" fontId="13" fillId="0" borderId="46" xfId="0" applyFont="1" applyFill="1" applyBorder="1" applyAlignment="1">
      <alignment horizontal="left" vertical="top" wrapText="1"/>
    </xf>
    <xf numFmtId="0" fontId="3" fillId="0" borderId="102" xfId="0" applyFont="1" applyBorder="1" applyAlignment="1">
      <alignment horizontal="center" vertical="center"/>
    </xf>
    <xf numFmtId="168" fontId="3" fillId="0" borderId="46" xfId="0" applyNumberFormat="1" applyFont="1" applyBorder="1" applyAlignment="1">
      <alignment horizontal="center" vertical="center" wrapText="1"/>
    </xf>
    <xf numFmtId="0" fontId="83" fillId="0" borderId="89" xfId="0" applyFont="1" applyFill="1" applyBorder="1" applyAlignment="1">
      <alignment horizontal="center" vertical="center"/>
    </xf>
    <xf numFmtId="0" fontId="83" fillId="0" borderId="41" xfId="0" applyFont="1" applyFill="1" applyBorder="1" applyAlignment="1">
      <alignment horizontal="center" vertical="center" wrapText="1"/>
    </xf>
    <xf numFmtId="168" fontId="83" fillId="0" borderId="41" xfId="0" applyNumberFormat="1" applyFont="1" applyFill="1" applyBorder="1" applyAlignment="1">
      <alignment horizontal="center" vertical="center"/>
    </xf>
    <xf numFmtId="17" fontId="83" fillId="0" borderId="41" xfId="0" applyNumberFormat="1" applyFont="1" applyFill="1" applyBorder="1" applyAlignment="1">
      <alignment horizontal="center" vertical="center"/>
    </xf>
    <xf numFmtId="0" fontId="84" fillId="0" borderId="41" xfId="0" applyFont="1" applyFill="1" applyBorder="1" applyAlignment="1">
      <alignment horizontal="left" vertical="center" wrapText="1"/>
    </xf>
    <xf numFmtId="0" fontId="83" fillId="0" borderId="41" xfId="0" applyFont="1" applyFill="1" applyBorder="1" applyAlignment="1">
      <alignment horizontal="left" vertical="center" wrapText="1"/>
    </xf>
    <xf numFmtId="49" fontId="83" fillId="0" borderId="90" xfId="0" applyNumberFormat="1" applyFont="1" applyFill="1" applyBorder="1" applyAlignment="1">
      <alignment horizontal="center" vertical="center" wrapText="1"/>
    </xf>
    <xf numFmtId="0" fontId="83" fillId="0" borderId="102" xfId="2" applyFont="1" applyFill="1" applyBorder="1" applyAlignment="1">
      <alignment horizontal="center" vertical="center" wrapText="1"/>
    </xf>
    <xf numFmtId="0" fontId="83" fillId="0" borderId="46" xfId="2" applyFont="1" applyFill="1" applyBorder="1" applyAlignment="1">
      <alignment horizontal="center" vertical="center" wrapText="1"/>
    </xf>
    <xf numFmtId="168" fontId="83" fillId="0" borderId="46" xfId="2" applyNumberFormat="1" applyFont="1" applyFill="1" applyBorder="1" applyAlignment="1">
      <alignment horizontal="center" vertical="center" wrapText="1"/>
    </xf>
    <xf numFmtId="17" fontId="83" fillId="0" borderId="46" xfId="0" applyNumberFormat="1" applyFont="1" applyFill="1" applyBorder="1" applyAlignment="1">
      <alignment horizontal="center" vertical="center" wrapText="1"/>
    </xf>
    <xf numFmtId="0" fontId="83" fillId="0" borderId="46" xfId="0" applyFont="1" applyFill="1" applyBorder="1" applyAlignment="1">
      <alignment vertical="center" wrapText="1"/>
    </xf>
    <xf numFmtId="0" fontId="83" fillId="0" borderId="46" xfId="0" applyFont="1" applyFill="1" applyBorder="1" applyAlignment="1">
      <alignment horizontal="left" vertical="center" wrapText="1"/>
    </xf>
    <xf numFmtId="0" fontId="83" fillId="0" borderId="103" xfId="0" applyFont="1" applyFill="1" applyBorder="1" applyAlignment="1">
      <alignment horizontal="center" vertical="center"/>
    </xf>
    <xf numFmtId="0" fontId="3" fillId="19" borderId="46" xfId="0" applyFont="1" applyFill="1" applyBorder="1" applyAlignment="1">
      <alignment horizontal="center" vertical="center" wrapText="1"/>
    </xf>
    <xf numFmtId="0" fontId="4" fillId="19" borderId="102" xfId="2" applyFont="1" applyFill="1" applyBorder="1" applyAlignment="1">
      <alignment horizontal="center" vertical="center" wrapText="1"/>
    </xf>
    <xf numFmtId="0" fontId="4" fillId="19" borderId="46" xfId="2" applyFont="1" applyFill="1" applyBorder="1" applyAlignment="1">
      <alignment horizontal="center" vertical="center" wrapText="1"/>
    </xf>
    <xf numFmtId="168" fontId="4" fillId="19" borderId="46" xfId="2" applyNumberFormat="1" applyFont="1" applyFill="1" applyBorder="1" applyAlignment="1">
      <alignment horizontal="center" vertical="center" wrapText="1"/>
    </xf>
    <xf numFmtId="0" fontId="4" fillId="19" borderId="46" xfId="0" applyFont="1" applyFill="1" applyBorder="1" applyAlignment="1">
      <alignment horizontal="left" vertical="top" wrapText="1"/>
    </xf>
    <xf numFmtId="164" fontId="83" fillId="0" borderId="102" xfId="0" applyNumberFormat="1" applyFont="1" applyFill="1" applyBorder="1" applyAlignment="1">
      <alignment horizontal="center" vertical="center" wrapText="1"/>
    </xf>
    <xf numFmtId="0" fontId="83" fillId="0" borderId="46" xfId="0" applyFont="1" applyFill="1" applyBorder="1" applyAlignment="1">
      <alignment horizontal="center" vertical="center" wrapText="1"/>
    </xf>
    <xf numFmtId="168" fontId="83" fillId="0" borderId="103" xfId="0" applyNumberFormat="1" applyFont="1" applyFill="1" applyBorder="1" applyAlignment="1">
      <alignment horizontal="center" vertical="center" wrapText="1"/>
    </xf>
    <xf numFmtId="17" fontId="83" fillId="0" borderId="167" xfId="0" applyNumberFormat="1"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46" xfId="0" applyFont="1" applyFill="1" applyBorder="1" applyAlignment="1">
      <alignment horizontal="justify" vertical="center" wrapText="1"/>
    </xf>
    <xf numFmtId="0" fontId="83" fillId="0" borderId="103" xfId="0" applyFont="1" applyFill="1" applyBorder="1" applyAlignment="1">
      <alignment horizontal="center" vertical="center" wrapText="1"/>
    </xf>
    <xf numFmtId="168" fontId="3" fillId="0" borderId="103" xfId="0" applyNumberFormat="1" applyFont="1" applyFill="1" applyBorder="1" applyAlignment="1">
      <alignment horizontal="center" vertical="center" wrapText="1"/>
    </xf>
    <xf numFmtId="17" fontId="3" fillId="0" borderId="167" xfId="0" applyNumberFormat="1" applyFont="1" applyFill="1" applyBorder="1" applyAlignment="1">
      <alignment horizontal="center" vertical="center" wrapText="1"/>
    </xf>
    <xf numFmtId="0" fontId="3" fillId="0" borderId="102" xfId="0" applyFont="1" applyFill="1" applyBorder="1" applyAlignment="1">
      <alignment horizontal="center" vertical="center" wrapText="1"/>
    </xf>
    <xf numFmtId="0" fontId="4" fillId="19" borderId="41" xfId="0" applyFont="1" applyFill="1" applyBorder="1" applyAlignment="1">
      <alignment vertical="center"/>
    </xf>
    <xf numFmtId="164" fontId="86" fillId="0" borderId="102" xfId="0" applyNumberFormat="1" applyFont="1" applyFill="1" applyBorder="1" applyAlignment="1">
      <alignment horizontal="center" vertical="center" wrapText="1"/>
    </xf>
    <xf numFmtId="0" fontId="86" fillId="0" borderId="46" xfId="0" applyFont="1" applyFill="1" applyBorder="1" applyAlignment="1">
      <alignment horizontal="center" vertical="center" wrapText="1"/>
    </xf>
    <xf numFmtId="168" fontId="86" fillId="0" borderId="103" xfId="0" applyNumberFormat="1" applyFont="1" applyFill="1" applyBorder="1" applyAlignment="1">
      <alignment horizontal="center" vertical="center" wrapText="1"/>
    </xf>
    <xf numFmtId="17" fontId="86" fillId="0" borderId="46" xfId="0" applyNumberFormat="1" applyFont="1" applyFill="1" applyBorder="1" applyAlignment="1">
      <alignment horizontal="center" vertical="center" wrapText="1"/>
    </xf>
    <xf numFmtId="17" fontId="86" fillId="0" borderId="167" xfId="0" applyNumberFormat="1" applyFont="1" applyFill="1" applyBorder="1" applyAlignment="1">
      <alignment horizontal="center" vertical="center" wrapText="1"/>
    </xf>
    <xf numFmtId="0" fontId="86" fillId="0" borderId="102" xfId="0" applyFont="1" applyFill="1" applyBorder="1" applyAlignment="1">
      <alignment horizontal="center" vertical="center" wrapText="1"/>
    </xf>
    <xf numFmtId="0" fontId="86" fillId="0" borderId="46" xfId="0" applyFont="1" applyFill="1" applyBorder="1" applyAlignment="1">
      <alignment vertical="center" wrapText="1"/>
    </xf>
    <xf numFmtId="0" fontId="86" fillId="0" borderId="46" xfId="0" applyFont="1" applyFill="1" applyBorder="1" applyAlignment="1">
      <alignment horizontal="justify" vertical="center" wrapText="1"/>
    </xf>
    <xf numFmtId="0" fontId="86" fillId="0" borderId="103" xfId="0" applyFont="1" applyFill="1" applyBorder="1" applyAlignment="1">
      <alignment horizontal="center" vertical="center" wrapText="1"/>
    </xf>
    <xf numFmtId="164" fontId="86" fillId="0" borderId="100" xfId="0" applyNumberFormat="1" applyFont="1" applyFill="1" applyBorder="1" applyAlignment="1">
      <alignment horizontal="center" vertical="center"/>
    </xf>
    <xf numFmtId="0" fontId="86" fillId="0" borderId="52" xfId="0" applyFont="1" applyFill="1" applyBorder="1" applyAlignment="1">
      <alignment horizontal="center" vertical="center" wrapText="1"/>
    </xf>
    <xf numFmtId="168" fontId="86" fillId="0" borderId="52" xfId="0" applyNumberFormat="1" applyFont="1" applyFill="1" applyBorder="1" applyAlignment="1">
      <alignment horizontal="center" vertical="center"/>
    </xf>
    <xf numFmtId="17" fontId="86" fillId="0" borderId="52" xfId="0" applyNumberFormat="1" applyFont="1" applyFill="1" applyBorder="1" applyAlignment="1">
      <alignment horizontal="center" vertical="center"/>
    </xf>
    <xf numFmtId="0" fontId="86" fillId="0" borderId="52" xfId="0" applyFont="1" applyFill="1" applyBorder="1" applyAlignment="1">
      <alignment horizontal="center" vertical="center"/>
    </xf>
    <xf numFmtId="0" fontId="86" fillId="0" borderId="52" xfId="0" applyFont="1" applyFill="1" applyBorder="1" applyAlignment="1">
      <alignment vertical="center" wrapText="1"/>
    </xf>
    <xf numFmtId="0" fontId="86" fillId="0" borderId="52" xfId="0" applyFont="1" applyFill="1" applyBorder="1" applyAlignment="1">
      <alignment horizontal="justify" vertical="center" wrapText="1"/>
    </xf>
    <xf numFmtId="0" fontId="86" fillId="0" borderId="101" xfId="0" applyFont="1" applyFill="1" applyBorder="1" applyAlignment="1">
      <alignment horizontal="center" vertical="center"/>
    </xf>
    <xf numFmtId="164" fontId="3" fillId="0" borderId="245" xfId="0" applyNumberFormat="1" applyFont="1" applyFill="1" applyBorder="1" applyAlignment="1">
      <alignment horizontal="center" vertical="center"/>
    </xf>
    <xf numFmtId="0" fontId="3" fillId="0" borderId="244" xfId="0" applyFont="1" applyFill="1" applyBorder="1" applyAlignment="1">
      <alignment horizontal="center" vertical="center" wrapText="1"/>
    </xf>
    <xf numFmtId="14" fontId="3" fillId="0" borderId="244" xfId="0" applyNumberFormat="1" applyFont="1" applyFill="1" applyBorder="1" applyAlignment="1">
      <alignment horizontal="center" vertical="center"/>
    </xf>
    <xf numFmtId="17" fontId="3" fillId="0" borderId="244" xfId="0" applyNumberFormat="1" applyFont="1" applyFill="1" applyBorder="1" applyAlignment="1">
      <alignment horizontal="center" vertical="center"/>
    </xf>
    <xf numFmtId="0" fontId="3" fillId="0" borderId="244" xfId="0" applyFont="1" applyFill="1" applyBorder="1" applyAlignment="1">
      <alignment horizontal="center" vertical="center"/>
    </xf>
    <xf numFmtId="0" fontId="3" fillId="0" borderId="244" xfId="0" applyFont="1" applyFill="1" applyBorder="1" applyAlignment="1">
      <alignment vertical="center" wrapText="1"/>
    </xf>
    <xf numFmtId="0" fontId="3" fillId="0" borderId="244" xfId="0" applyFont="1" applyFill="1" applyBorder="1" applyAlignment="1">
      <alignment horizontal="justify" vertical="center" wrapText="1"/>
    </xf>
    <xf numFmtId="0" fontId="3" fillId="0" borderId="244" xfId="0" applyFont="1" applyFill="1" applyBorder="1" applyAlignment="1">
      <alignment vertical="center"/>
    </xf>
    <xf numFmtId="0" fontId="3" fillId="0" borderId="246" xfId="0" applyFont="1" applyFill="1"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13" fillId="2" borderId="3" xfId="0" applyFont="1" applyFill="1" applyBorder="1" applyAlignment="1">
      <alignment vertical="center"/>
    </xf>
    <xf numFmtId="0" fontId="2" fillId="0" borderId="20" xfId="1" applyBorder="1" applyAlignment="1" applyProtection="1"/>
    <xf numFmtId="0" fontId="86" fillId="0" borderId="102" xfId="0" applyFont="1" applyBorder="1" applyAlignment="1">
      <alignment horizontal="center" vertical="center"/>
    </xf>
    <xf numFmtId="0" fontId="86" fillId="0" borderId="46" xfId="0" applyFont="1" applyBorder="1" applyAlignment="1">
      <alignment horizontal="center" vertical="center"/>
    </xf>
    <xf numFmtId="168" fontId="86" fillId="0" borderId="46" xfId="0" applyNumberFormat="1" applyFont="1" applyBorder="1" applyAlignment="1">
      <alignment horizontal="center" vertical="center" wrapText="1"/>
    </xf>
    <xf numFmtId="17" fontId="86" fillId="0" borderId="46" xfId="0" applyNumberFormat="1" applyFont="1" applyBorder="1" applyAlignment="1">
      <alignment horizontal="center" vertical="center"/>
    </xf>
    <xf numFmtId="0" fontId="86" fillId="0" borderId="46" xfId="0" applyFont="1" applyBorder="1" applyAlignment="1">
      <alignment horizontal="center" vertical="center" wrapText="1"/>
    </xf>
    <xf numFmtId="0" fontId="86" fillId="0" borderId="46" xfId="0" applyFont="1" applyBorder="1" applyAlignment="1">
      <alignment horizontal="left" vertical="center" wrapText="1"/>
    </xf>
    <xf numFmtId="0" fontId="86" fillId="0" borderId="46" xfId="0" applyFont="1" applyBorder="1" applyAlignment="1">
      <alignment horizontal="justify" vertical="center" wrapText="1"/>
    </xf>
    <xf numFmtId="0" fontId="86" fillId="0" borderId="103" xfId="0" applyFont="1" applyBorder="1" applyAlignment="1">
      <alignment horizontal="center" vertical="center" wrapText="1"/>
    </xf>
    <xf numFmtId="0" fontId="11" fillId="0" borderId="0" xfId="0" applyFont="1"/>
    <xf numFmtId="49" fontId="3" fillId="11" borderId="46" xfId="0" applyNumberFormat="1" applyFont="1" applyFill="1" applyBorder="1" applyAlignment="1">
      <alignment horizontal="center" vertical="center"/>
    </xf>
    <xf numFmtId="17" fontId="3" fillId="11" borderId="52" xfId="0" applyNumberFormat="1" applyFont="1" applyFill="1" applyBorder="1" applyAlignment="1">
      <alignment horizontal="center" vertical="center"/>
    </xf>
    <xf numFmtId="17" fontId="24" fillId="11" borderId="46" xfId="0" applyNumberFormat="1" applyFont="1" applyFill="1" applyBorder="1" applyAlignment="1">
      <alignment horizontal="center" vertical="center" wrapText="1"/>
    </xf>
    <xf numFmtId="49" fontId="3" fillId="11" borderId="71" xfId="0" applyNumberFormat="1" applyFont="1" applyFill="1" applyBorder="1" applyAlignment="1">
      <alignment horizontal="center" vertical="center" wrapText="1"/>
    </xf>
    <xf numFmtId="0" fontId="9" fillId="11" borderId="0" xfId="0" applyFont="1" applyFill="1" applyAlignment="1">
      <alignment horizontal="left" vertical="top" wrapText="1"/>
    </xf>
    <xf numFmtId="0" fontId="86" fillId="0" borderId="167" xfId="0" applyFont="1" applyFill="1" applyBorder="1" applyAlignment="1">
      <alignment horizontal="center" vertical="center"/>
    </xf>
    <xf numFmtId="17" fontId="86" fillId="0" borderId="167" xfId="0" applyNumberFormat="1" applyFont="1" applyFill="1" applyBorder="1" applyAlignment="1">
      <alignment horizontal="center" vertical="center"/>
    </xf>
    <xf numFmtId="17" fontId="86" fillId="0" borderId="46" xfId="0" applyNumberFormat="1" applyFont="1" applyFill="1" applyBorder="1" applyAlignment="1">
      <alignment horizontal="center" vertical="center"/>
    </xf>
    <xf numFmtId="0" fontId="86" fillId="0" borderId="248" xfId="0" applyFont="1" applyFill="1" applyBorder="1" applyAlignment="1">
      <alignment horizontal="center" vertical="center"/>
    </xf>
    <xf numFmtId="0" fontId="86" fillId="0" borderId="251" xfId="0" applyFont="1" applyFill="1" applyBorder="1" applyAlignment="1">
      <alignment horizontal="center" vertical="center" wrapText="1"/>
    </xf>
    <xf numFmtId="17" fontId="3" fillId="0" borderId="252" xfId="0" applyNumberFormat="1" applyFont="1" applyFill="1" applyBorder="1" applyAlignment="1">
      <alignment horizontal="center" vertical="center"/>
    </xf>
    <xf numFmtId="168" fontId="86" fillId="0" borderId="248" xfId="0" applyNumberFormat="1" applyFont="1" applyFill="1" applyBorder="1" applyAlignment="1">
      <alignment horizontal="center" vertical="center" wrapText="1"/>
    </xf>
    <xf numFmtId="17" fontId="3" fillId="0" borderId="254" xfId="0" applyNumberFormat="1" applyFont="1" applyFill="1" applyBorder="1" applyAlignment="1">
      <alignment horizontal="center" vertical="center"/>
    </xf>
    <xf numFmtId="17" fontId="86" fillId="0" borderId="103" xfId="0" applyNumberFormat="1" applyFont="1" applyFill="1" applyBorder="1" applyAlignment="1">
      <alignment horizontal="center" vertical="center"/>
    </xf>
    <xf numFmtId="0" fontId="3" fillId="0" borderId="249" xfId="0" applyFont="1" applyFill="1" applyBorder="1" applyAlignment="1">
      <alignment horizontal="center" vertical="center" wrapText="1"/>
    </xf>
    <xf numFmtId="0" fontId="3" fillId="0" borderId="252" xfId="0" applyFont="1" applyFill="1" applyBorder="1" applyAlignment="1">
      <alignment horizontal="justify" vertical="center" wrapText="1"/>
    </xf>
    <xf numFmtId="0" fontId="3" fillId="0" borderId="253" xfId="0" applyFont="1" applyBorder="1" applyAlignment="1">
      <alignment horizontal="left" vertical="center" wrapText="1"/>
    </xf>
    <xf numFmtId="0" fontId="82" fillId="0" borderId="256" xfId="0" applyFont="1" applyBorder="1" applyAlignment="1">
      <alignment horizontal="left" vertical="center"/>
    </xf>
    <xf numFmtId="0" fontId="3" fillId="0" borderId="252" xfId="0" applyFont="1" applyFill="1" applyBorder="1" applyAlignment="1">
      <alignment horizontal="center" vertical="center" wrapText="1"/>
    </xf>
    <xf numFmtId="0" fontId="3" fillId="0" borderId="250" xfId="0" applyFont="1" applyFill="1" applyBorder="1" applyAlignment="1">
      <alignment horizontal="justify" vertical="center" wrapText="1"/>
    </xf>
    <xf numFmtId="0" fontId="3" fillId="0" borderId="251" xfId="0" applyFont="1" applyFill="1" applyBorder="1" applyAlignment="1">
      <alignment horizontal="justify" vertical="center" wrapText="1"/>
    </xf>
    <xf numFmtId="0" fontId="86" fillId="0" borderId="251" xfId="0" applyFont="1" applyFill="1" applyBorder="1" applyAlignment="1">
      <alignment horizontal="justify" vertical="center" wrapText="1"/>
    </xf>
    <xf numFmtId="0" fontId="86" fillId="0" borderId="248" xfId="0" applyFont="1" applyFill="1" applyBorder="1" applyAlignment="1">
      <alignment vertical="center" wrapText="1"/>
    </xf>
    <xf numFmtId="0" fontId="4" fillId="19" borderId="247" xfId="0" applyFont="1" applyFill="1" applyBorder="1" applyAlignment="1">
      <alignment horizontal="center" vertical="center"/>
    </xf>
    <xf numFmtId="0" fontId="4" fillId="19" borderId="250" xfId="0" applyFont="1" applyFill="1" applyBorder="1" applyAlignment="1">
      <alignment horizontal="center" vertical="center" wrapText="1"/>
    </xf>
    <xf numFmtId="17" fontId="4" fillId="19" borderId="167" xfId="0" applyNumberFormat="1" applyFont="1" applyFill="1" applyBorder="1" applyAlignment="1">
      <alignment horizontal="center" vertical="center"/>
    </xf>
    <xf numFmtId="17" fontId="4" fillId="19" borderId="103" xfId="0" applyNumberFormat="1" applyFont="1" applyFill="1" applyBorder="1" applyAlignment="1">
      <alignment horizontal="center" vertical="center"/>
    </xf>
    <xf numFmtId="0" fontId="4" fillId="19" borderId="251" xfId="0" applyFont="1" applyFill="1" applyBorder="1" applyAlignment="1">
      <alignment horizontal="center" vertical="center" wrapText="1"/>
    </xf>
    <xf numFmtId="0" fontId="4" fillId="19" borderId="251" xfId="0" applyFont="1" applyFill="1" applyBorder="1" applyAlignment="1">
      <alignment horizontal="justify" vertical="center" wrapText="1"/>
    </xf>
    <xf numFmtId="0" fontId="4" fillId="19" borderId="167" xfId="0" applyFont="1" applyFill="1" applyBorder="1" applyAlignment="1">
      <alignment horizontal="center" vertical="center"/>
    </xf>
    <xf numFmtId="0" fontId="3" fillId="0" borderId="248" xfId="0" applyFont="1" applyFill="1" applyBorder="1" applyAlignment="1">
      <alignment horizontal="center" vertical="center"/>
    </xf>
    <xf numFmtId="17" fontId="3" fillId="0" borderId="167" xfId="0" applyNumberFormat="1" applyFont="1" applyFill="1" applyBorder="1" applyAlignment="1">
      <alignment horizontal="center" vertical="center"/>
    </xf>
    <xf numFmtId="17" fontId="3" fillId="0" borderId="103" xfId="0" applyNumberFormat="1" applyFont="1" applyFill="1" applyBorder="1" applyAlignment="1">
      <alignment horizontal="center" vertical="center"/>
    </xf>
    <xf numFmtId="0" fontId="3" fillId="0" borderId="251" xfId="0" applyFont="1" applyFill="1" applyBorder="1" applyAlignment="1">
      <alignment horizontal="center" vertical="center" wrapText="1"/>
    </xf>
    <xf numFmtId="168" fontId="3" fillId="0" borderId="248" xfId="0" applyNumberFormat="1" applyFont="1" applyFill="1" applyBorder="1" applyAlignment="1">
      <alignment horizontal="center" vertical="center" wrapText="1"/>
    </xf>
    <xf numFmtId="0" fontId="3" fillId="0" borderId="253" xfId="0" applyFont="1" applyFill="1" applyBorder="1" applyAlignment="1">
      <alignment horizontal="center" vertical="center" wrapText="1"/>
    </xf>
    <xf numFmtId="0" fontId="3" fillId="0" borderId="248" xfId="0" applyFont="1" applyFill="1" applyBorder="1" applyAlignment="1">
      <alignment horizontal="center" vertical="center" wrapText="1"/>
    </xf>
    <xf numFmtId="14" fontId="3" fillId="0" borderId="249" xfId="0" applyNumberFormat="1" applyFont="1" applyFill="1" applyBorder="1" applyAlignment="1">
      <alignment horizontal="center" vertical="center" wrapText="1"/>
    </xf>
    <xf numFmtId="168" fontId="3" fillId="0" borderId="251" xfId="0" applyNumberFormat="1" applyFont="1" applyFill="1" applyBorder="1" applyAlignment="1">
      <alignment horizontal="center" vertical="center" wrapText="1"/>
    </xf>
    <xf numFmtId="168" fontId="4" fillId="19" borderId="251" xfId="0" applyNumberFormat="1" applyFont="1" applyFill="1" applyBorder="1" applyAlignment="1">
      <alignment horizontal="center" vertical="center" wrapText="1"/>
    </xf>
    <xf numFmtId="0" fontId="3" fillId="0" borderId="255" xfId="0" applyFont="1" applyFill="1" applyBorder="1" applyAlignment="1">
      <alignment horizontal="center" vertical="center" wrapText="1"/>
    </xf>
    <xf numFmtId="0" fontId="3" fillId="0" borderId="257" xfId="0" applyFont="1" applyBorder="1" applyAlignment="1">
      <alignment vertical="center" wrapText="1"/>
    </xf>
    <xf numFmtId="0" fontId="4" fillId="19" borderId="258" xfId="0" applyFont="1" applyFill="1" applyBorder="1" applyAlignment="1">
      <alignment vertical="center" wrapText="1"/>
    </xf>
    <xf numFmtId="0" fontId="3" fillId="0" borderId="251" xfId="0" applyFont="1" applyBorder="1" applyAlignment="1">
      <alignment vertical="center" wrapText="1"/>
    </xf>
    <xf numFmtId="0" fontId="86" fillId="0" borderId="248" xfId="0" applyFont="1" applyFill="1" applyBorder="1" applyAlignment="1">
      <alignment horizontal="center" vertical="center" wrapText="1"/>
    </xf>
    <xf numFmtId="0" fontId="3" fillId="0" borderId="248" xfId="0" applyFont="1" applyFill="1" applyBorder="1" applyAlignment="1">
      <alignment horizontal="justify" vertical="center" wrapText="1"/>
    </xf>
    <xf numFmtId="0" fontId="86" fillId="0" borderId="248" xfId="0" applyFont="1" applyFill="1" applyBorder="1" applyAlignment="1">
      <alignment horizontal="justify" vertical="center" wrapText="1"/>
    </xf>
    <xf numFmtId="0" fontId="86" fillId="0" borderId="251" xfId="0" applyFont="1" applyFill="1" applyBorder="1" applyAlignment="1">
      <alignment vertical="center" wrapText="1"/>
    </xf>
    <xf numFmtId="0" fontId="3" fillId="0" borderId="251" xfId="0" applyFont="1" applyFill="1" applyBorder="1" applyAlignment="1">
      <alignment vertical="center" wrapText="1"/>
    </xf>
    <xf numFmtId="0" fontId="86" fillId="0" borderId="167" xfId="0" applyFont="1" applyFill="1" applyBorder="1" applyAlignment="1">
      <alignment horizontal="center" vertical="center" wrapText="1"/>
    </xf>
    <xf numFmtId="168" fontId="86" fillId="0" borderId="167" xfId="0" applyNumberFormat="1" applyFont="1" applyFill="1" applyBorder="1" applyAlignment="1">
      <alignment horizontal="center" vertical="center" wrapText="1"/>
    </xf>
    <xf numFmtId="0" fontId="86" fillId="0" borderId="167" xfId="0" applyFont="1" applyBorder="1" applyAlignment="1">
      <alignment vertical="center" wrapText="1"/>
    </xf>
    <xf numFmtId="0" fontId="86" fillId="0" borderId="167" xfId="0" applyFont="1" applyFill="1" applyBorder="1" applyAlignment="1">
      <alignment horizontal="justify" vertical="center" wrapText="1"/>
    </xf>
    <xf numFmtId="168" fontId="3" fillId="0" borderId="167" xfId="0" applyNumberFormat="1" applyFont="1" applyFill="1" applyBorder="1" applyAlignment="1">
      <alignment horizontal="center" vertical="center" wrapText="1"/>
    </xf>
    <xf numFmtId="0" fontId="3" fillId="0" borderId="167" xfId="0" applyFont="1" applyBorder="1" applyAlignment="1">
      <alignment vertical="center" wrapText="1"/>
    </xf>
    <xf numFmtId="0" fontId="4" fillId="19" borderId="248" xfId="0" applyFont="1" applyFill="1" applyBorder="1" applyAlignment="1">
      <alignment horizontal="center" vertical="center"/>
    </xf>
    <xf numFmtId="168" fontId="3" fillId="11" borderId="41" xfId="0" applyNumberFormat="1" applyFont="1" applyFill="1" applyBorder="1" applyAlignment="1">
      <alignment horizontal="center" vertical="center"/>
    </xf>
    <xf numFmtId="0" fontId="87" fillId="11" borderId="41" xfId="0" applyFont="1" applyFill="1" applyBorder="1" applyAlignment="1">
      <alignment horizontal="left" vertical="center" wrapText="1"/>
    </xf>
    <xf numFmtId="0" fontId="3" fillId="0" borderId="103" xfId="0" applyFont="1" applyBorder="1" applyAlignment="1">
      <alignment vertical="center"/>
    </xf>
    <xf numFmtId="17" fontId="86" fillId="0" borderId="41" xfId="0" applyNumberFormat="1" applyFont="1" applyFill="1" applyBorder="1" applyAlignment="1">
      <alignment horizontal="center" vertical="center"/>
    </xf>
    <xf numFmtId="17" fontId="86" fillId="11" borderId="41" xfId="0" applyNumberFormat="1" applyFont="1" applyFill="1" applyBorder="1" applyAlignment="1">
      <alignment horizontal="center" vertical="center"/>
    </xf>
    <xf numFmtId="0" fontId="86" fillId="11" borderId="89" xfId="0" applyFont="1" applyFill="1" applyBorder="1" applyAlignment="1">
      <alignment horizontal="center" vertical="center"/>
    </xf>
    <xf numFmtId="0" fontId="86" fillId="11" borderId="41" xfId="0" applyFont="1" applyFill="1" applyBorder="1" applyAlignment="1">
      <alignment horizontal="center" vertical="center" wrapText="1"/>
    </xf>
    <xf numFmtId="168" fontId="86" fillId="11" borderId="41" xfId="0" applyNumberFormat="1" applyFont="1" applyFill="1" applyBorder="1" applyAlignment="1">
      <alignment horizontal="center" vertical="center"/>
    </xf>
    <xf numFmtId="0" fontId="86" fillId="11" borderId="41" xfId="0" applyFont="1" applyFill="1" applyBorder="1" applyAlignment="1">
      <alignment horizontal="left" vertical="center" wrapText="1"/>
    </xf>
    <xf numFmtId="49" fontId="86" fillId="11" borderId="90" xfId="0" applyNumberFormat="1" applyFont="1" applyFill="1" applyBorder="1" applyAlignment="1">
      <alignment horizontal="center" vertical="center" wrapText="1"/>
    </xf>
    <xf numFmtId="0" fontId="88" fillId="0" borderId="102" xfId="2" applyFont="1" applyFill="1" applyBorder="1" applyAlignment="1">
      <alignment horizontal="center" vertical="center" wrapText="1"/>
    </xf>
    <xf numFmtId="0" fontId="88" fillId="0" borderId="46" xfId="2" applyFont="1" applyFill="1" applyBorder="1" applyAlignment="1">
      <alignment horizontal="center" vertical="center" wrapText="1"/>
    </xf>
    <xf numFmtId="168" fontId="88" fillId="0" borderId="46" xfId="2" applyNumberFormat="1" applyFont="1" applyFill="1" applyBorder="1" applyAlignment="1">
      <alignment horizontal="center" vertical="center" wrapText="1"/>
    </xf>
    <xf numFmtId="17" fontId="88" fillId="0" borderId="46" xfId="0" applyNumberFormat="1" applyFont="1" applyFill="1" applyBorder="1" applyAlignment="1">
      <alignment horizontal="center" vertical="center" wrapText="1"/>
    </xf>
    <xf numFmtId="0" fontId="88" fillId="0" borderId="46" xfId="0" applyFont="1" applyFill="1" applyBorder="1" applyAlignment="1">
      <alignment vertical="center" wrapText="1"/>
    </xf>
    <xf numFmtId="0" fontId="88" fillId="0" borderId="103" xfId="0" applyFont="1" applyFill="1" applyBorder="1" applyAlignment="1">
      <alignment horizontal="center" vertical="center"/>
    </xf>
    <xf numFmtId="168" fontId="88" fillId="0" borderId="41" xfId="0" applyNumberFormat="1" applyFont="1" applyFill="1" applyBorder="1" applyAlignment="1">
      <alignment horizontal="center" vertical="center"/>
    </xf>
    <xf numFmtId="17" fontId="88" fillId="0" borderId="41" xfId="0" applyNumberFormat="1" applyFont="1" applyFill="1" applyBorder="1" applyAlignment="1">
      <alignment horizontal="center" vertical="center"/>
    </xf>
    <xf numFmtId="0" fontId="89" fillId="0" borderId="41" xfId="0" applyFont="1" applyFill="1" applyBorder="1" applyAlignment="1">
      <alignment horizontal="left" vertical="center" wrapText="1"/>
    </xf>
    <xf numFmtId="0" fontId="88" fillId="0" borderId="41" xfId="0" applyFont="1" applyFill="1" applyBorder="1" applyAlignment="1">
      <alignment horizontal="left" vertical="center" wrapText="1"/>
    </xf>
    <xf numFmtId="49" fontId="88" fillId="0" borderId="90" xfId="0" applyNumberFormat="1" applyFont="1" applyFill="1" applyBorder="1" applyAlignment="1">
      <alignment horizontal="center" vertical="center" wrapText="1"/>
    </xf>
    <xf numFmtId="168" fontId="3" fillId="0" borderId="41" xfId="0" applyNumberFormat="1" applyFont="1" applyFill="1" applyBorder="1" applyAlignment="1">
      <alignment horizontal="center" vertical="center"/>
    </xf>
    <xf numFmtId="168" fontId="24" fillId="0" borderId="46" xfId="0" applyNumberFormat="1" applyFont="1" applyFill="1" applyBorder="1" applyAlignment="1">
      <alignment horizontal="center" vertical="center" wrapText="1"/>
    </xf>
    <xf numFmtId="0" fontId="3" fillId="0" borderId="259" xfId="0" applyFont="1" applyFill="1" applyBorder="1" applyAlignment="1">
      <alignment horizontal="center" vertical="center"/>
    </xf>
    <xf numFmtId="168" fontId="3" fillId="0" borderId="42" xfId="0" applyNumberFormat="1" applyFont="1" applyFill="1" applyBorder="1" applyAlignment="1">
      <alignment horizontal="center" vertical="center"/>
    </xf>
    <xf numFmtId="0" fontId="36" fillId="0" borderId="42" xfId="0" applyFont="1" applyFill="1" applyBorder="1" applyAlignment="1">
      <alignment horizontal="left" vertical="center" wrapText="1"/>
    </xf>
    <xf numFmtId="0" fontId="3" fillId="0" borderId="42" xfId="0" applyFont="1" applyFill="1" applyBorder="1" applyAlignment="1">
      <alignment horizontal="left" vertical="center" wrapText="1"/>
    </xf>
    <xf numFmtId="49" fontId="3" fillId="0" borderId="202" xfId="0" applyNumberFormat="1" applyFont="1" applyFill="1" applyBorder="1" applyAlignment="1">
      <alignment horizontal="center" vertical="center" wrapText="1"/>
    </xf>
    <xf numFmtId="164" fontId="24" fillId="0" borderId="245" xfId="0" applyNumberFormat="1" applyFont="1" applyFill="1" applyBorder="1" applyAlignment="1">
      <alignment horizontal="center" vertical="center"/>
    </xf>
    <xf numFmtId="0" fontId="24" fillId="0" borderId="244" xfId="0" applyFont="1" applyFill="1" applyBorder="1" applyAlignment="1">
      <alignment horizontal="center" vertical="center"/>
    </xf>
    <xf numFmtId="14" fontId="24" fillId="0" borderId="244" xfId="0" applyNumberFormat="1" applyFont="1" applyFill="1" applyBorder="1" applyAlignment="1">
      <alignment horizontal="center" vertical="center" wrapText="1"/>
    </xf>
    <xf numFmtId="17" fontId="24" fillId="0" borderId="244" xfId="0" applyNumberFormat="1" applyFont="1" applyFill="1" applyBorder="1" applyAlignment="1">
      <alignment horizontal="center" vertical="center"/>
    </xf>
    <xf numFmtId="0" fontId="24" fillId="0" borderId="244" xfId="0" applyFont="1" applyFill="1" applyBorder="1" applyAlignment="1">
      <alignment vertical="center"/>
    </xf>
    <xf numFmtId="0" fontId="24" fillId="0" borderId="244" xfId="0" applyFont="1" applyFill="1" applyBorder="1" applyAlignment="1">
      <alignment horizontal="justify" vertical="center" wrapText="1"/>
    </xf>
    <xf numFmtId="0" fontId="24" fillId="0" borderId="244" xfId="0" applyFont="1" applyFill="1" applyBorder="1" applyAlignment="1">
      <alignment vertical="center" wrapText="1"/>
    </xf>
    <xf numFmtId="49" fontId="3" fillId="0" borderId="246" xfId="0" applyNumberFormat="1" applyFont="1" applyFill="1" applyBorder="1" applyAlignment="1">
      <alignment horizontal="center" vertical="center"/>
    </xf>
    <xf numFmtId="0" fontId="0" fillId="4" borderId="1" xfId="0" applyFont="1" applyFill="1" applyBorder="1" applyAlignment="1">
      <alignment horizontal="center"/>
    </xf>
    <xf numFmtId="0" fontId="0" fillId="0" borderId="160" xfId="0" applyFont="1" applyFill="1" applyBorder="1" applyAlignment="1">
      <alignment horizontal="center" vertical="center"/>
    </xf>
    <xf numFmtId="0" fontId="3" fillId="0" borderId="262" xfId="0" applyFont="1" applyBorder="1" applyAlignment="1">
      <alignment vertical="center"/>
    </xf>
    <xf numFmtId="49" fontId="3" fillId="0" borderId="260" xfId="0" applyNumberFormat="1" applyFont="1" applyFill="1" applyBorder="1" applyAlignment="1">
      <alignment horizontal="center" vertical="center"/>
    </xf>
    <xf numFmtId="0" fontId="3" fillId="0" borderId="244" xfId="0" applyFont="1" applyBorder="1" applyAlignment="1">
      <alignment horizontal="center" vertical="center" wrapText="1"/>
    </xf>
    <xf numFmtId="14" fontId="3" fillId="0" borderId="244" xfId="0" applyNumberFormat="1" applyFont="1" applyBorder="1" applyAlignment="1">
      <alignment horizontal="center" vertical="center" wrapText="1"/>
    </xf>
    <xf numFmtId="17" fontId="13" fillId="0" borderId="244" xfId="0" applyNumberFormat="1" applyFont="1" applyBorder="1" applyAlignment="1">
      <alignment horizontal="center" vertical="center"/>
    </xf>
    <xf numFmtId="0" fontId="3" fillId="0" borderId="244" xfId="0" applyFont="1" applyBorder="1" applyAlignment="1">
      <alignment vertical="center" wrapText="1"/>
    </xf>
    <xf numFmtId="0" fontId="3" fillId="0" borderId="244" xfId="0" applyFont="1" applyBorder="1" applyAlignment="1">
      <alignment vertical="center"/>
    </xf>
    <xf numFmtId="0" fontId="3" fillId="0" borderId="261" xfId="0" applyFont="1" applyBorder="1" applyAlignment="1">
      <alignment horizontal="center" vertical="center" wrapText="1"/>
    </xf>
    <xf numFmtId="49" fontId="88" fillId="0" borderId="172" xfId="0" applyNumberFormat="1" applyFont="1" applyFill="1" applyBorder="1" applyAlignment="1">
      <alignment horizontal="center" vertical="center"/>
    </xf>
    <xf numFmtId="0" fontId="88" fillId="0" borderId="126" xfId="0" applyFont="1" applyBorder="1" applyAlignment="1">
      <alignment horizontal="center" vertical="center" wrapText="1"/>
    </xf>
    <xf numFmtId="168" fontId="88" fillId="0" borderId="126" xfId="0" applyNumberFormat="1" applyFont="1" applyBorder="1" applyAlignment="1">
      <alignment horizontal="center" vertical="center" wrapText="1"/>
    </xf>
    <xf numFmtId="17" fontId="88" fillId="0" borderId="126" xfId="0" applyNumberFormat="1" applyFont="1" applyBorder="1" applyAlignment="1">
      <alignment horizontal="center" vertical="center"/>
    </xf>
    <xf numFmtId="0" fontId="3" fillId="0" borderId="126" xfId="0" applyFont="1" applyBorder="1" applyAlignment="1">
      <alignment vertical="center" wrapText="1"/>
    </xf>
    <xf numFmtId="49" fontId="88" fillId="0" borderId="263" xfId="0" applyNumberFormat="1" applyFont="1" applyFill="1" applyBorder="1" applyAlignment="1">
      <alignment horizontal="center" vertical="center"/>
    </xf>
    <xf numFmtId="0" fontId="88" fillId="0" borderId="264" xfId="0" applyFont="1" applyBorder="1" applyAlignment="1">
      <alignment horizontal="center" vertical="center" wrapText="1"/>
    </xf>
    <xf numFmtId="168" fontId="88" fillId="0" borderId="264" xfId="0" applyNumberFormat="1" applyFont="1" applyBorder="1" applyAlignment="1">
      <alignment horizontal="center" vertical="center" wrapText="1"/>
    </xf>
    <xf numFmtId="17" fontId="88" fillId="0" borderId="264" xfId="0" applyNumberFormat="1" applyFont="1" applyBorder="1" applyAlignment="1">
      <alignment horizontal="center" vertical="center"/>
    </xf>
    <xf numFmtId="0" fontId="88" fillId="0" borderId="264" xfId="0" applyFont="1" applyBorder="1" applyAlignment="1">
      <alignment vertical="center" wrapText="1"/>
    </xf>
    <xf numFmtId="0" fontId="3" fillId="0" borderId="264" xfId="0" applyFont="1" applyBorder="1" applyAlignment="1">
      <alignment vertical="center"/>
    </xf>
    <xf numFmtId="0" fontId="3" fillId="0" borderId="264" xfId="0" applyFont="1" applyBorder="1" applyAlignment="1">
      <alignment horizontal="left" vertical="center" wrapText="1"/>
    </xf>
    <xf numFmtId="0" fontId="3" fillId="0" borderId="265" xfId="0" applyFont="1" applyBorder="1" applyAlignment="1">
      <alignment horizontal="center" vertical="center" wrapText="1"/>
    </xf>
    <xf numFmtId="0" fontId="3" fillId="0" borderId="167" xfId="0" applyFont="1" applyFill="1" applyBorder="1" applyAlignment="1">
      <alignment vertical="center" wrapText="1"/>
    </xf>
    <xf numFmtId="0" fontId="3" fillId="0" borderId="167" xfId="0" applyFont="1" applyBorder="1" applyAlignment="1">
      <alignment horizontal="center" vertical="center" wrapText="1"/>
    </xf>
    <xf numFmtId="168" fontId="3" fillId="0" borderId="167" xfId="0" applyNumberFormat="1" applyFont="1" applyBorder="1" applyAlignment="1">
      <alignment horizontal="center" vertical="center" wrapText="1"/>
    </xf>
    <xf numFmtId="17" fontId="3" fillId="0" borderId="167" xfId="0" applyNumberFormat="1" applyFont="1" applyBorder="1" applyAlignment="1">
      <alignment horizontal="center" vertical="center"/>
    </xf>
    <xf numFmtId="0" fontId="3" fillId="0" borderId="172" xfId="0" applyFont="1" applyBorder="1" applyAlignment="1">
      <alignment vertical="top" wrapText="1"/>
    </xf>
    <xf numFmtId="0" fontId="3" fillId="0" borderId="102" xfId="0" applyFont="1" applyBorder="1" applyAlignment="1">
      <alignment horizontal="center" vertical="center" wrapText="1"/>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62" fillId="10" borderId="0" xfId="0" applyFont="1" applyFill="1" applyBorder="1" applyAlignment="1">
      <alignment horizontal="center"/>
    </xf>
    <xf numFmtId="0" fontId="10"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3"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119" xfId="4" applyBorder="1" applyAlignment="1">
      <alignment horizontal="center"/>
    </xf>
    <xf numFmtId="0" fontId="40" fillId="0" borderId="120" xfId="4" applyBorder="1" applyAlignment="1"/>
    <xf numFmtId="0" fontId="0" fillId="0" borderId="121" xfId="0" applyBorder="1" applyAlignment="1"/>
    <xf numFmtId="0" fontId="40" fillId="0" borderId="115" xfId="4" applyBorder="1" applyAlignment="1">
      <alignment horizontal="center"/>
    </xf>
    <xf numFmtId="0" fontId="0" fillId="0" borderId="116" xfId="0" applyBorder="1" applyAlignment="1"/>
    <xf numFmtId="0" fontId="0" fillId="0" borderId="127" xfId="0" applyBorder="1" applyAlignment="1"/>
    <xf numFmtId="0" fontId="0" fillId="0" borderId="117" xfId="0" applyBorder="1" applyAlignment="1"/>
    <xf numFmtId="0" fontId="40" fillId="0" borderId="130" xfId="4" applyBorder="1" applyAlignment="1">
      <alignment horizontal="center"/>
    </xf>
    <xf numFmtId="0" fontId="0" fillId="0" borderId="131" xfId="0" applyBorder="1" applyAlignment="1"/>
    <xf numFmtId="0" fontId="2" fillId="0" borderId="0" xfId="1" applyBorder="1" applyAlignment="1" applyProtection="1">
      <alignment horizontal="left"/>
    </xf>
    <xf numFmtId="0" fontId="40" fillId="0" borderId="122" xfId="4" applyBorder="1" applyAlignment="1">
      <alignment horizontal="center"/>
    </xf>
    <xf numFmtId="0" fontId="0" fillId="0" borderId="118" xfId="0" applyBorder="1" applyAlignment="1"/>
    <xf numFmtId="0" fontId="0" fillId="0" borderId="129" xfId="0" applyBorder="1" applyAlignment="1"/>
    <xf numFmtId="0" fontId="40" fillId="0" borderId="134"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3" xfId="4" applyBorder="1" applyAlignment="1">
      <alignment horizontal="center"/>
    </xf>
    <xf numFmtId="0" fontId="0" fillId="0" borderId="114" xfId="0" applyBorder="1" applyAlignment="1"/>
    <xf numFmtId="0" fontId="0" fillId="0" borderId="0" xfId="0" applyBorder="1" applyAlignment="1"/>
    <xf numFmtId="0" fontId="0" fillId="0" borderId="100" xfId="0" applyBorder="1" applyAlignment="1"/>
    <xf numFmtId="0" fontId="2" fillId="0" borderId="0" xfId="1" applyBorder="1" applyAlignment="1" applyProtection="1">
      <alignment horizontal="left"/>
      <protection locked="0"/>
    </xf>
    <xf numFmtId="0" fontId="40" fillId="0" borderId="68" xfId="4" applyBorder="1" applyAlignment="1" applyProtection="1">
      <alignment horizontal="center"/>
      <protection locked="0"/>
    </xf>
    <xf numFmtId="0" fontId="24" fillId="0" borderId="0"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4"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59" fillId="0" borderId="0" xfId="1" applyFont="1" applyBorder="1" applyAlignment="1" applyProtection="1">
      <alignment horizontal="left" vertical="center"/>
    </xf>
    <xf numFmtId="0" fontId="40" fillId="0" borderId="122" xfId="4" applyFont="1" applyFill="1" applyBorder="1" applyAlignment="1">
      <alignment horizontal="center" vertical="center"/>
    </xf>
    <xf numFmtId="0" fontId="24" fillId="0" borderId="118" xfId="0" applyFont="1" applyBorder="1" applyAlignment="1">
      <alignment vertical="center"/>
    </xf>
    <xf numFmtId="0" fontId="24" fillId="0" borderId="129" xfId="0" applyFont="1" applyBorder="1" applyAlignment="1">
      <alignment vertical="center"/>
    </xf>
    <xf numFmtId="0" fontId="24" fillId="0" borderId="0" xfId="0" applyFont="1" applyAlignment="1">
      <alignment horizontal="center" vertical="center" wrapText="1"/>
    </xf>
    <xf numFmtId="0" fontId="40" fillId="0" borderId="122" xfId="4" applyFill="1" applyBorder="1" applyAlignment="1">
      <alignment horizontal="center" vertical="center"/>
    </xf>
    <xf numFmtId="0" fontId="0" fillId="0" borderId="118" xfId="0" applyBorder="1" applyAlignment="1">
      <alignment vertical="center"/>
    </xf>
    <xf numFmtId="0" fontId="0" fillId="0" borderId="129" xfId="0" applyBorder="1" applyAlignment="1">
      <alignment vertical="center"/>
    </xf>
    <xf numFmtId="0" fontId="0" fillId="0" borderId="134" xfId="0" applyBorder="1" applyAlignment="1"/>
    <xf numFmtId="164" fontId="51" fillId="0" borderId="0" xfId="0" applyNumberFormat="1" applyFont="1" applyBorder="1" applyAlignment="1">
      <alignment horizontal="center" vertical="center" wrapText="1"/>
    </xf>
    <xf numFmtId="0" fontId="52" fillId="0" borderId="0" xfId="0" applyFont="1" applyAlignment="1">
      <alignment horizontal="center" vertical="center" wrapText="1"/>
    </xf>
    <xf numFmtId="0" fontId="88" fillId="0" borderId="89" xfId="0" applyFont="1" applyFill="1" applyBorder="1" applyAlignment="1">
      <alignment horizontal="center" vertical="center"/>
    </xf>
    <xf numFmtId="0" fontId="88" fillId="0" borderId="41" xfId="0" applyFont="1" applyFill="1" applyBorder="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xr:uid="{00000000-0005-0000-0000-000004000000}"/>
  </cellStyles>
  <dxfs count="1373">
    <dxf>
      <font>
        <b/>
        <i val="0"/>
      </font>
    </dxf>
    <dxf>
      <font>
        <b/>
        <i val="0"/>
        <color rgb="FFFF0000"/>
      </font>
    </dxf>
    <dxf>
      <font>
        <b/>
        <i val="0"/>
        <color rgb="FFC0000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horizontal="left" vertical="top"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1372"/>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0.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1718738426" createdVersion="1" refreshedVersion="4" recordCount="7" upgradeOnRefresh="1" xr:uid="{00000000-000A-0000-FFFF-FFFF00000000}">
  <cacheSource type="worksheet">
    <worksheetSource ref="A4:N23"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1656250003" createdVersion="1" refreshedVersion="4" recordCount="4" upgradeOnRefresh="1" xr:uid="{00000000-000A-0000-FFFF-FFFF01000000}">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6177546298" createdVersion="1" refreshedVersion="4" recordCount="2" upgradeOnRefresh="1" xr:uid="{00000000-000A-0000-FFFF-FFFF02000000}">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0610162037" createdVersion="1" refreshedVersion="4" recordCount="31" upgradeOnRefresh="1" xr:uid="{00000000-000A-0000-FFFF-FFFF03000000}">
  <cacheSource type="worksheet">
    <worksheetSource ref="H385"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1979699074" createdVersion="1" refreshedVersion="4" recordCount="54" upgradeOnRefresh="1" xr:uid="{00000000-000A-0000-FFFF-FFFF04000000}">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654.491389814815" createdVersion="1" refreshedVersion="4" recordCount="12" upgradeOnRefresh="1" xr:uid="{00000000-000A-0000-FFFF-FFFF05000000}">
  <cacheSource type="worksheet">
    <worksheetSource ref="A4:N21"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750.434939467596" createdVersion="4" refreshedVersion="4" recordCount="260" xr:uid="{00000000-000A-0000-FFFF-FFFF0600000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7.649105555553" createdVersion="5" refreshedVersion="5" recordCount="14" xr:uid="{00000000-000A-0000-FFFF-FFFF07000000}">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8.596932523149" createdVersion="4" refreshedVersion="5" recordCount="39" xr:uid="{00000000-000A-0000-FFFF-FFFF08000000}">
  <cacheSource type="worksheet">
    <worksheetSource ref="A4:N68"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151.420369675929" createdVersion="5" refreshedVersion="4" recordCount="29" xr:uid="{00000000-000A-0000-FFFF-FFFF09000000}">
  <cacheSource type="worksheet">
    <worksheetSource ref="A506:K506"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226157406" createdVersion="5" refreshedVersion="4" recordCount="112" xr:uid="{00000000-000A-0000-FFFF-FFFF0A000000}">
  <cacheSource type="worksheet">
    <worksheetSource ref="A4:N124"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766550927" createdVersion="5" refreshedVersion="4" recordCount="18" xr:uid="{00000000-000A-0000-FFFF-FFFF0B000000}">
  <cacheSource type="worksheet">
    <worksheetSource ref="A4:N100"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85827893515" createdVersion="4" refreshedVersion="4" recordCount="6" xr:uid="{00000000-000A-0000-FFFF-FFFF0C000000}">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071643516" createdVersion="4" refreshedVersion="4" recordCount="381" xr:uid="{00000000-000A-0000-FFFF-FFFF0D000000}">
  <cacheSource type="worksheet">
    <worksheetSource ref="A22:K22"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499074077" createdVersion="4" refreshedVersion="4" recordCount="29" xr:uid="{00000000-000A-0000-FFFF-FFFF0E000000}">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815891204" createdVersion="4" refreshedVersion="4" recordCount="42" xr:uid="{00000000-000A-0000-FFFF-FFFF0F000000}">
  <cacheSource type="worksheet">
    <worksheetSource ref="A4:N48"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408105671297" createdVersion="4" refreshedVersion="4" recordCount="37" xr:uid="{00000000-000A-0000-FFFF-FFFF10000000}">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274537036" createdVersion="4" refreshedVersion="4" recordCount="8" xr:uid="{00000000-000A-0000-FFFF-FFFF11000000}">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654976851" createdVersion="4" refreshedVersion="4" minRefreshableVersion="3" recordCount="112" xr:uid="{00000000-000A-0000-FFFF-FFFF12000000}">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643.56859826389" createdVersion="4" refreshedVersion="4" recordCount="21" xr:uid="{00000000-000A-0000-FFFF-FFFF13000000}">
  <cacheSource type="worksheet">
    <worksheetSource ref="A4:N30"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4"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371">
      <pivotArea type="origin" dataOnly="0" labelOnly="1" outline="0" fieldPosition="0"/>
    </format>
    <format dxfId="1370">
      <pivotArea type="topRight" dataOnly="0" labelOnly="1" outline="0" fieldPosition="0"/>
    </format>
    <format dxfId="1369">
      <pivotArea grandRow="1" outline="0" collapsedLevelsAreSubtotals="1" fieldPosition="0"/>
    </format>
    <format dxfId="1368">
      <pivotArea grandRow="1" outline="0" collapsedLevelsAreSubtotals="1" fieldPosition="0"/>
    </format>
    <format dxfId="1367">
      <pivotArea dataOnly="0" labelOnly="1" grandRow="1" outline="0" fieldPosition="0"/>
    </format>
    <format dxfId="136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6"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50">
      <pivotArea type="origin" dataOnly="0" labelOnly="1" outline="0" fieldPosition="0"/>
    </format>
    <format dxfId="134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34">
      <pivotArea type="origin" dataOnly="0" labelOnly="1" outline="0" fieldPosition="0"/>
    </format>
    <format dxfId="1333">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7" cacheId="7"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18">
      <pivotArea outline="0" collapsedLevelsAreSubtotals="1" fieldPosition="0"/>
    </format>
    <format dxfId="1317">
      <pivotArea dataOnly="0" labelOnly="1" outline="0" fieldPosition="0">
        <references count="1">
          <reference field="0" count="0"/>
        </references>
      </pivotArea>
    </format>
    <format dxfId="1316">
      <pivotArea dataOnly="0" labelOnly="1" grandRow="1" outline="0" fieldPosition="0"/>
    </format>
    <format dxfId="1315">
      <pivotArea type="origin" dataOnly="0" labelOnly="1" outline="0" fieldPosition="0"/>
    </format>
    <format dxfId="1314">
      <pivotArea type="topRight" dataOnly="0" labelOnly="1" outline="0" fieldPosition="0"/>
    </format>
    <format dxfId="1313">
      <pivotArea type="origin" dataOnly="0" labelOnly="1" outline="0" fieldPosition="0"/>
    </format>
    <format dxfId="1312">
      <pivotArea type="topRight" dataOnly="0" labelOnly="1" outline="0" fieldPosition="0"/>
    </format>
    <format dxfId="1311">
      <pivotArea type="origin" dataOnly="0" labelOnly="1" outline="0" fieldPosition="0"/>
    </format>
    <format dxfId="131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8"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295">
      <pivotArea outline="0" collapsedLevelsAreSubtotals="1" fieldPosition="0"/>
    </format>
    <format dxfId="1294">
      <pivotArea dataOnly="0" labelOnly="1" outline="0" fieldPosition="0">
        <references count="1">
          <reference field="0" count="0"/>
        </references>
      </pivotArea>
    </format>
    <format dxfId="1293">
      <pivotArea dataOnly="0" labelOnly="1" grandRow="1" outline="0" fieldPosition="0"/>
    </format>
    <format dxfId="1292">
      <pivotArea type="origin" dataOnly="0" labelOnly="1" outline="0" fieldPosition="0"/>
    </format>
    <format dxfId="1291">
      <pivotArea type="topRight" dataOnly="0" labelOnly="1" outline="0" fieldPosition="0"/>
    </format>
    <format dxfId="1290">
      <pivotArea type="origin" dataOnly="0" labelOnly="1" outline="0" fieldPosition="0"/>
    </format>
    <format dxfId="1289">
      <pivotArea type="topRight" dataOnly="0" labelOnly="1" outline="0" fieldPosition="0"/>
    </format>
    <format dxfId="1288">
      <pivotArea type="origin" dataOnly="0" labelOnly="1" outline="0" fieldPosition="0"/>
    </format>
    <format dxfId="128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9"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272">
      <pivotArea field="0" type="button" dataOnly="0" labelOnly="1" outline="0" axis="axisRow" fieldPosition="0"/>
    </format>
    <format dxfId="1271">
      <pivotArea field="9" type="button" dataOnly="0" labelOnly="1" outline="0" axis="axisRow" fieldPosition="1"/>
    </format>
    <format dxfId="1270">
      <pivotArea field="0" type="button" dataOnly="0" labelOnly="1" outline="0" axis="axisRow" fieldPosition="0"/>
    </format>
    <format dxfId="1269">
      <pivotArea field="9" type="button" dataOnly="0" labelOnly="1" outline="0" axis="axisRow" fieldPosition="1"/>
    </format>
    <format dxfId="1268">
      <pivotArea type="origin" dataOnly="0" labelOnly="1" outline="0" fieldPosition="0"/>
    </format>
    <format dxfId="1267">
      <pivotArea type="topRight" dataOnly="0" labelOnly="1" outline="0" fieldPosition="0"/>
    </format>
    <format dxfId="1266">
      <pivotArea type="origin" dataOnly="0" labelOnly="1" outline="0" fieldPosition="0"/>
    </format>
    <format dxfId="1265">
      <pivotArea type="topRight" dataOnly="0" labelOnly="1" outline="0" fieldPosition="0"/>
    </format>
    <format dxfId="1264">
      <pivotArea type="origin" dataOnly="0" labelOnly="1" outline="0" fieldPosition="0"/>
    </format>
    <format dxfId="1263">
      <pivotArea type="topRight" dataOnly="0" labelOnly="1" outline="0" fieldPosition="0"/>
    </format>
    <format dxfId="1262">
      <pivotArea grandRow="1" outline="0" collapsedLevelsAreSubtotals="1" fieldPosition="0"/>
    </format>
    <format dxfId="1261">
      <pivotArea dataOnly="0" labelOnly="1" grandRow="1" outline="0" fieldPosition="0"/>
    </format>
    <format dxfId="1260">
      <pivotArea grandRow="1" outline="0" collapsedLevelsAreSubtotals="1" fieldPosition="0"/>
    </format>
    <format dxfId="1259">
      <pivotArea dataOnly="0" labelOnly="1" grandRow="1" outline="0" fieldPosition="0"/>
    </format>
    <format dxfId="1258">
      <pivotArea outline="0" collapsedLevelsAreSubtotals="1" fieldPosition="0">
        <references count="1">
          <reference field="0" count="0" selected="0"/>
        </references>
      </pivotArea>
    </format>
    <format dxfId="1257">
      <pivotArea dataOnly="0" labelOnly="1" outline="0" fieldPosition="0">
        <references count="1">
          <reference field="0" count="0"/>
        </references>
      </pivotArea>
    </format>
    <format dxfId="1256">
      <pivotArea outline="0" collapsedLevelsAreSubtotals="1" fieldPosition="0">
        <references count="1">
          <reference field="0" count="0" selected="0"/>
        </references>
      </pivotArea>
    </format>
    <format dxfId="125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240">
      <pivotArea outline="0" fieldPosition="0"/>
    </format>
    <format dxfId="1239">
      <pivotArea dataOnly="0" labelOnly="1" outline="0" fieldPosition="0">
        <references count="1">
          <reference field="0" count="0"/>
        </references>
      </pivotArea>
    </format>
    <format dxfId="1238">
      <pivotArea dataOnly="0" labelOnly="1" grandRow="1" outline="0" fieldPosition="0"/>
    </format>
    <format dxfId="1237">
      <pivotArea type="origin" dataOnly="0" labelOnly="1" outline="0" fieldPosition="0"/>
    </format>
    <format dxfId="123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20">
      <pivotArea type="origin" dataOnly="0" labelOnly="1" outline="0" fieldPosition="0"/>
    </format>
    <format dxfId="1219">
      <pivotArea type="topRight" dataOnly="0" labelOnly="1" outline="0" fieldPosition="0"/>
    </format>
    <format dxfId="1218">
      <pivotArea type="origin" dataOnly="0" labelOnly="1" outline="0" fieldPosition="0"/>
    </format>
    <format dxfId="1217">
      <pivotArea type="topRight" dataOnly="0" labelOnly="1" outline="0" fieldPosition="0"/>
    </format>
    <format dxfId="1216">
      <pivotArea outline="0" fieldPosition="0">
        <references count="1">
          <reference field="0" count="0" selected="0"/>
        </references>
      </pivotArea>
    </format>
    <format dxfId="121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1200">
      <pivotArea grandRow="1" outline="0" collapsedLevelsAreSubtotals="1" fieldPosition="0"/>
    </format>
    <format dxfId="1199">
      <pivotArea grandRow="1" outline="0" collapsedLevelsAreSubtotals="1" fieldPosition="0"/>
    </format>
    <format dxfId="1198">
      <pivotArea outline="0" collapsedLevelsAreSubtotals="1" fieldPosition="0"/>
    </format>
    <format dxfId="1197">
      <pivotArea dataOnly="0" labelOnly="1" outline="0" fieldPosition="0">
        <references count="1">
          <reference field="0" count="0"/>
        </references>
      </pivotArea>
    </format>
    <format dxfId="1196">
      <pivotArea dataOnly="0" labelOnly="1" grandRow="1" outline="0" fieldPosition="0"/>
    </format>
    <format dxfId="1195">
      <pivotArea type="origin" dataOnly="0" labelOnly="1" outline="0" fieldPosition="0"/>
    </format>
    <format dxfId="1194">
      <pivotArea type="topRight" dataOnly="0" labelOnly="1" outline="0" fieldPosition="0"/>
    </format>
    <format dxfId="1193">
      <pivotArea type="all" dataOnly="0" outline="0" fieldPosition="0"/>
    </format>
    <format dxfId="1192">
      <pivotArea outline="0" collapsedLevelsAreSubtotals="1" fieldPosition="0"/>
    </format>
    <format dxfId="1191">
      <pivotArea type="topRight" dataOnly="0" labelOnly="1" outline="0" fieldPosition="0"/>
    </format>
    <format dxfId="1190">
      <pivotArea dataOnly="0" labelOnly="1" outline="0" fieldPosition="0">
        <references count="1">
          <reference field="0" count="0"/>
        </references>
      </pivotArea>
    </format>
    <format dxfId="1189">
      <pivotArea dataOnly="0" labelOnly="1" grandRow="1" outline="0" fieldPosition="0"/>
    </format>
    <format dxfId="1188">
      <pivotArea outline="0" collapsedLevelsAreSubtotals="1" fieldPosition="0">
        <references count="1">
          <reference field="0" count="0" selected="0"/>
        </references>
      </pivotArea>
    </format>
    <format dxfId="1187">
      <pivotArea type="topRight" dataOnly="0" labelOnly="1" outline="0" fieldPosition="0"/>
    </format>
    <format dxfId="1186">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70">
      <pivotArea type="origin" dataOnly="0" labelOnly="1" outline="0" fieldPosition="0"/>
    </format>
    <format dxfId="1169">
      <pivotArea type="topRight" dataOnly="0" labelOnly="1" outline="0" fieldPosition="0"/>
    </format>
    <format dxfId="1168">
      <pivotArea type="origin" dataOnly="0" labelOnly="1" outline="0" fieldPosition="0"/>
    </format>
    <format dxfId="1167">
      <pivotArea type="topRight" dataOnly="0" labelOnly="1" outline="0" fieldPosition="0"/>
    </format>
    <format dxfId="1166">
      <pivotArea type="origin" dataOnly="0" labelOnly="1" outline="0" fieldPosition="0"/>
    </format>
    <format dxfId="116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50">
      <pivotArea type="origin" dataOnly="0" labelOnly="1" outline="0" fieldPosition="0"/>
    </format>
    <format dxfId="1149">
      <pivotArea type="topRight" dataOnly="0" labelOnly="1" outline="0" fieldPosition="0"/>
    </format>
    <format dxfId="1148">
      <pivotArea type="origin" dataOnly="0" labelOnly="1" outline="0" fieldPosition="0"/>
    </format>
    <format dxfId="1147">
      <pivotArea type="topRight" dataOnly="0" labelOnly="1" outline="0" fieldPosition="0"/>
    </format>
    <format dxfId="1146">
      <pivotArea type="origin" dataOnly="0" labelOnly="1" outline="0" fieldPosition="0"/>
    </format>
    <format dxfId="114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4"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1130">
      <pivotArea type="all" dataOnly="0" outline="0" fieldPosition="0"/>
    </format>
    <format dxfId="1129">
      <pivotArea outline="0" collapsedLevelsAreSubtotals="1" fieldPosition="0"/>
    </format>
    <format dxfId="1128">
      <pivotArea type="topRight" dataOnly="0" labelOnly="1" outline="0" fieldPosition="0"/>
    </format>
    <format dxfId="1127">
      <pivotArea dataOnly="0" labelOnly="1" outline="0" fieldPosition="0">
        <references count="1">
          <reference field="0" count="0"/>
        </references>
      </pivotArea>
    </format>
    <format dxfId="1126">
      <pivotArea dataOnly="0" labelOnly="1" outline="0" fieldPosition="0">
        <references count="1">
          <reference field="0" count="1" defaultSubtotal="1">
            <x v="5"/>
          </reference>
        </references>
      </pivotArea>
    </format>
    <format dxfId="1125">
      <pivotArea dataOnly="0" labelOnly="1" grandRow="1" outline="0" fieldPosition="0"/>
    </format>
    <format dxfId="1124">
      <pivotArea dataOnly="0" labelOnly="1" outline="0" fieldPosition="0">
        <references count="2">
          <reference field="0" count="1" selected="0">
            <x v="5"/>
          </reference>
          <reference field="10" count="1">
            <x v="15"/>
          </reference>
        </references>
      </pivotArea>
    </format>
    <format dxfId="1123">
      <pivotArea type="origin" dataOnly="0" labelOnly="1" outline="0" fieldPosition="0"/>
    </format>
    <format dxfId="1122">
      <pivotArea type="topRight" dataOnly="0" labelOnly="1" outline="0" fieldPosition="0"/>
    </format>
    <format dxfId="1121">
      <pivotArea type="origin" dataOnly="0" labelOnly="1" outline="0" fieldPosition="0"/>
    </format>
    <format dxfId="112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6" cacheId="1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1106">
      <pivotArea grandRow="1" outline="0" fieldPosition="0"/>
    </format>
    <format dxfId="1105">
      <pivotArea dataOnly="0" labelOnly="1" grandRow="1" outline="0" fieldPosition="0"/>
    </format>
    <format dxfId="1104">
      <pivotArea type="all" dataOnly="0" outline="0" fieldPosition="0"/>
    </format>
    <format dxfId="1103">
      <pivotArea outline="0" collapsedLevelsAreSubtotals="1" fieldPosition="0"/>
    </format>
    <format dxfId="1102">
      <pivotArea type="topRight" dataOnly="0" labelOnly="1" outline="0" fieldPosition="0"/>
    </format>
    <format dxfId="1101">
      <pivotArea dataOnly="0" labelOnly="1" outline="0" fieldPosition="0">
        <references count="1">
          <reference field="0" count="0"/>
        </references>
      </pivotArea>
    </format>
    <format dxfId="1100">
      <pivotArea dataOnly="0" labelOnly="1" grandRow="1" outline="0" fieldPosition="0"/>
    </format>
    <format dxfId="1099">
      <pivotArea type="origin" dataOnly="0" labelOnly="1" outline="0" fieldPosition="0"/>
    </format>
    <format dxfId="1098">
      <pivotArea type="topRight" dataOnly="0" labelOnly="1" outline="0" fieldPosition="0"/>
    </format>
    <format dxfId="1097">
      <pivotArea type="origin" dataOnly="0" labelOnly="1" outline="0" fieldPosition="0"/>
    </format>
    <format dxfId="109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083">
      <pivotArea type="origin" dataOnly="0" labelOnly="1" outline="0" fieldPosition="0"/>
    </format>
    <format dxfId="1082">
      <pivotArea type="topRight" dataOnly="0" labelOnly="1" outline="0" fieldPosition="0"/>
    </format>
    <format dxfId="1081">
      <pivotArea type="origin" dataOnly="0" labelOnly="1" outline="0" fieldPosition="0"/>
    </format>
    <format dxfId="1080">
      <pivotArea type="topRight" dataOnly="0" labelOnly="1" outline="0" fieldPosition="0"/>
    </format>
    <format dxfId="1079">
      <pivotArea outline="0" fieldPosition="0">
        <references count="1">
          <reference field="0" count="0" selected="0"/>
        </references>
      </pivotArea>
    </format>
    <format dxfId="1078">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3" cacheId="8"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1063">
      <pivotArea outline="0" collapsedLevelsAreSubtotals="1" fieldPosition="0">
        <references count="1">
          <reference field="0" count="1" selected="0">
            <x v="0"/>
          </reference>
        </references>
      </pivotArea>
    </format>
    <format dxfId="1062">
      <pivotArea field="0" type="button" dataOnly="0" labelOnly="1" outline="0" axis="axisRow" fieldPosition="0"/>
    </format>
    <format dxfId="1061">
      <pivotArea field="10" type="button" dataOnly="0" labelOnly="1" outline="0" axis="axisRow" fieldPosition="1"/>
    </format>
    <format dxfId="1060">
      <pivotArea dataOnly="0" labelOnly="1" outline="0" fieldPosition="0">
        <references count="1">
          <reference field="0" count="1">
            <x v="0"/>
          </reference>
        </references>
      </pivotArea>
    </format>
    <format dxfId="1059">
      <pivotArea outline="0" collapsedLevelsAreSubtotals="1" fieldPosition="0">
        <references count="1">
          <reference field="0" count="1" selected="0">
            <x v="0"/>
          </reference>
        </references>
      </pivotArea>
    </format>
    <format dxfId="1058">
      <pivotArea field="0" type="button" dataOnly="0" labelOnly="1" outline="0" axis="axisRow" fieldPosition="0"/>
    </format>
    <format dxfId="1057">
      <pivotArea field="10" type="button" dataOnly="0" labelOnly="1" outline="0" axis="axisRow" fieldPosition="1"/>
    </format>
    <format dxfId="1056">
      <pivotArea dataOnly="0" labelOnly="1" outline="0" fieldPosition="0">
        <references count="1">
          <reference field="0" count="1">
            <x v="0"/>
          </reference>
        </references>
      </pivotArea>
    </format>
    <format dxfId="1055">
      <pivotArea outline="0" collapsedLevelsAreSubtotals="1" fieldPosition="0"/>
    </format>
    <format dxfId="1054">
      <pivotArea dataOnly="0" labelOnly="1" outline="0" fieldPosition="0">
        <references count="1">
          <reference field="0" count="0"/>
        </references>
      </pivotArea>
    </format>
    <format dxfId="1053">
      <pivotArea dataOnly="0" labelOnly="1" grandRow="1" outline="0" fieldPosition="0"/>
    </format>
    <format dxfId="1052">
      <pivotArea type="all" dataOnly="0" outline="0" fieldPosition="0"/>
    </format>
    <format dxfId="1051">
      <pivotArea outline="0" collapsedLevelsAreSubtotals="1" fieldPosition="0"/>
    </format>
    <format dxfId="1050">
      <pivotArea type="topRight" dataOnly="0" labelOnly="1" outline="0" fieldPosition="0"/>
    </format>
    <format dxfId="1049">
      <pivotArea dataOnly="0" labelOnly="1" outline="0" fieldPosition="0">
        <references count="1">
          <reference field="0" count="0"/>
        </references>
      </pivotArea>
    </format>
    <format dxfId="1048">
      <pivotArea dataOnly="0" labelOnly="1" grandRow="1" outline="0" fieldPosition="0"/>
    </format>
    <format dxfId="1047">
      <pivotArea type="origin" dataOnly="0" labelOnly="1" outline="0" fieldPosition="0"/>
    </format>
    <format dxfId="1046">
      <pivotArea type="topRight" dataOnly="0" labelOnly="1" outline="0" fieldPosition="0"/>
    </format>
    <format dxfId="1045">
      <pivotArea outline="0" collapsedLevelsAreSubtotals="1" fieldPosition="0">
        <references count="1">
          <reference field="0" count="1" selected="0">
            <x v="1"/>
          </reference>
        </references>
      </pivotArea>
    </format>
    <format dxfId="1044">
      <pivotArea outline="0" collapsedLevelsAreSubtotals="1" fieldPosition="0"/>
    </format>
    <format dxfId="1043">
      <pivotArea dataOnly="0" labelOnly="1" outline="0" fieldPosition="0">
        <references count="1">
          <reference field="0" count="0"/>
        </references>
      </pivotArea>
    </format>
    <format dxfId="1042">
      <pivotArea dataOnly="0" labelOnly="1" grandRow="1" outline="0" fieldPosition="0"/>
    </format>
    <format dxfId="1041">
      <pivotArea outline="0" collapsedLevelsAreSubtotals="1" fieldPosition="0"/>
    </format>
    <format dxfId="1040">
      <pivotArea dataOnly="0" labelOnly="1" outline="0" fieldPosition="0">
        <references count="1">
          <reference field="0" count="0"/>
        </references>
      </pivotArea>
    </format>
    <format dxfId="103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1026">
      <pivotArea outline="0" fieldPosition="0"/>
    </format>
    <format dxfId="1025">
      <pivotArea type="topRight" dataOnly="0" labelOnly="1" outline="0" fieldPosition="0"/>
    </format>
    <format dxfId="1024">
      <pivotArea type="all" dataOnly="0" outline="0" fieldPosition="0"/>
    </format>
    <format dxfId="1023">
      <pivotArea outline="0" fieldPosition="0"/>
    </format>
    <format dxfId="1022">
      <pivotArea type="topRight" dataOnly="0" labelOnly="1" outline="0" fieldPosition="0"/>
    </format>
    <format dxfId="1021">
      <pivotArea dataOnly="0" labelOnly="1" outline="0" fieldPosition="0">
        <references count="1">
          <reference field="0" count="0"/>
        </references>
      </pivotArea>
    </format>
    <format dxfId="1020">
      <pivotArea dataOnly="0" labelOnly="1" grandRow="1" outline="0" fieldPosition="0"/>
    </format>
    <format dxfId="1019">
      <pivotArea outline="0" fieldPosition="0"/>
    </format>
    <format dxfId="1018">
      <pivotArea dataOnly="0" labelOnly="1" outline="0" fieldPosition="0">
        <references count="1">
          <reference field="0" count="0"/>
        </references>
      </pivotArea>
    </format>
    <format dxfId="1017">
      <pivotArea dataOnly="0" labelOnly="1" grandRow="1" outline="0" fieldPosition="0"/>
    </format>
    <format dxfId="1016">
      <pivotArea type="all" dataOnly="0" outline="0" fieldPosition="0"/>
    </format>
    <format dxfId="1015">
      <pivotArea outline="0" fieldPosition="0"/>
    </format>
    <format dxfId="1014">
      <pivotArea type="topRight" dataOnly="0" labelOnly="1" outline="0" fieldPosition="0"/>
    </format>
    <format dxfId="1013">
      <pivotArea dataOnly="0" labelOnly="1" outline="0" fieldPosition="0">
        <references count="1">
          <reference field="0" count="0"/>
        </references>
      </pivotArea>
    </format>
    <format dxfId="101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1"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95">
      <pivotArea type="all" dataOnly="0" outline="0" fieldPosition="0"/>
    </format>
    <format dxfId="994">
      <pivotArea outline="0" fieldPosition="0"/>
    </format>
    <format dxfId="993">
      <pivotArea type="topRight" dataOnly="0" labelOnly="1" outline="0" fieldPosition="0"/>
    </format>
    <format dxfId="992">
      <pivotArea dataOnly="0" labelOnly="1" outline="0" fieldPosition="0">
        <references count="1">
          <reference field="0" count="0"/>
        </references>
      </pivotArea>
    </format>
    <format dxfId="991">
      <pivotArea dataOnly="0" labelOnly="1" grandRow="1" outline="0" fieldPosition="0"/>
    </format>
    <format dxfId="990">
      <pivotArea type="all" dataOnly="0" outline="0" fieldPosition="0"/>
    </format>
    <format dxfId="989">
      <pivotArea outline="0" fieldPosition="0"/>
    </format>
    <format dxfId="988">
      <pivotArea type="topRight" dataOnly="0" labelOnly="1" outline="0" fieldPosition="0"/>
    </format>
    <format dxfId="987">
      <pivotArea dataOnly="0" labelOnly="1" outline="0" fieldPosition="0">
        <references count="1">
          <reference field="0" count="0"/>
        </references>
      </pivotArea>
    </format>
    <format dxfId="986">
      <pivotArea dataOnly="0" labelOnly="1" grandRow="1" outline="0" fieldPosition="0"/>
    </format>
    <format dxfId="985">
      <pivotArea type="all" dataOnly="0" outline="0" fieldPosition="0"/>
    </format>
    <format dxfId="984">
      <pivotArea outline="0" fieldPosition="0"/>
    </format>
    <format dxfId="983">
      <pivotArea type="topRight" dataOnly="0" labelOnly="1" outline="0" fieldPosition="0"/>
    </format>
    <format dxfId="982">
      <pivotArea dataOnly="0" labelOnly="1" outline="0" fieldPosition="0">
        <references count="1">
          <reference field="0" count="0"/>
        </references>
      </pivotArea>
    </format>
    <format dxfId="98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 dinámica2"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967">
      <pivotArea type="all" dataOnly="0" outline="0" fieldPosition="0"/>
    </format>
    <format dxfId="966">
      <pivotArea outline="0" collapsedLevelsAreSubtotals="1" fieldPosition="0"/>
    </format>
    <format dxfId="965">
      <pivotArea type="topRight" dataOnly="0" labelOnly="1" outline="0" fieldPosition="0"/>
    </format>
    <format dxfId="964">
      <pivotArea dataOnly="0" labelOnly="1" outline="0" fieldPosition="0">
        <references count="1">
          <reference field="0" count="0"/>
        </references>
      </pivotArea>
    </format>
    <format dxfId="963">
      <pivotArea dataOnly="0" labelOnly="1" grandRow="1" outline="0" fieldPosition="0"/>
    </format>
    <format dxfId="962">
      <pivotArea outline="0" collapsedLevelsAreSubtotals="1" fieldPosition="0">
        <references count="1">
          <reference field="0" count="0" selected="0"/>
        </references>
      </pivotArea>
    </format>
    <format dxfId="961">
      <pivotArea dataOnly="0" labelOnly="1" outline="0" fieldPosition="0">
        <references count="1">
          <reference field="0" count="0"/>
        </references>
      </pivotArea>
    </format>
    <format dxfId="960">
      <pivotArea outline="0" collapsedLevelsAreSubtotals="1" fieldPosition="0">
        <references count="1">
          <reference field="0" count="0" selected="0"/>
        </references>
      </pivotArea>
    </format>
    <format dxfId="959">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945">
      <pivotArea type="all" dataOnly="0" outline="0" fieldPosition="0"/>
    </format>
    <format dxfId="9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 dinámica3"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30">
      <pivotArea type="all" dataOnly="0" outline="0" fieldPosition="0"/>
    </format>
    <format dxfId="929">
      <pivotArea outline="0" fieldPosition="0"/>
    </format>
    <format dxfId="928">
      <pivotArea type="topRight" dataOnly="0" labelOnly="1" outline="0" fieldPosition="0"/>
    </format>
    <format dxfId="927">
      <pivotArea dataOnly="0" labelOnly="1" outline="0" fieldPosition="0">
        <references count="1">
          <reference field="0" count="0"/>
        </references>
      </pivotArea>
    </format>
    <format dxfId="926">
      <pivotArea dataOnly="0" labelOnly="1" grandRow="1" outline="0" fieldPosition="0"/>
    </format>
    <format dxfId="925">
      <pivotArea type="all" dataOnly="0" outline="0" fieldPosition="0"/>
    </format>
    <format dxfId="924">
      <pivotArea outline="0" fieldPosition="0"/>
    </format>
    <format dxfId="923">
      <pivotArea type="topRight" dataOnly="0" labelOnly="1" outline="0" fieldPosition="0"/>
    </format>
    <format dxfId="922">
      <pivotArea dataOnly="0" labelOnly="1" outline="0" fieldPosition="0">
        <references count="1">
          <reference field="0" count="0"/>
        </references>
      </pivotArea>
    </format>
    <format dxfId="921">
      <pivotArea dataOnly="0" labelOnly="1" grandRow="1" outline="0" fieldPosition="0"/>
    </format>
    <format dxfId="920">
      <pivotArea type="all" dataOnly="0" outline="0" fieldPosition="0"/>
    </format>
    <format dxfId="919">
      <pivotArea outline="0" fieldPosition="0"/>
    </format>
    <format dxfId="918">
      <pivotArea type="topRight" dataOnly="0" labelOnly="1" outline="0" fieldPosition="0"/>
    </format>
    <format dxfId="917">
      <pivotArea dataOnly="0" labelOnly="1" outline="0" fieldPosition="0">
        <references count="1">
          <reference field="0" count="0"/>
        </references>
      </pivotArea>
    </format>
    <format dxfId="91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4"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902">
      <pivotArea type="all" dataOnly="0" outline="0" fieldPosition="0"/>
    </format>
    <format dxfId="901">
      <pivotArea outline="0" fieldPosition="0"/>
    </format>
    <format dxfId="900">
      <pivotArea type="topRight" dataOnly="0" labelOnly="1" outline="0" fieldPosition="0"/>
    </format>
    <format dxfId="899">
      <pivotArea dataOnly="0" labelOnly="1" outline="0" fieldPosition="0">
        <references count="1">
          <reference field="0" count="0"/>
        </references>
      </pivotArea>
    </format>
    <format dxfId="898">
      <pivotArea dataOnly="0" labelOnly="1" grandRow="1" outline="0" fieldPosition="0"/>
    </format>
    <format dxfId="897">
      <pivotArea type="all" dataOnly="0" outline="0" fieldPosition="0"/>
    </format>
    <format dxfId="896">
      <pivotArea outline="0" fieldPosition="0"/>
    </format>
    <format dxfId="895">
      <pivotArea type="topRight" dataOnly="0" labelOnly="1" outline="0" fieldPosition="0"/>
    </format>
    <format dxfId="894">
      <pivotArea dataOnly="0" labelOnly="1" outline="0" fieldPosition="0">
        <references count="1">
          <reference field="0" count="0"/>
        </references>
      </pivotArea>
    </format>
    <format dxfId="893">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1" cacheId="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878">
      <pivotArea outline="0" collapsedLevelsAreSubtotals="1" fieldPosition="0">
        <references count="1">
          <reference field="0" count="1" selected="0">
            <x v="4"/>
          </reference>
        </references>
      </pivotArea>
    </format>
    <format dxfId="877">
      <pivotArea dataOnly="0" labelOnly="1" outline="0" fieldPosition="0">
        <references count="1">
          <reference field="0" count="1">
            <x v="4"/>
          </reference>
        </references>
      </pivotArea>
    </format>
    <format dxfId="876">
      <pivotArea outline="0" collapsedLevelsAreSubtotals="1" fieldPosition="0">
        <references count="1">
          <reference field="0" count="1" selected="0">
            <x v="4"/>
          </reference>
        </references>
      </pivotArea>
    </format>
    <format dxfId="875">
      <pivotArea dataOnly="0" labelOnly="1" outline="0" fieldPosition="0">
        <references count="1">
          <reference field="0" count="1">
            <x v="4"/>
          </reference>
        </references>
      </pivotArea>
    </format>
    <format dxfId="874">
      <pivotArea outline="0" collapsedLevelsAreSubtotals="1" fieldPosition="0">
        <references count="1">
          <reference field="0" count="1" selected="0">
            <x v="4"/>
          </reference>
        </references>
      </pivotArea>
    </format>
    <format dxfId="873">
      <pivotArea dataOnly="0" labelOnly="1" outline="0" fieldPosition="0">
        <references count="1">
          <reference field="0" count="1">
            <x v="4"/>
          </reference>
        </references>
      </pivotArea>
    </format>
    <format dxfId="872">
      <pivotArea outline="0" collapsedLevelsAreSubtotals="1" fieldPosition="0">
        <references count="1">
          <reference field="0" count="1" selected="0">
            <x v="0"/>
          </reference>
        </references>
      </pivotArea>
    </format>
    <format dxfId="871">
      <pivotArea dataOnly="0" labelOnly="1" outline="0" fieldPosition="0">
        <references count="1">
          <reference field="0" count="1">
            <x v="0"/>
          </reference>
        </references>
      </pivotArea>
    </format>
    <format dxfId="870">
      <pivotArea outline="0" collapsedLevelsAreSubtotals="1" fieldPosition="0">
        <references count="1">
          <reference field="0" count="1" selected="0">
            <x v="0"/>
          </reference>
        </references>
      </pivotArea>
    </format>
    <format dxfId="869">
      <pivotArea dataOnly="0" labelOnly="1" outline="0" fieldPosition="0">
        <references count="1">
          <reference field="0" count="1">
            <x v="0"/>
          </reference>
        </references>
      </pivotArea>
    </format>
    <format dxfId="868">
      <pivotArea outline="0" collapsedLevelsAreSubtotals="1" fieldPosition="0">
        <references count="1">
          <reference field="0" count="1" selected="0">
            <x v="0"/>
          </reference>
        </references>
      </pivotArea>
    </format>
    <format dxfId="867">
      <pivotArea dataOnly="0" labelOnly="1" outline="0" fieldPosition="0">
        <references count="1">
          <reference field="0" count="1">
            <x v="0"/>
          </reference>
        </references>
      </pivotArea>
    </format>
    <format dxfId="866">
      <pivotArea outline="0" collapsedLevelsAreSubtotals="1" fieldPosition="0">
        <references count="1">
          <reference field="0" count="1" selected="0">
            <x v="3"/>
          </reference>
        </references>
      </pivotArea>
    </format>
    <format dxfId="865">
      <pivotArea dataOnly="0" labelOnly="1" outline="0" fieldPosition="0">
        <references count="1">
          <reference field="0" count="1">
            <x v="3"/>
          </reference>
        </references>
      </pivotArea>
    </format>
    <format dxfId="864">
      <pivotArea outline="0" collapsedLevelsAreSubtotals="1" fieldPosition="0">
        <references count="1">
          <reference field="0" count="1" selected="0">
            <x v="3"/>
          </reference>
        </references>
      </pivotArea>
    </format>
    <format dxfId="863">
      <pivotArea dataOnly="0" labelOnly="1" outline="0" fieldPosition="0">
        <references count="1">
          <reference field="0" count="1">
            <x v="3"/>
          </reference>
        </references>
      </pivotArea>
    </format>
    <format dxfId="862">
      <pivotArea outline="0" collapsedLevelsAreSubtotals="1" fieldPosition="0">
        <references count="1">
          <reference field="0" count="1" selected="0">
            <x v="4"/>
          </reference>
        </references>
      </pivotArea>
    </format>
    <format dxfId="861">
      <pivotArea dataOnly="0" labelOnly="1" outline="0" fieldPosition="0">
        <references count="1">
          <reference field="0" count="1">
            <x v="4"/>
          </reference>
        </references>
      </pivotArea>
    </format>
    <format dxfId="860">
      <pivotArea outline="0" collapsedLevelsAreSubtotals="1" fieldPosition="0">
        <references count="1">
          <reference field="0" count="1" selected="0">
            <x v="4"/>
          </reference>
        </references>
      </pivotArea>
    </format>
    <format dxfId="859">
      <pivotArea dataOnly="0" labelOnly="1" outline="0" fieldPosition="0">
        <references count="1">
          <reference field="0" count="1">
            <x v="4"/>
          </reference>
        </references>
      </pivotArea>
    </format>
    <format dxfId="858">
      <pivotArea outline="0" collapsedLevelsAreSubtotals="1" fieldPosition="0">
        <references count="1">
          <reference field="0" count="1" selected="0">
            <x v="5"/>
          </reference>
        </references>
      </pivotArea>
    </format>
    <format dxfId="857">
      <pivotArea dataOnly="0" labelOnly="1" outline="0" fieldPosition="0">
        <references count="1">
          <reference field="0" count="1">
            <x v="5"/>
          </reference>
        </references>
      </pivotArea>
    </format>
    <format dxfId="856">
      <pivotArea outline="0" collapsedLevelsAreSubtotals="1" fieldPosition="0">
        <references count="1">
          <reference field="0" count="1" selected="0">
            <x v="5"/>
          </reference>
        </references>
      </pivotArea>
    </format>
    <format dxfId="855">
      <pivotArea dataOnly="0" labelOnly="1" outline="0" fieldPosition="0">
        <references count="1">
          <reference field="0" count="1">
            <x v="5"/>
          </reference>
        </references>
      </pivotArea>
    </format>
    <format dxfId="854">
      <pivotArea outline="0" collapsedLevelsAreSubtotals="1" fieldPosition="0">
        <references count="1">
          <reference field="0" count="1" selected="0">
            <x v="5"/>
          </reference>
        </references>
      </pivotArea>
    </format>
    <format dxfId="853">
      <pivotArea dataOnly="0" labelOnly="1" outline="0" fieldPosition="0">
        <references count="1">
          <reference field="0" count="1">
            <x v="5"/>
          </reference>
        </references>
      </pivotArea>
    </format>
    <format dxfId="852">
      <pivotArea type="all" dataOnly="0" outline="0" fieldPosition="0"/>
    </format>
    <format dxfId="851">
      <pivotArea outline="0" collapsedLevelsAreSubtotals="1" fieldPosition="0"/>
    </format>
    <format dxfId="850">
      <pivotArea type="topRight" dataOnly="0" labelOnly="1" outline="0" fieldPosition="0"/>
    </format>
    <format dxfId="849">
      <pivotArea dataOnly="0" labelOnly="1" outline="0" fieldPosition="0">
        <references count="1">
          <reference field="0" count="0"/>
        </references>
      </pivotArea>
    </format>
    <format dxfId="848">
      <pivotArea dataOnly="0" labelOnly="1" grandRow="1" outline="0" fieldPosition="0"/>
    </format>
    <format dxfId="847">
      <pivotArea type="all" dataOnly="0" outline="0" fieldPosition="0"/>
    </format>
    <format dxfId="846">
      <pivotArea outline="0" collapsedLevelsAreSubtotals="1" fieldPosition="0"/>
    </format>
    <format dxfId="845">
      <pivotArea type="topRight" dataOnly="0" labelOnly="1" outline="0" fieldPosition="0"/>
    </format>
    <format dxfId="844">
      <pivotArea dataOnly="0" labelOnly="1" outline="0" fieldPosition="0">
        <references count="1">
          <reference field="0" count="0"/>
        </references>
      </pivotArea>
    </format>
    <format dxfId="843">
      <pivotArea dataOnly="0" labelOnly="1" grandRow="1" outline="0" fieldPosition="0"/>
    </format>
    <format dxfId="842">
      <pivotArea type="all" dataOnly="0" outline="0" fieldPosition="0"/>
    </format>
    <format dxfId="841">
      <pivotArea outline="0" collapsedLevelsAreSubtotals="1" fieldPosition="0"/>
    </format>
    <format dxfId="840">
      <pivotArea type="topRight" dataOnly="0" labelOnly="1" outline="0" fieldPosition="0"/>
    </format>
    <format dxfId="839">
      <pivotArea dataOnly="0" labelOnly="1" outline="0" fieldPosition="0">
        <references count="1">
          <reference field="0" count="0"/>
        </references>
      </pivotArea>
    </format>
    <format dxfId="838">
      <pivotArea dataOnly="0" labelOnly="1" grandRow="1" outline="0" fieldPosition="0"/>
    </format>
    <format dxfId="837">
      <pivotArea outline="0" collapsedLevelsAreSubtotals="1" fieldPosition="0">
        <references count="1">
          <reference field="0" count="2" selected="0">
            <x v="4"/>
            <x v="5"/>
          </reference>
        </references>
      </pivotArea>
    </format>
    <format dxfId="836">
      <pivotArea grandRow="1" outline="0" collapsedLevelsAreSubtotals="1" fieldPosition="0"/>
    </format>
    <format dxfId="835">
      <pivotArea dataOnly="0" labelOnly="1" outline="0" fieldPosition="0">
        <references count="1">
          <reference field="0" count="2">
            <x v="4"/>
            <x v="5"/>
          </reference>
        </references>
      </pivotArea>
    </format>
    <format dxfId="834">
      <pivotArea dataOnly="0" labelOnly="1" grandRow="1" outline="0" fieldPosition="0"/>
    </format>
    <format dxfId="833">
      <pivotArea outline="0" collapsedLevelsAreSubtotals="1" fieldPosition="0">
        <references count="1">
          <reference field="0" count="2" selected="0">
            <x v="4"/>
            <x v="5"/>
          </reference>
        </references>
      </pivotArea>
    </format>
    <format dxfId="832">
      <pivotArea grandRow="1" outline="0" collapsedLevelsAreSubtotals="1" fieldPosition="0"/>
    </format>
    <format dxfId="831">
      <pivotArea dataOnly="0" labelOnly="1" outline="0" fieldPosition="0">
        <references count="1">
          <reference field="0" count="2">
            <x v="4"/>
            <x v="5"/>
          </reference>
        </references>
      </pivotArea>
    </format>
    <format dxfId="830">
      <pivotArea dataOnly="0" labelOnly="1" grandRow="1" outline="0" fieldPosition="0"/>
    </format>
    <format dxfId="829">
      <pivotArea outline="0" collapsedLevelsAreSubtotals="1" fieldPosition="0">
        <references count="1">
          <reference field="0" count="3" selected="0">
            <x v="1"/>
            <x v="2"/>
            <x v="3"/>
          </reference>
        </references>
      </pivotArea>
    </format>
    <format dxfId="828">
      <pivotArea dataOnly="0" labelOnly="1" outline="0" fieldPosition="0">
        <references count="1">
          <reference field="0" count="3">
            <x v="1"/>
            <x v="2"/>
            <x v="3"/>
          </reference>
        </references>
      </pivotArea>
    </format>
    <format dxfId="827">
      <pivotArea outline="0" collapsedLevelsAreSubtotals="1" fieldPosition="0">
        <references count="1">
          <reference field="0" count="1" selected="0">
            <x v="0"/>
          </reference>
        </references>
      </pivotArea>
    </format>
    <format dxfId="826">
      <pivotArea dataOnly="0" labelOnly="1" outline="0" fieldPosition="0">
        <references count="1">
          <reference field="0" count="1">
            <x v="0"/>
          </reference>
        </references>
      </pivotArea>
    </format>
    <format dxfId="825">
      <pivotArea outline="0" collapsedLevelsAreSubtotals="1" fieldPosition="0">
        <references count="1">
          <reference field="0" count="5" selected="0">
            <x v="0"/>
            <x v="1"/>
            <x v="2"/>
            <x v="3"/>
            <x v="4"/>
          </reference>
        </references>
      </pivotArea>
    </format>
    <format dxfId="824">
      <pivotArea dataOnly="0" labelOnly="1" outline="0" fieldPosition="0">
        <references count="1">
          <reference field="0" count="5">
            <x v="0"/>
            <x v="1"/>
            <x v="2"/>
            <x v="3"/>
            <x v="4"/>
          </reference>
        </references>
      </pivotArea>
    </format>
    <format dxfId="823">
      <pivotArea type="all" dataOnly="0" outline="0" fieldPosition="0"/>
    </format>
    <format dxfId="822">
      <pivotArea outline="0" collapsedLevelsAreSubtotals="1" fieldPosition="0"/>
    </format>
    <format dxfId="821">
      <pivotArea type="topRight" dataOnly="0" labelOnly="1" outline="0" fieldPosition="0"/>
    </format>
    <format dxfId="820">
      <pivotArea dataOnly="0" labelOnly="1" outline="0" fieldPosition="0">
        <references count="1">
          <reference field="0" count="0"/>
        </references>
      </pivotArea>
    </format>
    <format dxfId="819">
      <pivotArea dataOnly="0" labelOnly="1" grandRow="1" outline="0" fieldPosition="0"/>
    </format>
    <format dxfId="818">
      <pivotArea type="all" dataOnly="0" outline="0" fieldPosition="0"/>
    </format>
    <format dxfId="817">
      <pivotArea outline="0" collapsedLevelsAreSubtotals="1" fieldPosition="0"/>
    </format>
    <format dxfId="816">
      <pivotArea type="topRight" dataOnly="0" labelOnly="1" outline="0" fieldPosition="0"/>
    </format>
    <format dxfId="815">
      <pivotArea dataOnly="0" labelOnly="1" outline="0" fieldPosition="0">
        <references count="1">
          <reference field="0" count="0"/>
        </references>
      </pivotArea>
    </format>
    <format dxfId="814">
      <pivotArea dataOnly="0" labelOnly="1" grandRow="1" outline="0" fieldPosition="0"/>
    </format>
    <format dxfId="813">
      <pivotArea type="all" dataOnly="0" outline="0" fieldPosition="0"/>
    </format>
    <format dxfId="812">
      <pivotArea outline="0" collapsedLevelsAreSubtotals="1" fieldPosition="0"/>
    </format>
    <format dxfId="811">
      <pivotArea type="topRight" dataOnly="0" labelOnly="1" outline="0" fieldPosition="0"/>
    </format>
    <format dxfId="810">
      <pivotArea dataOnly="0" labelOnly="1" outline="0" fieldPosition="0">
        <references count="1">
          <reference field="0" count="0"/>
        </references>
      </pivotArea>
    </format>
    <format dxfId="809">
      <pivotArea dataOnly="0" labelOnly="1" grandRow="1" outline="0" fieldPosition="0"/>
    </format>
    <format dxfId="808">
      <pivotArea type="all" dataOnly="0" outline="0" fieldPosition="0"/>
    </format>
    <format dxfId="807">
      <pivotArea outline="0" collapsedLevelsAreSubtotals="1" fieldPosition="0"/>
    </format>
    <format dxfId="806">
      <pivotArea type="topRight" dataOnly="0" labelOnly="1" outline="0" fieldPosition="0"/>
    </format>
    <format dxfId="805">
      <pivotArea dataOnly="0" labelOnly="1" outline="0" fieldPosition="0">
        <references count="1">
          <reference field="0" count="0"/>
        </references>
      </pivotArea>
    </format>
    <format dxfId="804">
      <pivotArea dataOnly="0" labelOnly="1" grandRow="1" outline="0" fieldPosition="0"/>
    </format>
    <format dxfId="803">
      <pivotArea type="origin" dataOnly="0" labelOnly="1" outline="0" fieldPosition="0"/>
    </format>
    <format dxfId="802">
      <pivotArea type="topRight" dataOnly="0" labelOnly="1" outline="0" fieldPosition="0"/>
    </format>
    <format dxfId="801">
      <pivotArea outline="0" collapsedLevelsAreSubtotals="1" fieldPosition="0">
        <references count="1">
          <reference field="0" count="2" selected="0">
            <x v="0"/>
            <x v="1"/>
          </reference>
        </references>
      </pivotArea>
    </format>
    <format dxfId="800">
      <pivotArea dataOnly="0" labelOnly="1" outline="0" fieldPosition="0">
        <references count="1">
          <reference field="0" count="2">
            <x v="0"/>
            <x v="1"/>
          </reference>
        </references>
      </pivotArea>
    </format>
    <format dxfId="799">
      <pivotArea outline="0" collapsedLevelsAreSubtotals="1" fieldPosition="0">
        <references count="1">
          <reference field="0" count="2" selected="0">
            <x v="0"/>
            <x v="1"/>
          </reference>
        </references>
      </pivotArea>
    </format>
    <format dxfId="798">
      <pivotArea dataOnly="0" labelOnly="1" outline="0" fieldPosition="0">
        <references count="1">
          <reference field="0" count="2">
            <x v="0"/>
            <x v="1"/>
          </reference>
        </references>
      </pivotArea>
    </format>
    <format dxfId="797">
      <pivotArea outline="0" collapsedLevelsAreSubtotals="1" fieldPosition="0">
        <references count="1">
          <reference field="0" count="1" selected="0">
            <x v="3"/>
          </reference>
        </references>
      </pivotArea>
    </format>
    <format dxfId="796">
      <pivotArea dataOnly="0" labelOnly="1" outline="0" fieldPosition="0">
        <references count="1">
          <reference field="0" count="1">
            <x v="3"/>
          </reference>
        </references>
      </pivotArea>
    </format>
    <format dxfId="795">
      <pivotArea outline="0" collapsedLevelsAreSubtotals="1" fieldPosition="0">
        <references count="1">
          <reference field="0" count="1" selected="0">
            <x v="3"/>
          </reference>
        </references>
      </pivotArea>
    </format>
    <format dxfId="794">
      <pivotArea dataOnly="0" labelOnly="1" outline="0" fieldPosition="0">
        <references count="1">
          <reference field="0" count="1">
            <x v="3"/>
          </reference>
        </references>
      </pivotArea>
    </format>
    <format dxfId="793">
      <pivotArea outline="0" collapsedLevelsAreSubtotals="1" fieldPosition="0">
        <references count="1">
          <reference field="0" count="1" selected="0">
            <x v="2"/>
          </reference>
        </references>
      </pivotArea>
    </format>
    <format dxfId="792">
      <pivotArea dataOnly="0" labelOnly="1" outline="0" fieldPosition="0">
        <references count="1">
          <reference field="0" count="1">
            <x v="2"/>
          </reference>
        </references>
      </pivotArea>
    </format>
    <format dxfId="791">
      <pivotArea outline="0" collapsedLevelsAreSubtotals="1" fieldPosition="0">
        <references count="1">
          <reference field="0" count="1" selected="0">
            <x v="2"/>
          </reference>
        </references>
      </pivotArea>
    </format>
    <format dxfId="790">
      <pivotArea dataOnly="0" labelOnly="1" outline="0" fieldPosition="0">
        <references count="1">
          <reference field="0" count="1">
            <x v="2"/>
          </reference>
        </references>
      </pivotArea>
    </format>
    <format dxfId="789">
      <pivotArea outline="0" collapsedLevelsAreSubtotals="1" fieldPosition="0">
        <references count="1">
          <reference field="0" count="1" selected="0">
            <x v="0"/>
          </reference>
        </references>
      </pivotArea>
    </format>
    <format dxfId="788">
      <pivotArea dataOnly="0" labelOnly="1" outline="0" fieldPosition="0">
        <references count="1">
          <reference field="0" count="1">
            <x v="0"/>
          </reference>
        </references>
      </pivotArea>
    </format>
    <format dxfId="787">
      <pivotArea outline="0" collapsedLevelsAreSubtotals="1" fieldPosition="0">
        <references count="1">
          <reference field="0" count="1" selected="0">
            <x v="0"/>
          </reference>
        </references>
      </pivotArea>
    </format>
    <format dxfId="786">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773">
      <pivotArea type="all" dataOnly="0" outline="0" fieldPosition="0"/>
    </format>
    <format dxfId="772">
      <pivotArea outline="0" collapsedLevelsAreSubtotals="1" fieldPosition="0"/>
    </format>
    <format dxfId="771">
      <pivotArea type="topRight" dataOnly="0" labelOnly="1" outline="0" fieldPosition="0"/>
    </format>
    <format dxfId="770">
      <pivotArea dataOnly="0" labelOnly="1" outline="0" fieldPosition="0">
        <references count="1">
          <reference field="0" count="0"/>
        </references>
      </pivotArea>
    </format>
    <format dxfId="769">
      <pivotArea dataOnly="0" labelOnly="1" grandRow="1" outline="0" fieldPosition="0"/>
    </format>
    <format dxfId="768">
      <pivotArea type="all" dataOnly="0" outline="0" fieldPosition="0"/>
    </format>
    <format dxfId="767">
      <pivotArea outline="0" collapsedLevelsAreSubtotals="1" fieldPosition="0"/>
    </format>
    <format dxfId="766">
      <pivotArea type="topRight" dataOnly="0" labelOnly="1" outline="0" fieldPosition="0"/>
    </format>
    <format dxfId="765">
      <pivotArea dataOnly="0" labelOnly="1" outline="0" fieldPosition="0">
        <references count="1">
          <reference field="0" count="0"/>
        </references>
      </pivotArea>
    </format>
    <format dxfId="764">
      <pivotArea dataOnly="0" labelOnly="1" grandRow="1" outline="0" fieldPosition="0"/>
    </format>
    <format dxfId="763">
      <pivotArea type="all" dataOnly="0" outline="0" fieldPosition="0"/>
    </format>
    <format dxfId="762">
      <pivotArea outline="0" collapsedLevelsAreSubtotals="1" fieldPosition="0"/>
    </format>
    <format dxfId="761">
      <pivotArea type="topRight" dataOnly="0" labelOnly="1" outline="0" fieldPosition="0"/>
    </format>
    <format dxfId="760">
      <pivotArea dataOnly="0" labelOnly="1" outline="0" fieldPosition="0">
        <references count="1">
          <reference field="0" count="0"/>
        </references>
      </pivotArea>
    </format>
    <format dxfId="759">
      <pivotArea dataOnly="0" labelOnly="1" grandRow="1" outline="0" fieldPosition="0"/>
    </format>
    <format dxfId="758">
      <pivotArea type="all" dataOnly="0" outline="0" fieldPosition="0"/>
    </format>
    <format dxfId="757">
      <pivotArea outline="0" collapsedLevelsAreSubtotals="1" fieldPosition="0"/>
    </format>
    <format dxfId="756">
      <pivotArea type="topRight" dataOnly="0" labelOnly="1" outline="0" fieldPosition="0"/>
    </format>
    <format dxfId="755">
      <pivotArea dataOnly="0" labelOnly="1" outline="0" fieldPosition="0">
        <references count="1">
          <reference field="0" count="0"/>
        </references>
      </pivotArea>
    </format>
    <format dxfId="754">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 dinámica7"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740">
      <pivotArea type="all" dataOnly="0" outline="0" fieldPosition="0"/>
    </format>
    <format dxfId="739">
      <pivotArea outline="0" collapsedLevelsAreSubtotals="1" fieldPosition="0"/>
    </format>
    <format dxfId="738">
      <pivotArea type="topRight" dataOnly="0" labelOnly="1" outline="0" fieldPosition="0"/>
    </format>
    <format dxfId="737">
      <pivotArea dataOnly="0" labelOnly="1" outline="0" fieldPosition="0">
        <references count="1">
          <reference field="0" count="0"/>
        </references>
      </pivotArea>
    </format>
    <format dxfId="736">
      <pivotArea dataOnly="0" labelOnly="1" grandRow="1" outline="0" fieldPosition="0"/>
    </format>
    <format dxfId="735">
      <pivotArea type="all" dataOnly="0" outline="0" fieldPosition="0"/>
    </format>
    <format dxfId="734">
      <pivotArea outline="0" collapsedLevelsAreSubtotals="1" fieldPosition="0"/>
    </format>
    <format dxfId="733">
      <pivotArea type="topRight" dataOnly="0" labelOnly="1" outline="0" fieldPosition="0"/>
    </format>
    <format dxfId="732">
      <pivotArea dataOnly="0" labelOnly="1" outline="0" fieldPosition="0">
        <references count="1">
          <reference field="0" count="0"/>
        </references>
      </pivotArea>
    </format>
    <format dxfId="731">
      <pivotArea dataOnly="0" labelOnly="1" grandRow="1" outline="0" fieldPosition="0"/>
    </format>
    <format dxfId="730">
      <pivotArea outline="0" collapsedLevelsAreSubtotals="1" fieldPosition="0"/>
    </format>
    <format dxfId="729">
      <pivotArea dataOnly="0" labelOnly="1" outline="0" fieldPosition="0">
        <references count="1">
          <reference field="0" count="0"/>
        </references>
      </pivotArea>
    </format>
    <format dxfId="72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 dinámica10"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714">
      <pivotArea outline="0" collapsedLevelsAreSubtotals="1" fieldPosition="0"/>
    </format>
    <format dxfId="713">
      <pivotArea dataOnly="0" labelOnly="1" outline="0" fieldPosition="0">
        <references count="1">
          <reference field="0" count="0"/>
        </references>
      </pivotArea>
    </format>
    <format dxfId="712">
      <pivotArea dataOnly="0" labelOnly="1" grandRow="1" outline="0" fieldPosition="0"/>
    </format>
    <format dxfId="711">
      <pivotArea type="all" dataOnly="0" outline="0" fieldPosition="0"/>
    </format>
    <format dxfId="710">
      <pivotArea outline="0" collapsedLevelsAreSubtotals="1" fieldPosition="0"/>
    </format>
    <format dxfId="709">
      <pivotArea type="topRight" dataOnly="0" labelOnly="1" outline="0" fieldPosition="0"/>
    </format>
    <format dxfId="708">
      <pivotArea dataOnly="0" labelOnly="1" outline="0" fieldPosition="0">
        <references count="1">
          <reference field="0" count="0"/>
        </references>
      </pivotArea>
    </format>
    <format dxfId="707">
      <pivotArea dataOnly="0" labelOnly="1" grandRow="1" outline="0" fieldPosition="0"/>
    </format>
    <format dxfId="706">
      <pivotArea type="origin" dataOnly="0" labelOnly="1" outline="0" fieldPosition="0"/>
    </format>
    <format dxfId="70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K120" totalsRowShown="0" headerRowDxfId="1365" dataDxfId="1363" headerRowBorderDxfId="1364" tableBorderDxfId="1362">
  <autoFilter ref="A4:K120" xr:uid="{00000000-0009-0000-0100-000002000000}"/>
  <tableColumns count="11">
    <tableColumn id="1" xr3:uid="{00000000-0010-0000-0000-000001000000}" name="TIPO" dataDxfId="1361"/>
    <tableColumn id="2" xr3:uid="{00000000-0010-0000-0000-000002000000}" name="No." dataDxfId="1360"/>
    <tableColumn id="3" xr3:uid="{00000000-0010-0000-0000-000003000000}" name="FECHA" dataDxfId="1359"/>
    <tableColumn id="4" xr3:uid="{00000000-0010-0000-0000-000004000000}" name="VIGENCIA" dataDxfId="1358"/>
    <tableColumn id="11" xr3:uid="{00000000-0010-0000-0000-00000B000000}" name="VIGENTE  / CADUCADO" dataDxfId="1357">
      <calculatedColumnFormula>IF(D5&lt;=$T$2,"CADUCADO","VIGENTE")</calculatedColumnFormula>
    </tableColumn>
    <tableColumn id="10" xr3:uid="{00000000-0010-0000-0000-00000A000000}" name="PRÓXIMO A VENCER" dataDxfId="1356">
      <calculatedColumnFormula>IF($T$2&gt;=(EDATE(D5,-4)),"ALERTA","OK")</calculatedColumnFormula>
    </tableColumn>
    <tableColumn id="5" xr3:uid="{00000000-0010-0000-0000-000005000000}" name="CLASE DE RIESGO" dataDxfId="1355"/>
    <tableColumn id="6" xr3:uid="{00000000-0010-0000-0000-000006000000}" name="PRODUCTO/SISTEMA/FAMILIA " dataDxfId="1354"/>
    <tableColumn id="7" xr3:uid="{00000000-0010-0000-0000-000007000000}" name="APLICACIÓN" dataDxfId="1353"/>
    <tableColumn id="8" xr3:uid="{00000000-0010-0000-0000-000008000000}" name="PRESENTACIÓN" dataDxfId="1352"/>
    <tableColumn id="9" xr3:uid="{00000000-0010-0000-0000-000009000000}" name="REFERENCIA" dataDxfId="13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4:K101" totalsRowShown="0" headerRowDxfId="1348" dataDxfId="1347" tableBorderDxfId="1346">
  <autoFilter ref="A4:K101" xr:uid="{00000000-0009-0000-0100-000004000000}"/>
  <tableColumns count="11">
    <tableColumn id="1" xr3:uid="{00000000-0010-0000-0100-000001000000}" name="TIPO" dataDxfId="1345"/>
    <tableColumn id="2" xr3:uid="{00000000-0010-0000-0100-000002000000}" name="No." dataDxfId="1344"/>
    <tableColumn id="3" xr3:uid="{00000000-0010-0000-0100-000003000000}" name="FECHA" dataDxfId="1343"/>
    <tableColumn id="4" xr3:uid="{00000000-0010-0000-0100-000004000000}" name="VIGENCIA" dataDxfId="1342"/>
    <tableColumn id="11" xr3:uid="{00000000-0010-0000-0100-00000B000000}" name="VIGENTE  / CADUCADO" dataDxfId="1341">
      <calculatedColumnFormula>IF(D5&lt;=$T$2,"CADUCADO","VIGENTE")</calculatedColumnFormula>
    </tableColumn>
    <tableColumn id="10" xr3:uid="{00000000-0010-0000-0100-00000A000000}" name="PRÓXIMO A VENCER" dataDxfId="1340">
      <calculatedColumnFormula>IF($T$2&gt;=(EDATE(D5,-4)),"ALERTA","OK")</calculatedColumnFormula>
    </tableColumn>
    <tableColumn id="5" xr3:uid="{00000000-0010-0000-0100-000005000000}" name=" CLASE DE RIESGO" dataDxfId="1339"/>
    <tableColumn id="6" xr3:uid="{00000000-0010-0000-0100-000006000000}" name="PRODUCTO/SISTEMA/FAMILIA " dataDxfId="1338"/>
    <tableColumn id="7" xr3:uid="{00000000-0010-0000-0100-000007000000}" name="APLICACIÓN" dataDxfId="1337"/>
    <tableColumn id="8" xr3:uid="{00000000-0010-0000-0100-000008000000}" name="PRESENTACIÓN " dataDxfId="1336"/>
    <tableColumn id="9" xr3:uid="{00000000-0010-0000-0100-000009000000}" name="REFERENCIA" dataDxfId="13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a411" displayName="Tabla411" ref="A4:K6" totalsRowShown="0" headerRowDxfId="1332" dataDxfId="1331" tableBorderDxfId="1330">
  <autoFilter ref="A4:K6" xr:uid="{00000000-0009-0000-0100-00000A000000}"/>
  <tableColumns count="11">
    <tableColumn id="1" xr3:uid="{00000000-0010-0000-0200-000001000000}" name="TIPO" dataDxfId="1329"/>
    <tableColumn id="2" xr3:uid="{00000000-0010-0000-0200-000002000000}" name="No." dataDxfId="1328"/>
    <tableColumn id="3" xr3:uid="{00000000-0010-0000-0200-000003000000}" name="FECHA" dataDxfId="1327"/>
    <tableColumn id="4" xr3:uid="{00000000-0010-0000-0200-000004000000}" name="VIGENCIA" dataDxfId="1326"/>
    <tableColumn id="11" xr3:uid="{00000000-0010-0000-0200-00000B000000}" name="VIGENTE  / CADUCADO" dataDxfId="1325">
      <calculatedColumnFormula>IF(D5&lt;=$T$2,"CADUCADO","VIGENTE")</calculatedColumnFormula>
    </tableColumn>
    <tableColumn id="10" xr3:uid="{00000000-0010-0000-0200-00000A000000}" name="PRÓXIMO A VENCER" dataDxfId="1324">
      <calculatedColumnFormula>IF($T$2&gt;=(EDATE(D5,-4)),"ALERTA","OK")</calculatedColumnFormula>
    </tableColumn>
    <tableColumn id="5" xr3:uid="{00000000-0010-0000-0200-000005000000}" name=" CLASE DE RIESGO" dataDxfId="1323"/>
    <tableColumn id="6" xr3:uid="{00000000-0010-0000-0200-000006000000}" name="PRODUCTO/SISTEMA/FAMILIA " dataDxfId="1322"/>
    <tableColumn id="7" xr3:uid="{00000000-0010-0000-0200-000007000000}" name="APLICACIÓN" dataDxfId="1321"/>
    <tableColumn id="8" xr3:uid="{00000000-0010-0000-0200-000008000000}" name="PRESENTACIÓN " dataDxfId="1320"/>
    <tableColumn id="9" xr3:uid="{00000000-0010-0000-0200-000009000000}" name="REFERENCIA" dataDxfId="13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K17" totalsRowShown="0" headerRowDxfId="1309" dataDxfId="1308" tableBorderDxfId="1307">
  <autoFilter ref="A4:K17" xr:uid="{00000000-0009-0000-0100-000005000000}"/>
  <tableColumns count="11">
    <tableColumn id="1" xr3:uid="{00000000-0010-0000-0300-000001000000}" name="TIPO" dataDxfId="1306"/>
    <tableColumn id="2" xr3:uid="{00000000-0010-0000-0300-000002000000}" name="No." dataDxfId="1305"/>
    <tableColumn id="3" xr3:uid="{00000000-0010-0000-0300-000003000000}" name="FECHA" dataDxfId="1304"/>
    <tableColumn id="4" xr3:uid="{00000000-0010-0000-0300-000004000000}" name="VIGENCIA" dataDxfId="1303"/>
    <tableColumn id="11" xr3:uid="{00000000-0010-0000-0300-00000B000000}" name="VIGENTE  / CADUCADO" dataDxfId="1302">
      <calculatedColumnFormula>IF(D5&lt;=$T$2,"CADUCADO","VIGENTE")</calculatedColumnFormula>
    </tableColumn>
    <tableColumn id="10" xr3:uid="{00000000-0010-0000-0300-00000A000000}" name="PRÓXIMO A VENCER" dataDxfId="1301">
      <calculatedColumnFormula>IF($T$2&gt;=(EDATE(D5,-4)),"ALERTA","OK")</calculatedColumnFormula>
    </tableColumn>
    <tableColumn id="5" xr3:uid="{00000000-0010-0000-0300-000005000000}" name="CLASE DE RIESGO" dataDxfId="1300"/>
    <tableColumn id="6" xr3:uid="{00000000-0010-0000-0300-000006000000}" name="PRODUCTO/SISTEMA/FAMILIA " dataDxfId="1299"/>
    <tableColumn id="7" xr3:uid="{00000000-0010-0000-0300-000007000000}" name="APLICACIÓN" dataDxfId="1298"/>
    <tableColumn id="8" xr3:uid="{00000000-0010-0000-0300-000008000000}" name="PRESENTACIÓN" dataDxfId="1297"/>
    <tableColumn id="9" xr3:uid="{00000000-0010-0000-0300-000009000000}" name=" REFERENCIA" dataDxfId="129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K97" totalsRowShown="0" headerRowDxfId="1286" headerRowBorderDxfId="1285" tableBorderDxfId="1284">
  <autoFilter ref="A4:K97" xr:uid="{00000000-0009-0000-0100-000006000000}"/>
  <tableColumns count="11">
    <tableColumn id="1" xr3:uid="{00000000-0010-0000-0400-000001000000}" name=" " dataDxfId="1283"/>
    <tableColumn id="2" xr3:uid="{00000000-0010-0000-0400-000002000000}" name="No." dataDxfId="1282"/>
    <tableColumn id="3" xr3:uid="{00000000-0010-0000-0400-000003000000}" name="FECHA" dataDxfId="1281"/>
    <tableColumn id="4" xr3:uid="{00000000-0010-0000-0400-000004000000}" name="VIGENCIA" dataDxfId="1280"/>
    <tableColumn id="11" xr3:uid="{00000000-0010-0000-0400-00000B000000}" name="VIGENTE  / CADUCADO" dataDxfId="1279">
      <calculatedColumnFormula>IF(D5&lt;=$T$2,"CADUCADO","VIGENTE")</calculatedColumnFormula>
    </tableColumn>
    <tableColumn id="10" xr3:uid="{00000000-0010-0000-0400-00000A000000}" name="PRÓXIMO A VENCER" dataDxfId="1278">
      <calculatedColumnFormula>IF($T$2&gt;=(EDATE(D5,-4)),"ALERTA","OK")</calculatedColumnFormula>
    </tableColumn>
    <tableColumn id="5" xr3:uid="{00000000-0010-0000-0400-000005000000}" name="CLASE DE RIESGO" dataDxfId="1277"/>
    <tableColumn id="6" xr3:uid="{00000000-0010-0000-0400-000006000000}" name="PRODUCTO/SISTEMA/FAMILIA " dataDxfId="1276"/>
    <tableColumn id="7" xr3:uid="{00000000-0010-0000-0400-000007000000}" name="APLICACIÓN" dataDxfId="1275"/>
    <tableColumn id="8" xr3:uid="{00000000-0010-0000-0400-000008000000}" name="PRESENTACIÓN " dataDxfId="1274"/>
    <tableColumn id="9" xr3:uid="{00000000-0010-0000-0400-000009000000}" name=" REFERENCIA" dataDxfId="12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A4:K8" totalsRowShown="0" headerRowDxfId="1254" dataDxfId="1253" tableBorderDxfId="1252">
  <autoFilter ref="A4:K8" xr:uid="{00000000-0009-0000-0100-000007000000}"/>
  <tableColumns count="11">
    <tableColumn id="1" xr3:uid="{00000000-0010-0000-0500-000001000000}" name="TIPO" dataDxfId="1251"/>
    <tableColumn id="2" xr3:uid="{00000000-0010-0000-0500-000002000000}" name="No." dataDxfId="1250"/>
    <tableColumn id="3" xr3:uid="{00000000-0010-0000-0500-000003000000}" name="FECHA" dataDxfId="1249"/>
    <tableColumn id="4" xr3:uid="{00000000-0010-0000-0500-000004000000}" name="VIGENCIA" dataDxfId="1248"/>
    <tableColumn id="11" xr3:uid="{00000000-0010-0000-0500-00000B000000}" name="VIGENTE  / CADUCADO" dataDxfId="1247">
      <calculatedColumnFormula>IF(D5&lt;=$T$2,"CADUCADO","VIGENTE")</calculatedColumnFormula>
    </tableColumn>
    <tableColumn id="10" xr3:uid="{00000000-0010-0000-0500-00000A000000}" name="PRÓXIMO A VENCER" dataDxfId="1246">
      <calculatedColumnFormula>IF($T$2&gt;=(EDATE(D5,-4)),"ALERTA","OK")</calculatedColumnFormula>
    </tableColumn>
    <tableColumn id="5" xr3:uid="{00000000-0010-0000-0500-000005000000}" name="CLASE DE RIESGO" dataDxfId="1245"/>
    <tableColumn id="6" xr3:uid="{00000000-0010-0000-0500-000006000000}" name="PRODUCTO/SISTEMA/FAMILIA " dataDxfId="1244"/>
    <tableColumn id="7" xr3:uid="{00000000-0010-0000-0500-000007000000}" name="APLICACIÓN" dataDxfId="1243"/>
    <tableColumn id="8" xr3:uid="{00000000-0010-0000-0500-000008000000}" name="PRESENTACIÓN" dataDxfId="1242"/>
    <tableColumn id="9" xr3:uid="{00000000-0010-0000-0500-000009000000}" name="REFERENCIA" dataDxfId="12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K23" totalsRowShown="0" headerRowDxfId="1235" dataDxfId="1233" headerRowBorderDxfId="1234" tableBorderDxfId="1232">
  <autoFilter ref="A4:K23" xr:uid="{00000000-0009-0000-0100-000008000000}"/>
  <tableColumns count="11">
    <tableColumn id="1" xr3:uid="{00000000-0010-0000-0600-000001000000}" name="TIPO" dataDxfId="1231"/>
    <tableColumn id="2" xr3:uid="{00000000-0010-0000-0600-000002000000}" name="No." dataDxfId="1230"/>
    <tableColumn id="3" xr3:uid="{00000000-0010-0000-0600-000003000000}" name="FECHA" dataDxfId="1229"/>
    <tableColumn id="4" xr3:uid="{00000000-0010-0000-0600-000004000000}" name="VIGENCIA" dataDxfId="1228"/>
    <tableColumn id="11" xr3:uid="{00000000-0010-0000-0600-00000B000000}" name="VIGENTE  / CADUCADO" dataDxfId="1227">
      <calculatedColumnFormula>IF(D5&lt;=#REF!,"CADUCADO","VIGENTE")</calculatedColumnFormula>
    </tableColumn>
    <tableColumn id="10" xr3:uid="{00000000-0010-0000-0600-00000A000000}" name="PRÓXIMO A VENCER" dataDxfId="1226">
      <calculatedColumnFormula>IF(#REF!&gt;=(D5-4),"ALERTA","OK")</calculatedColumnFormula>
    </tableColumn>
    <tableColumn id="5" xr3:uid="{00000000-0010-0000-0600-000005000000}" name="CLASE DE RIESGO" dataDxfId="1225"/>
    <tableColumn id="6" xr3:uid="{00000000-0010-0000-0600-000006000000}" name="PRODUCTO/SISTEMA/FAMILIA " dataDxfId="1224"/>
    <tableColumn id="7" xr3:uid="{00000000-0010-0000-0600-000007000000}" name="APLICACIÓN" dataDxfId="1223"/>
    <tableColumn id="8" xr3:uid="{00000000-0010-0000-0600-000008000000}" name="PRESENTACIÓN " dataDxfId="1222"/>
    <tableColumn id="9" xr3:uid="{00000000-0010-0000-0600-000009000000}" name="REFERENCIA" dataDxfId="12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a11" displayName="Tabla11" ref="A4:K8" totalsRowShown="0" headerRowDxfId="1214" dataDxfId="1213" tableBorderDxfId="1212">
  <autoFilter ref="A4:K8" xr:uid="{00000000-0009-0000-0100-00000B000000}"/>
  <tableColumns count="11">
    <tableColumn id="1" xr3:uid="{00000000-0010-0000-0700-000001000000}" name="TIPO" dataDxfId="1211"/>
    <tableColumn id="2" xr3:uid="{00000000-0010-0000-0700-000002000000}" name="No." dataDxfId="1210"/>
    <tableColumn id="3" xr3:uid="{00000000-0010-0000-0700-000003000000}" name="FECHA" dataDxfId="1209"/>
    <tableColumn id="4" xr3:uid="{00000000-0010-0000-0700-000004000000}" name="VIGENCIA" dataDxfId="1208"/>
    <tableColumn id="11" xr3:uid="{00000000-0010-0000-0700-00000B000000}" name="VIGENTE  / CADUCADO" dataDxfId="1207">
      <calculatedColumnFormula>IF(D5&lt;=#REF!,"CADUCADO","VIGENTE")</calculatedColumnFormula>
    </tableColumn>
    <tableColumn id="10" xr3:uid="{00000000-0010-0000-0700-00000A000000}" name="PRÓXIMO A VENCER" dataDxfId="1206">
      <calculatedColumnFormula>IF(#REF!&gt;=(D5-4),"ALERTA","OK")</calculatedColumnFormula>
    </tableColumn>
    <tableColumn id="5" xr3:uid="{00000000-0010-0000-0700-000005000000}" name=" CLASE   DE RIESGO" dataDxfId="1205"/>
    <tableColumn id="6" xr3:uid="{00000000-0010-0000-0700-000006000000}" name="PRODUCTO/SISTEMA/FAMILIA " dataDxfId="1204"/>
    <tableColumn id="7" xr3:uid="{00000000-0010-0000-0700-000007000000}" name="APLICACIÓN" dataDxfId="1203"/>
    <tableColumn id="8" xr3:uid="{00000000-0010-0000-0700-000008000000}" name="PRESENTACIÓN  " dataDxfId="1202"/>
    <tableColumn id="9" xr3:uid="{00000000-0010-0000-0700-000009000000}" name="REFERENCIA" dataDxfId="120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A4:K277" totalsRowShown="0" headerRowDxfId="1185" dataDxfId="1183" headerRowBorderDxfId="1184" tableBorderDxfId="1182">
  <autoFilter ref="A4:K277" xr:uid="{00000000-0009-0000-0100-00000C000000}"/>
  <tableColumns count="11">
    <tableColumn id="1" xr3:uid="{00000000-0010-0000-0800-000001000000}" name="Tipo" dataDxfId="1181"/>
    <tableColumn id="2" xr3:uid="{00000000-0010-0000-0800-000002000000}" name="No." dataDxfId="1180"/>
    <tableColumn id="3" xr3:uid="{00000000-0010-0000-0800-000003000000}" name="FECHA" dataDxfId="1179"/>
    <tableColumn id="4" xr3:uid="{00000000-0010-0000-0800-000004000000}" name="VIGENCIA" dataDxfId="1178"/>
    <tableColumn id="11" xr3:uid="{00000000-0010-0000-0800-00000B000000}" name="VIGENTE  / CADUCADO" dataDxfId="1177">
      <calculatedColumnFormula>IF(D5&lt;=$T$2,"CADUCADO","VIGENTE")</calculatedColumnFormula>
    </tableColumn>
    <tableColumn id="10" xr3:uid="{00000000-0010-0000-0800-00000A000000}" name="PRÓXIMO A VENCER" dataDxfId="1176">
      <calculatedColumnFormula>IF($T$2&gt;=(EDATE(D5,-3)),"ALERTA","OK")</calculatedColumnFormula>
    </tableColumn>
    <tableColumn id="5" xr3:uid="{00000000-0010-0000-0800-000005000000}" name="CLASE DE RIESGO" dataDxfId="1175"/>
    <tableColumn id="6" xr3:uid="{00000000-0010-0000-0800-000006000000}" name="PRODUCTO/SISTEMA/FAMILIA " dataDxfId="1174"/>
    <tableColumn id="7" xr3:uid="{00000000-0010-0000-0800-000007000000}" name="APLICACIÓN" dataDxfId="1173"/>
    <tableColumn id="8" xr3:uid="{00000000-0010-0000-0800-000008000000}" name="PRESENTACIÓN " dataDxfId="1172"/>
    <tableColumn id="9" xr3:uid="{00000000-0010-0000-0800-000009000000}" name="REFERENCIA" dataDxfId="117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416" displayName="Tabla1416" ref="A4:K8" totalsRowShown="0" headerRowDxfId="1164" dataDxfId="1163" tableBorderDxfId="1162">
  <autoFilter ref="A4:K8" xr:uid="{00000000-0009-0000-0100-00000F000000}"/>
  <tableColumns count="11">
    <tableColumn id="1" xr3:uid="{00000000-0010-0000-0900-000001000000}" name="TIPO" dataDxfId="1161"/>
    <tableColumn id="2" xr3:uid="{00000000-0010-0000-0900-000002000000}" name="No." dataDxfId="1160"/>
    <tableColumn id="3" xr3:uid="{00000000-0010-0000-0900-000003000000}" name="FECHA" dataDxfId="1159"/>
    <tableColumn id="4" xr3:uid="{00000000-0010-0000-0900-000004000000}" name="VIGENCIA" dataDxfId="1158"/>
    <tableColumn id="11" xr3:uid="{00000000-0010-0000-0900-00000B000000}" name="VIGENTE  / CADUCADO" dataDxfId="1157">
      <calculatedColumnFormula>IF(D5&lt;=$T$2,"CADUCADO","VIGENTE")</calculatedColumnFormula>
    </tableColumn>
    <tableColumn id="10" xr3:uid="{00000000-0010-0000-0900-00000A000000}" name="PRÓXIMO A VENCER" dataDxfId="1156">
      <calculatedColumnFormula>IF($T$2&gt;=(EDATE(D5,-4)),"ALERTA","OK")</calculatedColumnFormula>
    </tableColumn>
    <tableColumn id="5" xr3:uid="{00000000-0010-0000-0900-000005000000}" name="CLASE DE RIESGO" dataDxfId="1155"/>
    <tableColumn id="6" xr3:uid="{00000000-0010-0000-0900-000006000000}" name="PRODUCTO/SISTEMA/FAMILIA " dataDxfId="1154"/>
    <tableColumn id="7" xr3:uid="{00000000-0010-0000-0900-000007000000}" name="APLICACIÓN" dataDxfId="1153"/>
    <tableColumn id="8" xr3:uid="{00000000-0010-0000-0900-000008000000}" name="FORMA DE PRESENTACIÓN " dataDxfId="1152"/>
    <tableColumn id="9" xr3:uid="{00000000-0010-0000-0900-000009000000}" name=" REFERENCIA" dataDxfId="115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4" displayName="Tabla14" ref="A4:K5" insertRow="1" totalsRowShown="0" headerRowDxfId="1144" dataDxfId="1143" tableBorderDxfId="1142">
  <autoFilter ref="A4:K5" xr:uid="{00000000-0009-0000-0100-00000E000000}"/>
  <tableColumns count="11">
    <tableColumn id="1" xr3:uid="{00000000-0010-0000-0A00-000001000000}" name="TIPO" dataDxfId="1141"/>
    <tableColumn id="2" xr3:uid="{00000000-0010-0000-0A00-000002000000}" name="No." dataDxfId="1140"/>
    <tableColumn id="3" xr3:uid="{00000000-0010-0000-0A00-000003000000}" name="FECHA" dataDxfId="1139"/>
    <tableColumn id="4" xr3:uid="{00000000-0010-0000-0A00-000004000000}" name="VIGENCIA" dataDxfId="1138"/>
    <tableColumn id="11" xr3:uid="{00000000-0010-0000-0A00-00000B000000}" name="VIGENTE  / CADUCADO" dataDxfId="1137">
      <calculatedColumnFormula>IF(D5&lt;=$T$2,"CADUCADO","VIGENTE")</calculatedColumnFormula>
    </tableColumn>
    <tableColumn id="10" xr3:uid="{00000000-0010-0000-0A00-00000A000000}" name="PRÓXIMO A VENCER" dataDxfId="1136">
      <calculatedColumnFormula>IF($T$2&gt;=(EDATE(D5,-4)),"ALERTA","OK")</calculatedColumnFormula>
    </tableColumn>
    <tableColumn id="5" xr3:uid="{00000000-0010-0000-0A00-000005000000}" name="CLASE DE RIESGO" dataDxfId="1135"/>
    <tableColumn id="6" xr3:uid="{00000000-0010-0000-0A00-000006000000}" name="PRODUCTO/SISTEMA/FAMILIA " dataDxfId="1134"/>
    <tableColumn id="7" xr3:uid="{00000000-0010-0000-0A00-000007000000}" name="APLICACIÓN" dataDxfId="1133"/>
    <tableColumn id="8" xr3:uid="{00000000-0010-0000-0A00-000008000000}" name="FORMA DE PRESENTACIÓN " dataDxfId="1132"/>
    <tableColumn id="9" xr3:uid="{00000000-0010-0000-0A00-000009000000}" name=" REFERENCIA" dataDxfId="113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a18" displayName="Tabla18" ref="A4:K9" totalsRowShown="0" headerRowDxfId="1119" dataDxfId="1118">
  <autoFilter ref="A4:K9" xr:uid="{00000000-0009-0000-0100-000012000000}"/>
  <tableColumns count="11">
    <tableColumn id="1" xr3:uid="{00000000-0010-0000-0B00-000001000000}" name="TIPO" dataDxfId="1117"/>
    <tableColumn id="2" xr3:uid="{00000000-0010-0000-0B00-000002000000}" name="No." dataDxfId="1116"/>
    <tableColumn id="3" xr3:uid="{00000000-0010-0000-0B00-000003000000}" name="FECHA" dataDxfId="1115"/>
    <tableColumn id="4" xr3:uid="{00000000-0010-0000-0B00-000004000000}" name="VIGENCIA" dataDxfId="1114"/>
    <tableColumn id="11" xr3:uid="{00000000-0010-0000-0B00-00000B000000}" name="VIGENTE  / CADUCADO" dataDxfId="1113">
      <calculatedColumnFormula>IF(D5&lt;=$T$2,"CADUCADO","VIGENTE")</calculatedColumnFormula>
    </tableColumn>
    <tableColumn id="10" xr3:uid="{00000000-0010-0000-0B00-00000A000000}" name="PRÓXIMO A VENCER" dataDxfId="1112">
      <calculatedColumnFormula>IF($T$2&gt;=(EDATE(D5,-4)),"ALERTA","OK")</calculatedColumnFormula>
    </tableColumn>
    <tableColumn id="5" xr3:uid="{00000000-0010-0000-0B00-000005000000}" name=" CLASE   DE RIESGO" dataDxfId="1111"/>
    <tableColumn id="6" xr3:uid="{00000000-0010-0000-0B00-000006000000}" name="PRODUCTO/SISTEMA/FAMILIA " dataDxfId="1110"/>
    <tableColumn id="7" xr3:uid="{00000000-0010-0000-0B00-000007000000}" name="APLICACIÓN" dataDxfId="1109"/>
    <tableColumn id="8" xr3:uid="{00000000-0010-0000-0B00-000008000000}" name="PRESENTACIÓN" dataDxfId="1108"/>
    <tableColumn id="9" xr3:uid="{00000000-0010-0000-0B00-000009000000}" name="REFERENCIA" dataDxfId="110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K24" totalsRowShown="0" headerRowDxfId="1095">
  <autoFilter ref="A4:K24" xr:uid="{00000000-0009-0000-0100-000014000000}"/>
  <tableColumns count="11">
    <tableColumn id="1" xr3:uid="{00000000-0010-0000-0C00-000001000000}" name="TIPO" dataDxfId="1094"/>
    <tableColumn id="2" xr3:uid="{00000000-0010-0000-0C00-000002000000}" name="No." dataDxfId="1093"/>
    <tableColumn id="3" xr3:uid="{00000000-0010-0000-0C00-000003000000}" name="FECHA" dataDxfId="1092"/>
    <tableColumn id="4" xr3:uid="{00000000-0010-0000-0C00-000004000000}" name="VIGENCIA" dataDxfId="1091"/>
    <tableColumn id="11" xr3:uid="{00000000-0010-0000-0C00-00000B000000}" name="VIGENTE  / CADUCADO" dataDxfId="1090">
      <calculatedColumnFormula>IF(D5&lt;=$T$2,"CADUCADO","VIGENTE")</calculatedColumnFormula>
    </tableColumn>
    <tableColumn id="10" xr3:uid="{00000000-0010-0000-0C00-00000A000000}" name="PRÓXIMO A VENCER" dataDxfId="1089">
      <calculatedColumnFormula>IF($T$2&gt;=(EDATE(D5,-4)),"ALERTA","OK")</calculatedColumnFormula>
    </tableColumn>
    <tableColumn id="5" xr3:uid="{00000000-0010-0000-0C00-000005000000}" name="CLASE DE RIESGO" dataDxfId="1088"/>
    <tableColumn id="6" xr3:uid="{00000000-0010-0000-0C00-000006000000}" name="PRODUCTO/SISTEMA/FAMILIA " dataDxfId="1087"/>
    <tableColumn id="7" xr3:uid="{00000000-0010-0000-0C00-000007000000}" name="APLICACIÓN" dataDxfId="1086"/>
    <tableColumn id="8" xr3:uid="{00000000-0010-0000-0C00-000008000000}" name=" PRESENTACIÓN " dataDxfId="1085"/>
    <tableColumn id="9" xr3:uid="{00000000-0010-0000-0C00-000009000000}" name="REFERENCIA" dataDxfId="108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114" displayName="Tabla1114" ref="A4:K9" totalsRowShown="0" headerRowDxfId="1077" dataDxfId="1076" tableBorderDxfId="1075">
  <autoFilter ref="A4:K9" xr:uid="{00000000-0009-0000-0100-00000D000000}"/>
  <tableColumns count="11">
    <tableColumn id="1" xr3:uid="{00000000-0010-0000-0D00-000001000000}" name="TIPO" dataDxfId="1074"/>
    <tableColumn id="2" xr3:uid="{00000000-0010-0000-0D00-000002000000}" name="No." dataDxfId="1073"/>
    <tableColumn id="3" xr3:uid="{00000000-0010-0000-0D00-000003000000}" name="FECHA" dataDxfId="1072"/>
    <tableColumn id="4" xr3:uid="{00000000-0010-0000-0D00-000004000000}" name="VIGENCIA" dataDxfId="1071"/>
    <tableColumn id="11" xr3:uid="{00000000-0010-0000-0D00-00000B000000}" name="VIGENTE  / CADUCADO" dataDxfId="1070">
      <calculatedColumnFormula>IF(D5&lt;=#REF!,"CADUCADO","VIGENTE")</calculatedColumnFormula>
    </tableColumn>
    <tableColumn id="10" xr3:uid="{00000000-0010-0000-0D00-00000A000000}" name="PRÓXIMO A VENCER" dataDxfId="1069">
      <calculatedColumnFormula>IF(#REF!&gt;=(D5-4),"ALERTA","OK")</calculatedColumnFormula>
    </tableColumn>
    <tableColumn id="5" xr3:uid="{00000000-0010-0000-0D00-000005000000}" name=" CLASE   DE RIESGO" dataDxfId="1068"/>
    <tableColumn id="6" xr3:uid="{00000000-0010-0000-0D00-000006000000}" name="PRODUCTO/SISTEMA/FAMILIA " dataDxfId="1067"/>
    <tableColumn id="7" xr3:uid="{00000000-0010-0000-0D00-000007000000}" name="APLICACIÓN" dataDxfId="1066"/>
    <tableColumn id="8" xr3:uid="{00000000-0010-0000-0D00-000008000000}" name="PRESENTACIÓN  " dataDxfId="1065"/>
    <tableColumn id="9" xr3:uid="{00000000-0010-0000-0D00-000009000000}" name="REFERENCIA" dataDxfId="106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a22" displayName="Tabla22" ref="A4:K61" totalsRowShown="0" headerRowDxfId="1038">
  <autoFilter ref="A4:K61" xr:uid="{00000000-0009-0000-0100-000016000000}"/>
  <tableColumns count="11">
    <tableColumn id="1" xr3:uid="{00000000-0010-0000-0E00-000001000000}" name="TIPO" dataDxfId="1037"/>
    <tableColumn id="2" xr3:uid="{00000000-0010-0000-0E00-000002000000}" name="No." dataDxfId="1036" dataCellStyle="Hipervínculo"/>
    <tableColumn id="3" xr3:uid="{00000000-0010-0000-0E00-000003000000}" name="FECHA" dataDxfId="1035"/>
    <tableColumn id="4" xr3:uid="{00000000-0010-0000-0E00-000004000000}" name="VIGENCIA" dataDxfId="1034"/>
    <tableColumn id="11" xr3:uid="{00000000-0010-0000-0E00-00000B000000}" name="VIGENTE  / CADUCADO" dataDxfId="1033">
      <calculatedColumnFormula>IF(D5&lt;=$T$2,"CADUCADO","VIGENTE")</calculatedColumnFormula>
    </tableColumn>
    <tableColumn id="10" xr3:uid="{00000000-0010-0000-0E00-00000A000000}" name="PRÓXIMO A VENCER" dataDxfId="1032">
      <calculatedColumnFormula>IF($T$2&gt;=(EDATE(D5,-4)),"ALERTA","OK")</calculatedColumnFormula>
    </tableColumn>
    <tableColumn id="5" xr3:uid="{00000000-0010-0000-0E00-000005000000}" name="CLASE DE RIESGO" dataDxfId="1031"/>
    <tableColumn id="6" xr3:uid="{00000000-0010-0000-0E00-000006000000}" name="PRODUCTO/SISTEMA/FAMILIA " dataDxfId="1030"/>
    <tableColumn id="7" xr3:uid="{00000000-0010-0000-0E00-000007000000}" name="PRODUCTO/FAMILIA " dataDxfId="1029"/>
    <tableColumn id="8" xr3:uid="{00000000-0010-0000-0E00-000008000000}" name="PRESENTACIÓN " dataDxfId="1028"/>
    <tableColumn id="9" xr3:uid="{00000000-0010-0000-0E00-000009000000}" name="REFERENCIA" dataDxfId="102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a23" displayName="Tabla23" ref="A4:K35" totalsRowShown="0" headerRowDxfId="1011" dataDxfId="1009" headerRowBorderDxfId="1010" tableBorderDxfId="1008" totalsRowBorderDxfId="1007">
  <autoFilter ref="A4:K35" xr:uid="{00000000-0009-0000-0100-000017000000}"/>
  <tableColumns count="11">
    <tableColumn id="1" xr3:uid="{00000000-0010-0000-0F00-000001000000}" name="TIPO" dataDxfId="1006"/>
    <tableColumn id="2" xr3:uid="{00000000-0010-0000-0F00-000002000000}" name="No." dataDxfId="1005"/>
    <tableColumn id="3" xr3:uid="{00000000-0010-0000-0F00-000003000000}" name="FECHA" dataDxfId="1004"/>
    <tableColumn id="4" xr3:uid="{00000000-0010-0000-0F00-000004000000}" name="VIGENCIA" dataDxfId="1003"/>
    <tableColumn id="11" xr3:uid="{00000000-0010-0000-0F00-00000B000000}" name="VIGENTE  / CADUCADO" dataDxfId="1002">
      <calculatedColumnFormula>IF(D5&lt;=$T$2,"CADUCADO","VIGENTE")</calculatedColumnFormula>
    </tableColumn>
    <tableColumn id="10" xr3:uid="{00000000-0010-0000-0F00-00000A000000}" name="PRÓXIMO A VENCER" dataDxfId="1001">
      <calculatedColumnFormula>IF($T$2&gt;=(EDATE(D5,-4)),"ALERTA","OK")</calculatedColumnFormula>
    </tableColumn>
    <tableColumn id="5" xr3:uid="{00000000-0010-0000-0F00-000005000000}" name="CLASE DE RIESGO" dataDxfId="1000"/>
    <tableColumn id="6" xr3:uid="{00000000-0010-0000-0F00-000006000000}" name="PRODUCTO/SISTEMA/FAMILIA " dataDxfId="999"/>
    <tableColumn id="7" xr3:uid="{00000000-0010-0000-0F00-000007000000}" name="APLICACIÓN" dataDxfId="998"/>
    <tableColumn id="8" xr3:uid="{00000000-0010-0000-0F00-000008000000}" name="PRESENTACIÓN" dataDxfId="997"/>
    <tableColumn id="9" xr3:uid="{00000000-0010-0000-0F00-000009000000}" name=" REFERENCIA" dataDxfId="99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a332" displayName="Tabla332" ref="A4:K26" totalsRowShown="0" headerRowDxfId="980" dataDxfId="979">
  <autoFilter ref="A4:K26" xr:uid="{00000000-0009-0000-0100-000001000000}"/>
  <tableColumns count="11">
    <tableColumn id="1" xr3:uid="{00000000-0010-0000-1000-000001000000}" name="TIPO" dataDxfId="978"/>
    <tableColumn id="2" xr3:uid="{00000000-0010-0000-1000-000002000000}" name="No." dataDxfId="977"/>
    <tableColumn id="3" xr3:uid="{00000000-0010-0000-1000-000003000000}" name="FECHA" dataDxfId="976"/>
    <tableColumn id="4" xr3:uid="{00000000-0010-0000-1000-000004000000}" name="VIGENCIA" dataDxfId="975"/>
    <tableColumn id="11" xr3:uid="{00000000-0010-0000-1000-00000B000000}" name="VIGENTE  / CADUCADO" dataDxfId="974">
      <calculatedColumnFormula>IF(D5&lt;=$T$2,"CADUCADO","VIGENTE")</calculatedColumnFormula>
    </tableColumn>
    <tableColumn id="10" xr3:uid="{00000000-0010-0000-1000-00000A000000}" name="PRÓXIMO A VENCER" dataDxfId="973">
      <calculatedColumnFormula>IF($T$2&gt;=(EDATE(D5,-4)),"ALERTA","OK")</calculatedColumnFormula>
    </tableColumn>
    <tableColumn id="5" xr3:uid="{00000000-0010-0000-1000-000005000000}" name=" CLASE   DE RIESGO" dataDxfId="972"/>
    <tableColumn id="6" xr3:uid="{00000000-0010-0000-1000-000006000000}" name="PRODUCTO/SISTEMA/FAMILIA " dataDxfId="971"/>
    <tableColumn id="7" xr3:uid="{00000000-0010-0000-1000-000007000000}" name="APLICACIÓN" dataDxfId="970"/>
    <tableColumn id="8" xr3:uid="{00000000-0010-0000-1000-000008000000}" name="PRESENTACIÓN" dataDxfId="969"/>
    <tableColumn id="9" xr3:uid="{00000000-0010-0000-1000-000009000000}" name="REFERENCIA" dataDxfId="96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a36" displayName="Tabla36" ref="A4:K5" totalsRowShown="0" headerRowDxfId="958" dataDxfId="957">
  <autoFilter ref="A4:K5" xr:uid="{00000000-0009-0000-0100-000024000000}"/>
  <tableColumns count="11">
    <tableColumn id="1" xr3:uid="{00000000-0010-0000-1100-000001000000}" name="TIPO" dataDxfId="956"/>
    <tableColumn id="2" xr3:uid="{00000000-0010-0000-1100-000002000000}" name="No." dataDxfId="955"/>
    <tableColumn id="3" xr3:uid="{00000000-0010-0000-1100-000003000000}" name="FECHA" dataDxfId="954"/>
    <tableColumn id="4" xr3:uid="{00000000-0010-0000-1100-000004000000}" name="VIGENCIA" dataDxfId="953"/>
    <tableColumn id="11" xr3:uid="{00000000-0010-0000-1100-00000B000000}" name="VIGENTE  / CADUCADO" dataDxfId="952">
      <calculatedColumnFormula>IF(D5&lt;=$T$2,"CADUCADO","VIGENTE")</calculatedColumnFormula>
    </tableColumn>
    <tableColumn id="10" xr3:uid="{00000000-0010-0000-1100-00000A000000}" name="PRÓXIMO A VENCER" dataDxfId="951">
      <calculatedColumnFormula>IF($T$2&gt;=(EDATE(D5,-4)),"ALERTA","OK")</calculatedColumnFormula>
    </tableColumn>
    <tableColumn id="5" xr3:uid="{00000000-0010-0000-1100-000005000000}" name=" CLASE   DE RIESGO" dataDxfId="950"/>
    <tableColumn id="6" xr3:uid="{00000000-0010-0000-1100-000006000000}" name="PRODUCTO/SISTEMA/FAMILIA " dataDxfId="949"/>
    <tableColumn id="7" xr3:uid="{00000000-0010-0000-1100-000007000000}" name="APLICACIÓN" dataDxfId="948"/>
    <tableColumn id="8" xr3:uid="{00000000-0010-0000-1100-000008000000}" name="PRESENTACIÓN " dataDxfId="947"/>
    <tableColumn id="9" xr3:uid="{00000000-0010-0000-1100-000009000000}" name="REFERENCIA" dataDxfId="94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A4:K16" totalsRowShown="0" headerRowDxfId="943" dataDxfId="942">
  <autoFilter ref="A4:K16" xr:uid="{00000000-0009-0000-0100-000023000000}"/>
  <tableColumns count="11">
    <tableColumn id="1" xr3:uid="{00000000-0010-0000-1200-000001000000}" name="TIPO" dataDxfId="941"/>
    <tableColumn id="2" xr3:uid="{00000000-0010-0000-1200-000002000000}" name="No." dataDxfId="940"/>
    <tableColumn id="3" xr3:uid="{00000000-0010-0000-1200-000003000000}" name="FECHA" dataDxfId="939"/>
    <tableColumn id="4" xr3:uid="{00000000-0010-0000-1200-000004000000}" name="VIGENCIA" dataDxfId="938"/>
    <tableColumn id="11" xr3:uid="{00000000-0010-0000-1200-00000B000000}" name="VIGENTE  / CADUCADO" dataDxfId="937">
      <calculatedColumnFormula>IF(D5&lt;=$T$2,"CADUCADO","VIGENTE")</calculatedColumnFormula>
    </tableColumn>
    <tableColumn id="10" xr3:uid="{00000000-0010-0000-1200-00000A000000}" name="PRÓXIMO A VENCER" dataDxfId="936">
      <calculatedColumnFormula>IF($T$2&gt;=(EDATE(D5,-4)),"ALERTA","OK")</calculatedColumnFormula>
    </tableColumn>
    <tableColumn id="5" xr3:uid="{00000000-0010-0000-1200-000005000000}" name=" CLASE   DE RIESGO" dataDxfId="935"/>
    <tableColumn id="6" xr3:uid="{00000000-0010-0000-1200-000006000000}" name="PRODUCTO/SISTEMA/FAMILIA " dataDxfId="934"/>
    <tableColumn id="7" xr3:uid="{00000000-0010-0000-1200-000007000000}" name="APLICACIÓN" dataDxfId="933"/>
    <tableColumn id="8" xr3:uid="{00000000-0010-0000-1200-000008000000}" name="PRESENTACIÓN " dataDxfId="932"/>
    <tableColumn id="9" xr3:uid="{00000000-0010-0000-1200-000009000000}" name="REFERENCIA" dataDxfId="93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a33" displayName="Tabla33" ref="A4:K18" totalsRowShown="0" headerRowDxfId="915" dataDxfId="914">
  <autoFilter ref="A4:K18" xr:uid="{00000000-0009-0000-0100-000021000000}"/>
  <tableColumns count="11">
    <tableColumn id="1" xr3:uid="{00000000-0010-0000-1300-000001000000}" name="TIPO" dataDxfId="913"/>
    <tableColumn id="2" xr3:uid="{00000000-0010-0000-1300-000002000000}" name="No." dataDxfId="912"/>
    <tableColumn id="3" xr3:uid="{00000000-0010-0000-1300-000003000000}" name="FECHA" dataDxfId="911"/>
    <tableColumn id="4" xr3:uid="{00000000-0010-0000-1300-000004000000}" name="VIGENCIA" dataDxfId="910"/>
    <tableColumn id="11" xr3:uid="{00000000-0010-0000-1300-00000B000000}" name="VIGENTE  / CADUCADO" dataDxfId="909">
      <calculatedColumnFormula>IF(D5&lt;=$T$2,"CADUCADO","VIGENTE")</calculatedColumnFormula>
    </tableColumn>
    <tableColumn id="10" xr3:uid="{00000000-0010-0000-1300-00000A000000}" name="PRÓXIMO A VENCER" dataDxfId="908">
      <calculatedColumnFormula>IF($T$2&gt;=(EDATE(D5,-4)),"ALERTA","OK")</calculatedColumnFormula>
    </tableColumn>
    <tableColumn id="5" xr3:uid="{00000000-0010-0000-1300-000005000000}" name=" CLASE   DE RIESGO" dataDxfId="907"/>
    <tableColumn id="6" xr3:uid="{00000000-0010-0000-1300-000006000000}" name="PRODUCTO/SISTEMA/FAMILIA " dataDxfId="906"/>
    <tableColumn id="7" xr3:uid="{00000000-0010-0000-1300-000007000000}" name="APLICACIÓN" dataDxfId="905"/>
    <tableColumn id="8" xr3:uid="{00000000-0010-0000-1300-000008000000}" name="PRESENTACIÓN" dataDxfId="904"/>
    <tableColumn id="9" xr3:uid="{00000000-0010-0000-1300-000009000000}" name="REFERENCIA" dataDxfId="90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a32" displayName="Tabla32" ref="A4:L19" totalsRowShown="0" headerRowDxfId="892" dataDxfId="891">
  <autoFilter ref="A4:L19" xr:uid="{00000000-0009-0000-0100-000020000000}"/>
  <tableColumns count="12">
    <tableColumn id="1" xr3:uid="{00000000-0010-0000-1400-000001000000}" name="TIPO" dataDxfId="890" dataCellStyle="Normal 2"/>
    <tableColumn id="2" xr3:uid="{00000000-0010-0000-1400-000002000000}" name="No." dataDxfId="889" dataCellStyle="Normal 2"/>
    <tableColumn id="3" xr3:uid="{00000000-0010-0000-1400-000003000000}" name="FECHA" dataDxfId="888" dataCellStyle="Normal 2"/>
    <tableColumn id="4" xr3:uid="{00000000-0010-0000-1400-000004000000}" name="VIGENCIA" dataDxfId="887"/>
    <tableColumn id="12" xr3:uid="{00000000-0010-0000-1400-00000C000000}" name="VIGENTE  / CADUCADO" dataDxfId="886">
      <calculatedColumnFormula>IF(D5&lt;=$T$2,"CADUCADO","VIGENTE")</calculatedColumnFormula>
    </tableColumn>
    <tableColumn id="11" xr3:uid="{00000000-0010-0000-1400-00000B000000}" name="PRÓXIMO A VENCER" dataDxfId="885">
      <calculatedColumnFormula>IF($T$2&gt;=(EDATE(D5,-4)),"ALERTA","OK")</calculatedColumnFormula>
    </tableColumn>
    <tableColumn id="5" xr3:uid="{00000000-0010-0000-1400-000005000000}" name=" CLASE   DE RIESGO" dataDxfId="884" dataCellStyle="Normal 2"/>
    <tableColumn id="6" xr3:uid="{00000000-0010-0000-1400-000006000000}" name="PRODUCTO/SISTEMA/FAMILIA " dataDxfId="883"/>
    <tableColumn id="7" xr3:uid="{00000000-0010-0000-1400-000007000000}" name="APLICACIÓN" dataDxfId="882"/>
    <tableColumn id="8" xr3:uid="{00000000-0010-0000-1400-000008000000}" name="PRESENTACIÓN" dataDxfId="881"/>
    <tableColumn id="9" xr3:uid="{00000000-0010-0000-1400-000009000000}" name="REFERENCIA" dataDxfId="880"/>
    <tableColumn id="10" xr3:uid="{00000000-0010-0000-1400-00000A000000}" name="vacio" dataDxfId="87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a31" displayName="Tabla31" ref="A4:K576" totalsRowShown="0" headerRowDxfId="785">
  <autoFilter ref="A4:K576" xr:uid="{00000000-0009-0000-0100-00001F000000}"/>
  <tableColumns count="11">
    <tableColumn id="1" xr3:uid="{00000000-0010-0000-1500-000001000000}" name="Tipo" dataDxfId="784"/>
    <tableColumn id="2" xr3:uid="{00000000-0010-0000-1500-000002000000}" name="No." dataDxfId="783"/>
    <tableColumn id="3" xr3:uid="{00000000-0010-0000-1500-000003000000}" name="FECHA" dataDxfId="782"/>
    <tableColumn id="4" xr3:uid="{00000000-0010-0000-1500-000004000000}" name="VIGENCIA" dataDxfId="781"/>
    <tableColumn id="11" xr3:uid="{00000000-0010-0000-1500-00000B000000}" name="VIGENTE  / CADUCADO" dataDxfId="780">
      <calculatedColumnFormula>IF(D5&lt;=$T$2,"CADUCADO","VIGENTE")</calculatedColumnFormula>
    </tableColumn>
    <tableColumn id="10" xr3:uid="{00000000-0010-0000-1500-00000A000000}" name="PRÓXIMO A VENCER" dataDxfId="779">
      <calculatedColumnFormula>IF($T$2&gt;=(EDATE(D5,-4)),"ALERTA","OK")</calculatedColumnFormula>
    </tableColumn>
    <tableColumn id="5" xr3:uid="{00000000-0010-0000-1500-000005000000}" name=" CLASE   DE RIESGO" dataDxfId="778"/>
    <tableColumn id="6" xr3:uid="{00000000-0010-0000-1500-000006000000}" name="PRODUCTO/SISTEMA/FAMILIA " dataDxfId="777"/>
    <tableColumn id="7" xr3:uid="{00000000-0010-0000-1500-000007000000}" name="APLICACIÓN" dataDxfId="776"/>
    <tableColumn id="8" xr3:uid="{00000000-0010-0000-1500-000008000000}" name="PRESENTACIÓN" dataDxfId="775"/>
    <tableColumn id="9" xr3:uid="{00000000-0010-0000-1500-000009000000}" name="REFERENCIA" dataDxfId="77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a304" displayName="Tabla304" ref="A4:K42" totalsRowShown="0" headerRowDxfId="753" dataDxfId="752">
  <autoFilter ref="A4:K42" xr:uid="{00000000-0009-0000-0100-000003000000}"/>
  <tableColumns count="11">
    <tableColumn id="1" xr3:uid="{00000000-0010-0000-1600-000001000000}" name="TIPO" dataDxfId="751"/>
    <tableColumn id="2" xr3:uid="{00000000-0010-0000-1600-000002000000}" name="No." dataDxfId="750"/>
    <tableColumn id="3" xr3:uid="{00000000-0010-0000-1600-000003000000}" name="FECHA" dataDxfId="749"/>
    <tableColumn id="4" xr3:uid="{00000000-0010-0000-1600-000004000000}" name="VIGENCIA" dataDxfId="748"/>
    <tableColumn id="11" xr3:uid="{00000000-0010-0000-1600-00000B000000}" name="VIGENTE  / CADUCADO" dataDxfId="747">
      <calculatedColumnFormula>IF(D5&lt;=$T$2,"CADUCADO","VIGENTE")</calculatedColumnFormula>
    </tableColumn>
    <tableColumn id="10" xr3:uid="{00000000-0010-0000-1600-00000A000000}" name="PRÓXIMO A VENCER" dataDxfId="746">
      <calculatedColumnFormula>IF($T$2&gt;=(EDATE(D5,-4)),"ALERTA","OK")</calculatedColumnFormula>
    </tableColumn>
    <tableColumn id="5" xr3:uid="{00000000-0010-0000-1600-000005000000}" name=" CLASE   DE RIESGO" dataDxfId="745"/>
    <tableColumn id="6" xr3:uid="{00000000-0010-0000-1600-000006000000}" name="PRODUCTO/FAMILIA " dataDxfId="744"/>
    <tableColumn id="7" xr3:uid="{00000000-0010-0000-1600-000007000000}" name="APLICACIÓN" dataDxfId="743"/>
    <tableColumn id="8" xr3:uid="{00000000-0010-0000-1600-000008000000}" name="PRESENTACIÓN " dataDxfId="742"/>
    <tableColumn id="9" xr3:uid="{00000000-0010-0000-1600-000009000000}" name="REFERENCIA" dataDxfId="74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a30" displayName="Tabla30" ref="A4:K42" totalsRowShown="0" headerRowDxfId="727" dataDxfId="726">
  <autoFilter ref="A4:K42" xr:uid="{00000000-0009-0000-0100-00001E000000}"/>
  <tableColumns count="11">
    <tableColumn id="1" xr3:uid="{00000000-0010-0000-1700-000001000000}" name="TIPO" dataDxfId="725"/>
    <tableColumn id="2" xr3:uid="{00000000-0010-0000-1700-000002000000}" name="No." dataDxfId="724"/>
    <tableColumn id="3" xr3:uid="{00000000-0010-0000-1700-000003000000}" name="FECHA" dataDxfId="723"/>
    <tableColumn id="4" xr3:uid="{00000000-0010-0000-1700-000004000000}" name="VIGENCIA" dataDxfId="722"/>
    <tableColumn id="11" xr3:uid="{00000000-0010-0000-1700-00000B000000}" name="VIGENTE  / CADUCADO" dataDxfId="721">
      <calculatedColumnFormula>IF(D5&lt;=$T$2,"CADUCADO","VIGENTE")</calculatedColumnFormula>
    </tableColumn>
    <tableColumn id="10" xr3:uid="{00000000-0010-0000-1700-00000A000000}" name="PRÓXIMO A VENCER" dataDxfId="720">
      <calculatedColumnFormula>IF($T$2&gt;=(EDATE(D5,-4)),"ALERTA","OK")</calculatedColumnFormula>
    </tableColumn>
    <tableColumn id="5" xr3:uid="{00000000-0010-0000-1700-000005000000}" name=" CLASE   DE RIESGO" dataDxfId="719"/>
    <tableColumn id="6" xr3:uid="{00000000-0010-0000-1700-000006000000}" name="PRODUCTO/FAMILIA " dataDxfId="718"/>
    <tableColumn id="7" xr3:uid="{00000000-0010-0000-1700-000007000000}" name="APLICACIÓN" dataDxfId="717"/>
    <tableColumn id="8" xr3:uid="{00000000-0010-0000-1700-000008000000}" name="PRESENTACIÓN " dataDxfId="716"/>
    <tableColumn id="9" xr3:uid="{00000000-0010-0000-1700-000009000000}" name="REFERENCIA" dataDxfId="71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6" displayName="Tabla26" ref="A4:K37" totalsRowShown="0" headerRowDxfId="704" dataDxfId="703">
  <autoFilter ref="A4:K37" xr:uid="{00000000-0009-0000-0100-00001A000000}"/>
  <tableColumns count="11">
    <tableColumn id="1" xr3:uid="{00000000-0010-0000-1800-000001000000}" name="TIPO" dataDxfId="702"/>
    <tableColumn id="2" xr3:uid="{00000000-0010-0000-1800-000002000000}" name="No." dataDxfId="701"/>
    <tableColumn id="3" xr3:uid="{00000000-0010-0000-1800-000003000000}" name="FECHA" dataDxfId="700"/>
    <tableColumn id="4" xr3:uid="{00000000-0010-0000-1800-000004000000}" name="VIGENCIA" dataDxfId="699"/>
    <tableColumn id="11" xr3:uid="{00000000-0010-0000-1800-00000B000000}" name="VIGENTE  / CADUCADO" dataDxfId="698">
      <calculatedColumnFormula>IF(D5&lt;=$T$2,"CADUCADO","VIGENTE")</calculatedColumnFormula>
    </tableColumn>
    <tableColumn id="10" xr3:uid="{00000000-0010-0000-1800-00000A000000}" name="PRÓXIMO A VENCER" dataDxfId="697">
      <calculatedColumnFormula>IF($T$2&gt;=(EDATE(D5,-4)),"ALERTA","OK")</calculatedColumnFormula>
    </tableColumn>
    <tableColumn id="5" xr3:uid="{00000000-0010-0000-1800-000005000000}" name="CLASE DE RIESGO" dataDxfId="696"/>
    <tableColumn id="6" xr3:uid="{00000000-0010-0000-1800-000006000000}" name="PRODUCTO/SISTEMA/FAMILIA" dataDxfId="695"/>
    <tableColumn id="7" xr3:uid="{00000000-0010-0000-1800-000007000000}" name="APLICACIÓN" dataDxfId="694"/>
    <tableColumn id="8" xr3:uid="{00000000-0010-0000-1800-000008000000}" name="PRESENTACIÓN" dataDxfId="693"/>
    <tableColumn id="9" xr3:uid="{00000000-0010-0000-1800-000009000000}" name=" REFERENCIA" dataDxfId="69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2510" displayName="Tabla2510" ref="A4:K58" totalsRowShown="0" headerRowDxfId="691" dataDxfId="690">
  <autoFilter ref="A4:K58" xr:uid="{00000000-0009-0000-0100-000009000000}"/>
  <tableColumns count="11">
    <tableColumn id="1" xr3:uid="{00000000-0010-0000-1900-000001000000}" name="TIPO" dataDxfId="689"/>
    <tableColumn id="2" xr3:uid="{00000000-0010-0000-1900-000002000000}" name="No." dataDxfId="688"/>
    <tableColumn id="3" xr3:uid="{00000000-0010-0000-1900-000003000000}" name="FECHA" dataDxfId="687"/>
    <tableColumn id="4" xr3:uid="{00000000-0010-0000-1900-000004000000}" name="VIGENCIA" dataDxfId="686"/>
    <tableColumn id="11" xr3:uid="{00000000-0010-0000-1900-00000B000000}" name="VIGENTE  / CADUCADO" dataDxfId="685">
      <calculatedColumnFormula>IF(D5&lt;=$T$2,"CADUCADO","VIGENTE")</calculatedColumnFormula>
    </tableColumn>
    <tableColumn id="10" xr3:uid="{00000000-0010-0000-1900-00000A000000}" name="PRÓXIMO A VENCER" dataDxfId="684">
      <calculatedColumnFormula>IF($T$2&gt;=(EDATE(D5,-4)),"ALERTA","OK")</calculatedColumnFormula>
    </tableColumn>
    <tableColumn id="5" xr3:uid="{00000000-0010-0000-1900-000005000000}" name="CLASE DE RIESGO" dataDxfId="683"/>
    <tableColumn id="6" xr3:uid="{00000000-0010-0000-1900-000006000000}" name="PRODUCTO/SISTEMA/FAMILIA " dataDxfId="682"/>
    <tableColumn id="7" xr3:uid="{00000000-0010-0000-1900-000007000000}" name="APLICACIÓN" dataDxfId="681"/>
    <tableColumn id="8" xr3:uid="{00000000-0010-0000-1900-000008000000}" name="PRESENTACIÓN " dataDxfId="680"/>
    <tableColumn id="9" xr3:uid="{00000000-0010-0000-1900-000009000000}" name="REFERENCIA" dataDxfId="67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6.xml"/><Relationship Id="rId4"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9.bin"/><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0.bin"/><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2.bin"/><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3.bin"/><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4.bin"/><Relationship Id="rId1" Type="http://schemas.openxmlformats.org/officeDocument/2006/relationships/pivotTable" Target="../pivotTables/pivotTable23.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5.bin"/><Relationship Id="rId1" Type="http://schemas.openxmlformats.org/officeDocument/2006/relationships/pivotTable" Target="../pivotTables/pivotTable24.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6.bin"/><Relationship Id="rId1" Type="http://schemas.openxmlformats.org/officeDocument/2006/relationships/pivotTable" Target="../pivotTables/pivotTable25.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42"/>
  <sheetViews>
    <sheetView tabSelected="1" zoomScaleNormal="100" workbookViewId="0"/>
  </sheetViews>
  <sheetFormatPr baseColWidth="10" defaultRowHeight="15.75"/>
  <cols>
    <col min="1" max="1" width="11.42578125" style="33"/>
    <col min="2" max="2" width="20.85546875" style="33" customWidth="1"/>
    <col min="3" max="3" width="15.85546875" style="33" customWidth="1"/>
    <col min="4" max="4" width="13.140625" style="33" customWidth="1"/>
    <col min="5" max="5" width="9.7109375" style="33" bestFit="1" customWidth="1"/>
    <col min="6" max="6" width="13.5703125" style="33" customWidth="1"/>
    <col min="7" max="7" width="1.7109375" style="33" customWidth="1"/>
    <col min="8" max="8" width="16.140625" style="33" customWidth="1"/>
    <col min="9" max="9" width="14.42578125" style="33" customWidth="1"/>
    <col min="10" max="10" width="13" style="33" customWidth="1"/>
    <col min="11" max="11" width="9.7109375" style="33" bestFit="1" customWidth="1"/>
    <col min="12" max="12" width="14.140625" style="33" customWidth="1"/>
    <col min="13" max="13" width="10.85546875" style="33" hidden="1" customWidth="1"/>
    <col min="14" max="14" width="12.7109375" style="33" hidden="1" customWidth="1"/>
    <col min="15" max="16" width="0" style="33" hidden="1" customWidth="1"/>
    <col min="17" max="17" width="11.42578125" style="33"/>
    <col min="18" max="18" width="16" style="33" customWidth="1"/>
    <col min="19" max="19" width="11.42578125" style="33"/>
    <col min="20" max="20" width="14" style="33" customWidth="1"/>
    <col min="21" max="16384" width="11.42578125" style="33"/>
  </cols>
  <sheetData>
    <row r="1" spans="1:26">
      <c r="A1" s="96" t="s">
        <v>4679</v>
      </c>
      <c r="B1" s="518"/>
      <c r="C1" s="519"/>
      <c r="D1" s="520"/>
      <c r="E1" s="520"/>
      <c r="F1" s="520"/>
      <c r="G1" s="520"/>
      <c r="H1" s="520"/>
      <c r="I1" s="520"/>
      <c r="J1" s="520"/>
      <c r="K1" s="520"/>
      <c r="L1" s="521"/>
    </row>
    <row r="2" spans="1:26">
      <c r="A2" s="130"/>
      <c r="B2" s="2290" t="s">
        <v>3330</v>
      </c>
      <c r="C2" s="2290"/>
      <c r="D2" s="2290"/>
      <c r="E2" s="2290"/>
      <c r="F2" s="2290"/>
      <c r="G2" s="2290"/>
      <c r="H2" s="2290"/>
      <c r="I2" s="2290"/>
      <c r="J2" s="2290"/>
      <c r="K2" s="2290"/>
      <c r="L2" s="2290"/>
      <c r="Q2" s="129"/>
      <c r="Y2" s="34"/>
      <c r="Z2" s="34"/>
    </row>
    <row r="3" spans="1:26" ht="22.5" customHeight="1">
      <c r="A3" s="130"/>
      <c r="B3" s="2291" t="s">
        <v>5803</v>
      </c>
      <c r="C3" s="2292"/>
      <c r="D3" s="2292"/>
      <c r="E3" s="2292"/>
      <c r="F3" s="2292"/>
      <c r="G3" s="2292"/>
      <c r="H3" s="2292"/>
      <c r="I3" s="2292"/>
      <c r="J3" s="2292"/>
      <c r="K3" s="2292"/>
      <c r="L3" s="2292"/>
      <c r="Q3" s="129"/>
    </row>
    <row r="4" spans="1:26" ht="21.75" customHeight="1">
      <c r="A4" s="130"/>
      <c r="B4" s="2293" t="s">
        <v>2291</v>
      </c>
      <c r="C4" s="2293"/>
      <c r="D4" s="2293"/>
      <c r="E4" s="2293"/>
      <c r="F4" s="2293"/>
      <c r="G4" s="2293"/>
      <c r="H4" s="2293"/>
      <c r="I4" s="2293"/>
      <c r="J4" s="2293"/>
      <c r="K4" s="2293"/>
      <c r="L4" s="2293"/>
      <c r="Q4" s="129"/>
    </row>
    <row r="5" spans="1:26" ht="18.75" customHeight="1">
      <c r="A5" s="130"/>
      <c r="B5" s="2294" t="s">
        <v>1995</v>
      </c>
      <c r="C5" s="2294"/>
      <c r="D5" s="2294"/>
      <c r="E5" s="2294"/>
      <c r="F5" s="2294"/>
      <c r="G5" s="2294"/>
      <c r="H5" s="2294"/>
      <c r="I5" s="2294"/>
      <c r="J5" s="2294"/>
      <c r="K5" s="2294"/>
      <c r="L5" s="2294"/>
      <c r="Q5" s="129"/>
    </row>
    <row r="6" spans="1:26" ht="16.5" thickBot="1">
      <c r="B6" s="522"/>
      <c r="C6" s="523"/>
      <c r="D6" s="523"/>
      <c r="E6" s="523"/>
      <c r="F6" s="523"/>
      <c r="G6" s="523"/>
      <c r="H6" s="523"/>
      <c r="I6" s="523"/>
      <c r="J6" s="523"/>
      <c r="K6" s="523"/>
      <c r="L6" s="524"/>
    </row>
    <row r="7" spans="1:26" ht="19.5" thickBot="1">
      <c r="B7" s="2287" t="s">
        <v>516</v>
      </c>
      <c r="C7" s="2288"/>
      <c r="D7" s="2288"/>
      <c r="E7" s="2288"/>
      <c r="F7" s="2288"/>
      <c r="G7" s="2288"/>
      <c r="H7" s="2288"/>
      <c r="I7" s="2288"/>
      <c r="J7" s="2288"/>
      <c r="K7" s="2288"/>
      <c r="L7" s="2289"/>
    </row>
    <row r="8" spans="1:26" s="78" customFormat="1" ht="28.5" customHeight="1" thickBot="1">
      <c r="B8" s="1104" t="s">
        <v>2173</v>
      </c>
      <c r="C8" s="1105" t="s">
        <v>1645</v>
      </c>
      <c r="D8" s="1106" t="s">
        <v>1646</v>
      </c>
      <c r="E8" s="1106" t="s">
        <v>1647</v>
      </c>
      <c r="F8" s="1106" t="s">
        <v>1648</v>
      </c>
      <c r="G8" s="1107"/>
      <c r="H8" s="2015" t="s">
        <v>2173</v>
      </c>
      <c r="I8" s="2016" t="s">
        <v>1645</v>
      </c>
      <c r="J8" s="2017" t="s">
        <v>1646</v>
      </c>
      <c r="K8" s="2017" t="s">
        <v>1647</v>
      </c>
      <c r="L8" s="2017" t="s">
        <v>1648</v>
      </c>
    </row>
    <row r="9" spans="1:26">
      <c r="B9" s="1108" t="s">
        <v>631</v>
      </c>
      <c r="C9" s="1109">
        <f>BioCen!A127</f>
        <v>1</v>
      </c>
      <c r="D9" s="1109">
        <f>BioCen!B127</f>
        <v>0</v>
      </c>
      <c r="E9" s="1109">
        <f>BioCen!C127</f>
        <v>5</v>
      </c>
      <c r="F9" s="1110">
        <f>BioCen!D127</f>
        <v>114</v>
      </c>
      <c r="G9" s="2014"/>
      <c r="H9" s="1108" t="s">
        <v>5315</v>
      </c>
      <c r="I9" s="1109">
        <f>INILAB!A12</f>
        <v>4</v>
      </c>
      <c r="J9" s="1109">
        <f>INILAB!B12</f>
        <v>0</v>
      </c>
      <c r="K9" s="1109">
        <f>INILAB!C12</f>
        <v>0</v>
      </c>
      <c r="L9" s="1110">
        <f>INILAB!D12</f>
        <v>4</v>
      </c>
      <c r="R9" s="2019"/>
      <c r="S9" s="2020"/>
      <c r="T9" s="2020"/>
      <c r="U9" s="2020"/>
    </row>
    <row r="10" spans="1:26">
      <c r="B10" s="80" t="s">
        <v>1134</v>
      </c>
      <c r="C10" s="87">
        <f>'BIO-LAB '!A106</f>
        <v>30</v>
      </c>
      <c r="D10" s="87">
        <f>'BIO-LAB '!B106</f>
        <v>5</v>
      </c>
      <c r="E10" s="87">
        <f>'BIO-LAB '!C106</f>
        <v>9</v>
      </c>
      <c r="F10" s="95">
        <f>'BIO-LAB '!D106</f>
        <v>91</v>
      </c>
      <c r="G10" s="2014"/>
      <c r="H10" s="79" t="s">
        <v>1325</v>
      </c>
      <c r="I10" s="87">
        <f>ISED!A65</f>
        <v>14</v>
      </c>
      <c r="J10" s="87">
        <f>ISED!B65</f>
        <v>0</v>
      </c>
      <c r="K10" s="87">
        <f>ISED!C65</f>
        <v>3</v>
      </c>
      <c r="L10" s="95">
        <f>ISED!E65</f>
        <v>53</v>
      </c>
      <c r="R10" s="2019"/>
      <c r="S10" s="2020"/>
      <c r="T10" s="2020"/>
      <c r="U10" s="2020"/>
    </row>
    <row r="11" spans="1:26">
      <c r="B11" s="79" t="s">
        <v>1110</v>
      </c>
      <c r="C11" s="87">
        <f>CENTIS!A21</f>
        <v>13</v>
      </c>
      <c r="D11" s="87">
        <f>CENTIS!B21</f>
        <v>0</v>
      </c>
      <c r="E11" s="87">
        <f>CENTIS!C21</f>
        <v>0</v>
      </c>
      <c r="F11" s="95">
        <f>CENTIS!D21</f>
        <v>13</v>
      </c>
      <c r="G11" s="2014"/>
      <c r="H11" s="79" t="s">
        <v>1404</v>
      </c>
      <c r="I11" s="87">
        <f>IZOTOP!A39</f>
        <v>29</v>
      </c>
      <c r="J11" s="87">
        <f>IZOTOP!B39</f>
        <v>0</v>
      </c>
      <c r="K11" s="87">
        <f>IZOTOP!C39</f>
        <v>0</v>
      </c>
      <c r="L11" s="95">
        <f>IZOTOP!D39</f>
        <v>29</v>
      </c>
      <c r="R11" s="2020"/>
      <c r="S11" s="2019"/>
      <c r="T11" s="2019"/>
      <c r="U11" s="2019"/>
    </row>
    <row r="12" spans="1:26">
      <c r="B12" s="79" t="s">
        <v>1111</v>
      </c>
      <c r="C12" s="87">
        <f>CIE!A102</f>
        <v>87</v>
      </c>
      <c r="D12" s="87">
        <f>CIE!B102</f>
        <v>1</v>
      </c>
      <c r="E12" s="87">
        <f>CIE!C102</f>
        <v>1</v>
      </c>
      <c r="F12" s="95">
        <f>CIE!D102</f>
        <v>89</v>
      </c>
      <c r="G12" s="2014"/>
      <c r="H12" s="1103" t="s">
        <v>3920</v>
      </c>
      <c r="I12" s="87">
        <f>'LAB CONDA'!A30</f>
        <v>0</v>
      </c>
      <c r="J12" s="87">
        <f>'LAB CONDA'!B30</f>
        <v>0</v>
      </c>
      <c r="K12" s="87">
        <f>'LAB CONDA'!C30</f>
        <v>2</v>
      </c>
      <c r="L12" s="95">
        <f>'LAB CONDA'!D30</f>
        <v>20</v>
      </c>
      <c r="R12" s="2020"/>
      <c r="S12" s="2019"/>
      <c r="T12" s="2019"/>
      <c r="U12" s="2019"/>
      <c r="V12" s="33">
        <f>SUM(U11:U12)</f>
        <v>0</v>
      </c>
    </row>
    <row r="13" spans="1:26">
      <c r="B13" s="79" t="s">
        <v>1112</v>
      </c>
      <c r="C13" s="87">
        <f>CIGB!A13</f>
        <v>4</v>
      </c>
      <c r="D13" s="87">
        <f>CIGB!B13</f>
        <v>0</v>
      </c>
      <c r="E13" s="87">
        <f>CIGB!C13</f>
        <v>0</v>
      </c>
      <c r="F13" s="95">
        <f>CIGB!D13</f>
        <v>4</v>
      </c>
      <c r="G13" s="2014"/>
      <c r="H13" s="81" t="s">
        <v>42</v>
      </c>
      <c r="I13" s="87">
        <f>'LAB DAVIH'!A9</f>
        <v>1</v>
      </c>
      <c r="J13" s="87">
        <f>'LAB DAVIH'!B9</f>
        <v>0</v>
      </c>
      <c r="K13" s="87">
        <f>'LAB DAVIH'!C9</f>
        <v>0</v>
      </c>
      <c r="L13" s="95">
        <f>'LAB DAVIH'!D9</f>
        <v>1</v>
      </c>
      <c r="R13" s="2020"/>
      <c r="S13" s="2019"/>
      <c r="T13" s="2019"/>
      <c r="U13" s="2019"/>
    </row>
    <row r="14" spans="1:26">
      <c r="B14" s="79" t="s">
        <v>1113</v>
      </c>
      <c r="C14" s="87">
        <f>CIM!A26</f>
        <v>12</v>
      </c>
      <c r="D14" s="87">
        <f>CIM!B26</f>
        <v>0</v>
      </c>
      <c r="E14" s="87">
        <f>CIM!C26</f>
        <v>1</v>
      </c>
      <c r="F14" s="95">
        <f>CIM!D26</f>
        <v>17</v>
      </c>
      <c r="G14" s="2014"/>
      <c r="H14" s="1101" t="s">
        <v>2284</v>
      </c>
      <c r="I14" s="84">
        <f>LINDMED!A20</f>
        <v>1</v>
      </c>
      <c r="J14" s="84">
        <f>LINDMED!B20</f>
        <v>0</v>
      </c>
      <c r="K14" s="84">
        <f>LINDMED!C20</f>
        <v>2</v>
      </c>
      <c r="L14" s="1102">
        <f>LINDMED!D20</f>
        <v>10</v>
      </c>
    </row>
    <row r="15" spans="1:26">
      <c r="B15" s="79" t="s">
        <v>1114</v>
      </c>
      <c r="C15" s="87">
        <f>CNIC!A11</f>
        <v>3</v>
      </c>
      <c r="D15" s="87">
        <f>CNIC!B11</f>
        <v>0</v>
      </c>
      <c r="E15" s="87">
        <f>CNIC!C11</f>
        <v>0</v>
      </c>
      <c r="F15" s="95">
        <f>CNIC!D11</f>
        <v>3</v>
      </c>
      <c r="G15" s="2014"/>
      <c r="H15" s="79" t="s">
        <v>1326</v>
      </c>
      <c r="I15" s="87">
        <f>MERCK!A22</f>
        <v>0</v>
      </c>
      <c r="J15" s="87">
        <f>MERCK!B22</f>
        <v>1</v>
      </c>
      <c r="K15" s="87">
        <f>MERCK!C22</f>
        <v>1</v>
      </c>
      <c r="L15" s="95">
        <f>MERCK!D22</f>
        <v>14</v>
      </c>
      <c r="Q15" s="129"/>
    </row>
    <row r="16" spans="1:26">
      <c r="B16" s="517" t="s">
        <v>5076</v>
      </c>
      <c r="C16" s="87">
        <v>1</v>
      </c>
      <c r="D16" s="87">
        <v>0</v>
      </c>
      <c r="E16" s="87">
        <v>0</v>
      </c>
      <c r="F16" s="95">
        <v>1</v>
      </c>
      <c r="G16" s="2014"/>
      <c r="H16" s="517" t="s">
        <v>1549</v>
      </c>
      <c r="I16" s="87">
        <f>MINDMAX!A23</f>
        <v>7</v>
      </c>
      <c r="J16" s="87">
        <f>MINDMAX!B23</f>
        <v>0</v>
      </c>
      <c r="K16" s="87">
        <f>MINDMAX!C23</f>
        <v>1</v>
      </c>
      <c r="L16" s="95">
        <f>MINDMAX!D23</f>
        <v>12</v>
      </c>
      <c r="M16" s="97" t="s">
        <v>1654</v>
      </c>
      <c r="N16" s="97" t="s">
        <v>1655</v>
      </c>
      <c r="O16" s="97" t="s">
        <v>1656</v>
      </c>
    </row>
    <row r="17" spans="2:17">
      <c r="B17" s="79" t="s">
        <v>1115</v>
      </c>
      <c r="C17" s="87">
        <f>CPM!A288</f>
        <v>71</v>
      </c>
      <c r="D17" s="87">
        <f>CPM!B288</f>
        <v>4</v>
      </c>
      <c r="E17" s="87">
        <f>CPM!C288</f>
        <v>13</v>
      </c>
      <c r="F17" s="95">
        <f>CPM!D288</f>
        <v>274</v>
      </c>
      <c r="G17" s="2014"/>
      <c r="H17" s="79" t="s">
        <v>1327</v>
      </c>
      <c r="I17" s="87">
        <f>ROCHE!A582</f>
        <v>391</v>
      </c>
      <c r="J17" s="87">
        <f>ROCHE!B582</f>
        <v>145</v>
      </c>
      <c r="K17" s="87">
        <f>ROCHE!C582</f>
        <v>34</v>
      </c>
      <c r="L17" s="95">
        <f>ROCHE!D582</f>
        <v>725</v>
      </c>
      <c r="M17" s="97"/>
      <c r="N17" s="97"/>
      <c r="O17" s="97"/>
    </row>
    <row r="18" spans="2:17">
      <c r="B18" s="517" t="s">
        <v>5397</v>
      </c>
      <c r="C18" s="87">
        <f>DANYEL!A12</f>
        <v>1</v>
      </c>
      <c r="D18" s="87">
        <f>DANYEL!B12</f>
        <v>0</v>
      </c>
      <c r="E18" s="87">
        <f>DANYEL!C12</f>
        <v>0</v>
      </c>
      <c r="F18" s="95">
        <f>DANYEL!D12</f>
        <v>1</v>
      </c>
      <c r="G18" s="2014"/>
      <c r="H18" s="1103" t="s">
        <v>3052</v>
      </c>
      <c r="I18" s="87">
        <f>'R&amp;P'!A46</f>
        <v>35</v>
      </c>
      <c r="J18" s="87">
        <f>'R&amp;P'!B46</f>
        <v>0</v>
      </c>
      <c r="K18" s="87">
        <f>'R&amp;P'!C46</f>
        <v>1</v>
      </c>
      <c r="L18" s="95">
        <f>'R&amp;P'!D46</f>
        <v>37</v>
      </c>
      <c r="M18" s="97"/>
      <c r="N18" s="97"/>
      <c r="O18" s="97"/>
    </row>
    <row r="19" spans="2:17">
      <c r="B19" s="517" t="s">
        <v>2702</v>
      </c>
      <c r="C19" s="87">
        <f>DIALAB!A15</f>
        <v>0</v>
      </c>
      <c r="D19" s="87">
        <f>DIALAB!B15</f>
        <v>3</v>
      </c>
      <c r="E19" s="87">
        <f>DIALAB!C15</f>
        <v>0</v>
      </c>
      <c r="F19" s="95">
        <f>DIALAB!D15</f>
        <v>10</v>
      </c>
      <c r="G19" s="2014"/>
      <c r="H19" s="79" t="s">
        <v>1116</v>
      </c>
      <c r="I19" s="87">
        <f>SCANCO!A46</f>
        <v>11</v>
      </c>
      <c r="J19" s="87">
        <f>SCANCO!B46</f>
        <v>9</v>
      </c>
      <c r="K19" s="87">
        <f>SCANCO!C46</f>
        <v>4</v>
      </c>
      <c r="L19" s="95">
        <f>SCANCO!D46</f>
        <v>44</v>
      </c>
      <c r="M19" s="94" t="e">
        <f>SUM(F9,F11,F12,F13,F14,F15,#REF!,L13,#REF!)</f>
        <v>#REF!</v>
      </c>
      <c r="N19" s="94" t="e">
        <f>SUM(#REF!,F10,F17,#REF!,#REF!,#REF!,#REF!,F20,F21,#REF!,#REF!,L10,L11,L15,L16,L17,L19,#REF!,L20,L21,#REF!,#REF!)</f>
        <v>#REF!</v>
      </c>
      <c r="O19" s="94" t="e">
        <f>SUM(M19:N19)</f>
        <v>#REF!</v>
      </c>
    </row>
    <row r="20" spans="2:17">
      <c r="B20" s="517" t="s">
        <v>1530</v>
      </c>
      <c r="C20" s="87">
        <f>ELITECH!A13</f>
        <v>5</v>
      </c>
      <c r="D20" s="87">
        <f>ELITECH!B13</f>
        <v>0</v>
      </c>
      <c r="E20" s="87">
        <f>ELITECH!C13</f>
        <v>0</v>
      </c>
      <c r="F20" s="95">
        <f>ELITECH!D13</f>
        <v>5</v>
      </c>
      <c r="G20" s="2014"/>
      <c r="H20" s="79" t="s">
        <v>1328</v>
      </c>
      <c r="I20" s="87">
        <f>SPINREACT!A42</f>
        <v>11</v>
      </c>
      <c r="J20" s="87">
        <f>SPINREACT!B42</f>
        <v>1</v>
      </c>
      <c r="K20" s="87">
        <f>SPINREACT!C42</f>
        <v>3</v>
      </c>
      <c r="L20" s="95">
        <f>SPINREACT!D42</f>
        <v>32</v>
      </c>
      <c r="M20" s="98" t="e">
        <f>M19/O19*100</f>
        <v>#REF!</v>
      </c>
      <c r="N20" s="98" t="e">
        <f>N19/O19*100</f>
        <v>#REF!</v>
      </c>
      <c r="O20" s="94">
        <v>100</v>
      </c>
    </row>
    <row r="21" spans="2:17">
      <c r="B21" s="79" t="s">
        <v>1324</v>
      </c>
      <c r="C21" s="87">
        <f>HORIBA!A28</f>
        <v>4</v>
      </c>
      <c r="D21" s="87">
        <f>HORIBA!B28</f>
        <v>0</v>
      </c>
      <c r="E21" s="87">
        <f>HORIBA!C28</f>
        <v>2</v>
      </c>
      <c r="F21" s="95">
        <f>HORIBA!D28</f>
        <v>17</v>
      </c>
      <c r="G21" s="2014"/>
      <c r="H21" s="517" t="s">
        <v>1135</v>
      </c>
      <c r="I21" s="87">
        <f>STAGO!A62</f>
        <v>50</v>
      </c>
      <c r="J21" s="87">
        <f>STAGO!B62</f>
        <v>1</v>
      </c>
      <c r="K21" s="87">
        <f>STAGO!C62</f>
        <v>0</v>
      </c>
      <c r="L21" s="95">
        <f>STAGO!D62</f>
        <v>52</v>
      </c>
    </row>
    <row r="22" spans="2:17" ht="16.5" thickBot="1">
      <c r="B22" s="2155" t="s">
        <v>5779</v>
      </c>
      <c r="C22" s="2012"/>
      <c r="D22" s="2012"/>
      <c r="E22" s="2012"/>
      <c r="F22" s="2013"/>
      <c r="G22" s="2014"/>
      <c r="H22" s="2009"/>
      <c r="I22" s="2012"/>
      <c r="J22" s="2012"/>
      <c r="K22" s="2012"/>
      <c r="L22" s="2013"/>
    </row>
    <row r="23" spans="2:17" ht="79.5" thickBot="1">
      <c r="B23" s="2011" t="str">
        <f>"PRODUCTOS: " &amp; SUM(C9:C22,I10:I21)   &amp; "    SISTEMAS: " &amp; SUM(D9:D22,J10:J21)   &amp; "    FAMILIAS: " &amp; SUM(E9:E22,K10:K21)    &amp;  "    TOTAL DE PRODUCTOS:  " &amp; SUM(F9:F22,L10:L21)</f>
        <v>PRODUCTOS: 782    SISTEMAS: 170    FAMILIAS: 82    TOTAL DE PRODUCTOS:  1668</v>
      </c>
      <c r="C23" s="2010"/>
      <c r="D23" s="2010"/>
      <c r="E23" s="2010"/>
      <c r="F23" s="2010"/>
      <c r="G23" s="2002"/>
      <c r="H23" s="1999"/>
      <c r="I23" s="2000"/>
      <c r="J23" s="2000"/>
      <c r="K23" s="2000"/>
      <c r="L23" s="2001"/>
      <c r="Q23" s="129"/>
    </row>
    <row r="24" spans="2:17">
      <c r="F24" s="1997"/>
      <c r="G24" s="530"/>
      <c r="H24" s="1997"/>
      <c r="I24" s="1997"/>
      <c r="J24" s="1997"/>
      <c r="K24" s="1997"/>
      <c r="L24" s="1997"/>
    </row>
    <row r="25" spans="2:17">
      <c r="F25" s="1997"/>
      <c r="G25" s="1997"/>
      <c r="H25" s="1998"/>
      <c r="I25" s="1998"/>
      <c r="J25" s="1998"/>
      <c r="K25" s="1998"/>
      <c r="L25" s="1998"/>
    </row>
    <row r="26" spans="2:17">
      <c r="F26" s="1997"/>
      <c r="G26" s="1997"/>
      <c r="H26" s="1997"/>
    </row>
    <row r="27" spans="2:17" ht="16.5" customHeight="1">
      <c r="C27" s="35"/>
      <c r="G27" s="1998"/>
    </row>
    <row r="28" spans="2:17">
      <c r="C28" s="35"/>
      <c r="N28" s="96" t="s">
        <v>529</v>
      </c>
    </row>
    <row r="29" spans="2:17">
      <c r="N29" s="99"/>
    </row>
    <row r="39" spans="2:3">
      <c r="B39" s="36"/>
      <c r="C39" s="37"/>
    </row>
    <row r="42" spans="2:3">
      <c r="B42" s="2286"/>
      <c r="C42" s="2286"/>
    </row>
  </sheetData>
  <mergeCells count="6">
    <mergeCell ref="B42:C42"/>
    <mergeCell ref="B7:L7"/>
    <mergeCell ref="B2:L2"/>
    <mergeCell ref="B3:L3"/>
    <mergeCell ref="B4:L4"/>
    <mergeCell ref="B5:L5"/>
  </mergeCells>
  <phoneticPr fontId="0" type="noConversion"/>
  <hyperlinks>
    <hyperlink ref="B10" location="'BIO-LAB '!A1" display="BIO-LAB" xr:uid="{00000000-0004-0000-0000-000000000000}"/>
    <hyperlink ref="B11" location="CENTIS!A1" display="CENTIS" xr:uid="{00000000-0004-0000-0000-000001000000}"/>
    <hyperlink ref="B12" location="CIE!Área_de_impresión" display="CIE" xr:uid="{00000000-0004-0000-0000-000002000000}"/>
    <hyperlink ref="B13" location="CIGB!A1" display="CIGB" xr:uid="{00000000-0004-0000-0000-000003000000}"/>
    <hyperlink ref="B14" location="CIM!A1" display="CIM" xr:uid="{00000000-0004-0000-0000-000004000000}"/>
    <hyperlink ref="B15" location="CNIC!A1" display="CNIC" xr:uid="{00000000-0004-0000-0000-000005000000}"/>
    <hyperlink ref="B17" location="CPM!A1" display="CPM" xr:uid="{00000000-0004-0000-0000-000006000000}"/>
    <hyperlink ref="H21" location="STAGO!A1" display="STAGO" xr:uid="{00000000-0004-0000-0000-000007000000}"/>
    <hyperlink ref="B21" location="HORIBA!A1" display="HORIBA" xr:uid="{00000000-0004-0000-0000-000008000000}"/>
    <hyperlink ref="H10" location="ISED!A1" display="ISED" xr:uid="{00000000-0004-0000-0000-000009000000}"/>
    <hyperlink ref="H11" location="IZOTOP!A1" display="IZOTOP" xr:uid="{00000000-0004-0000-0000-00000A000000}"/>
    <hyperlink ref="H17" location="ROCHE!A1" display="ROCHE" xr:uid="{00000000-0004-0000-0000-00000B000000}"/>
    <hyperlink ref="H19" location="SCANCO!A1" display="SCANCO" xr:uid="{00000000-0004-0000-0000-00000C000000}"/>
    <hyperlink ref="H20" location="SPINREACT!A1" display="SPINREACT" xr:uid="{00000000-0004-0000-0000-00000D000000}"/>
    <hyperlink ref="H13" location="'LAB DAVIH'!OLE_LINK2" display="LAB DAVIH" xr:uid="{00000000-0004-0000-0000-00000E000000}"/>
    <hyperlink ref="H16" location="MINDMAX!A1" display="MINDMAX" xr:uid="{00000000-0004-0000-0000-00000F000000}"/>
    <hyperlink ref="H15" location="MERCK!A1" display="MERCK" xr:uid="{00000000-0004-0000-0000-000010000000}"/>
    <hyperlink ref="H14" location="LINDMED!A1" display="LINDMED" xr:uid="{00000000-0004-0000-0000-000011000000}"/>
    <hyperlink ref="B19" location="DIALAB!A1" display="DIALAB" xr:uid="{00000000-0004-0000-0000-000012000000}"/>
    <hyperlink ref="B20" location="ELITECH!A1" display="ELITECH" xr:uid="{00000000-0004-0000-0000-000013000000}"/>
    <hyperlink ref="H18" location="'R&amp;P'!A1" display="R&amp;P" xr:uid="{00000000-0004-0000-0000-000014000000}"/>
    <hyperlink ref="B9" location="BioCen!OLE_LINK1" display="BIOCEN" xr:uid="{00000000-0004-0000-0000-000015000000}"/>
    <hyperlink ref="H12" location="'LAB CONDA'!A1" display="LAB CONDA" xr:uid="{00000000-0004-0000-0000-000016000000}"/>
    <hyperlink ref="B16" location="CEA!A1" display="CEA" xr:uid="{00000000-0004-0000-0000-000017000000}"/>
    <hyperlink ref="H9" location="INILAB!A1" display="INILAB" xr:uid="{00000000-0004-0000-0000-000018000000}"/>
    <hyperlink ref="B18" location="DANYEL!A1" display="DANYEL BIOTECH" xr:uid="{00000000-0004-0000-0000-000019000000}"/>
    <hyperlink ref="B22" location="HISTOKIT!A1" display="HISTOKIT" xr:uid="{0D2B6DB8-22D1-4F15-BF2E-506603D7619C}"/>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S1317"/>
  <sheetViews>
    <sheetView workbookViewId="0">
      <selection sqref="A1:H1"/>
    </sheetView>
  </sheetViews>
  <sheetFormatPr baseColWidth="10" defaultRowHeight="15"/>
  <cols>
    <col min="1" max="1" width="15.7109375" style="20" customWidth="1"/>
    <col min="2" max="2" width="12.42578125" style="1" customWidth="1"/>
    <col min="3" max="3" width="12.140625" style="1" customWidth="1"/>
    <col min="4" max="4" width="14.85546875" style="1" customWidth="1"/>
    <col min="5" max="5" width="16" style="1" hidden="1" customWidth="1"/>
    <col min="6" max="6" width="15" style="1" hidden="1" customWidth="1"/>
    <col min="7" max="7" width="12.5703125" style="1" customWidth="1"/>
    <col min="8" max="8" width="57.28515625" style="1" customWidth="1"/>
    <col min="9" max="9" width="43.140625" style="1" customWidth="1"/>
    <col min="10" max="10" width="29" style="23" customWidth="1"/>
    <col min="11" max="11" width="13.85546875" style="23"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c r="A1" s="2295" t="s">
        <v>5695</v>
      </c>
      <c r="B1" s="2295"/>
      <c r="C1" s="2295"/>
      <c r="D1" s="2295"/>
      <c r="E1" s="2295"/>
      <c r="F1" s="2295"/>
      <c r="G1" s="2295"/>
      <c r="H1" s="2295"/>
      <c r="I1" s="4"/>
    </row>
    <row r="2" spans="1:45" ht="27" customHeight="1" thickBot="1">
      <c r="A2" s="501" t="s">
        <v>2838</v>
      </c>
      <c r="B2" s="32"/>
      <c r="C2" s="32"/>
      <c r="D2" s="32"/>
      <c r="E2" s="32"/>
      <c r="F2" s="32"/>
      <c r="M2" s="63"/>
      <c r="S2" s="546" t="s">
        <v>2868</v>
      </c>
      <c r="T2" s="547">
        <f ca="1">TODAY()</f>
        <v>45825</v>
      </c>
    </row>
    <row r="3" spans="1:45" s="23" customFormat="1" ht="17.25" customHeight="1" thickBot="1">
      <c r="A3" s="2296" t="s">
        <v>1188</v>
      </c>
      <c r="B3" s="2297"/>
      <c r="C3" s="2297"/>
      <c r="D3" s="2297"/>
      <c r="E3" s="2297"/>
      <c r="F3" s="2297"/>
      <c r="G3" s="2298"/>
      <c r="H3" s="218"/>
      <c r="I3" s="218"/>
      <c r="J3" s="218"/>
      <c r="K3" s="219"/>
      <c r="L3" s="4"/>
      <c r="M3" s="4"/>
      <c r="N3" s="4"/>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571" customFormat="1" ht="29.25" customHeight="1" thickTop="1" thickBot="1">
      <c r="A4" s="572" t="s">
        <v>1649</v>
      </c>
      <c r="B4" s="573" t="s">
        <v>1187</v>
      </c>
      <c r="C4" s="573" t="s">
        <v>1189</v>
      </c>
      <c r="D4" s="573" t="s">
        <v>1190</v>
      </c>
      <c r="E4" s="574" t="s">
        <v>2869</v>
      </c>
      <c r="F4" s="574" t="s">
        <v>2870</v>
      </c>
      <c r="G4" s="575" t="s">
        <v>618</v>
      </c>
      <c r="H4" s="576" t="s">
        <v>1632</v>
      </c>
      <c r="I4" s="573" t="s">
        <v>1191</v>
      </c>
      <c r="J4" s="573" t="s">
        <v>1072</v>
      </c>
      <c r="K4" s="577" t="s">
        <v>1071</v>
      </c>
      <c r="L4" s="566" t="s">
        <v>1638</v>
      </c>
      <c r="M4" s="566" t="s">
        <v>1636</v>
      </c>
      <c r="N4" s="566" t="s">
        <v>1637</v>
      </c>
      <c r="O4" s="567" t="s">
        <v>1640</v>
      </c>
      <c r="P4" s="568"/>
      <c r="Q4" s="569"/>
      <c r="R4" s="13"/>
      <c r="S4" s="13"/>
      <c r="T4" s="678"/>
      <c r="U4" s="682">
        <v>2012</v>
      </c>
      <c r="V4" s="677">
        <v>2013</v>
      </c>
      <c r="W4" s="677">
        <v>2014</v>
      </c>
      <c r="X4" s="677">
        <v>2015</v>
      </c>
      <c r="Y4" s="677">
        <v>2016</v>
      </c>
      <c r="Z4" s="682" t="s">
        <v>2872</v>
      </c>
      <c r="AA4" s="699" t="s">
        <v>1641</v>
      </c>
      <c r="AB4" s="13"/>
      <c r="AC4" s="13"/>
      <c r="AD4" s="13"/>
      <c r="AE4" s="13"/>
      <c r="AF4" s="13"/>
      <c r="AG4" s="13"/>
      <c r="AH4" s="13"/>
      <c r="AI4" s="13"/>
      <c r="AJ4" s="13"/>
      <c r="AK4" s="13"/>
      <c r="AL4" s="13"/>
      <c r="AM4" s="13"/>
      <c r="AN4" s="13"/>
      <c r="AO4" s="13"/>
      <c r="AP4" s="13"/>
      <c r="AQ4" s="13"/>
      <c r="AR4" s="13"/>
      <c r="AS4" s="13"/>
    </row>
    <row r="5" spans="1:45" ht="31.5" customHeight="1">
      <c r="A5" s="709" t="s">
        <v>1635</v>
      </c>
      <c r="B5" s="647" t="s">
        <v>1468</v>
      </c>
      <c r="C5" s="648">
        <v>40361</v>
      </c>
      <c r="D5" s="649">
        <v>45840</v>
      </c>
      <c r="E5" s="232" t="str">
        <f t="shared" ref="E5:E36" ca="1" si="0">IF(D5&lt;=$T$2,"CADUCADO","VIGENTE")</f>
        <v>VIGENTE</v>
      </c>
      <c r="F5" s="232" t="str">
        <f t="shared" ref="F5:F36" ca="1" si="1">IF($T$2&gt;=(EDATE(D5,-4)),"ALERTA","OK")</f>
        <v>ALERTA</v>
      </c>
      <c r="G5" s="650" t="s">
        <v>1304</v>
      </c>
      <c r="H5" s="651" t="s">
        <v>4998</v>
      </c>
      <c r="I5" s="652" t="s">
        <v>1245</v>
      </c>
      <c r="J5" s="647"/>
      <c r="K5" s="653"/>
      <c r="L5" s="63"/>
      <c r="M5" s="4" t="str">
        <f>IF(ISNUMBER(FIND("/",$B5,1)),MID($B5,1,FIND("/",$B5,1)-1),$B5)</f>
        <v>D1007-32</v>
      </c>
      <c r="N5" s="4" t="str">
        <f>IF(ISNUMBER(FIND("/",$B5,1)),MID($B5,FIND("/",$B5,1)+1,LEN($B5)),"")</f>
        <v/>
      </c>
      <c r="O5" s="131" t="s">
        <v>1649</v>
      </c>
      <c r="P5" s="131" t="s">
        <v>1636</v>
      </c>
      <c r="Q5" s="124" t="s">
        <v>1641</v>
      </c>
      <c r="T5" s="679"/>
      <c r="U5" s="1069">
        <f>COUNTIFS($C$5:$C$120, "&gt;="&amp;U10, $C$5:$C$120, "&lt;="&amp;U11, $A$5:$A$120, "&lt;&gt;F")</f>
        <v>1</v>
      </c>
      <c r="V5" s="1069">
        <f>COUNTIFS($C$5:$C$120, "&gt;="&amp;V10, $C$5:$C$120, "&lt;="&amp;V11, $A$5:$A$120, "&lt;&gt;F")</f>
        <v>0</v>
      </c>
      <c r="W5" s="1069">
        <f>COUNTIFS($C$5:$C$120, "&gt;="&amp;W10, $C$5:$C$120, "&lt;="&amp;W11, $A$5:$A$120, "&lt;&gt;F")</f>
        <v>0</v>
      </c>
      <c r="X5" s="1069">
        <f>COUNTIFS($C$5:$C$120, "&gt;="&amp;X10, $C$5:$C$120, "&lt;="&amp;X11, $A$5:$A$120, "&lt;&gt;F")</f>
        <v>5</v>
      </c>
      <c r="Y5" s="1069">
        <f>COUNTIFS($C$5:$C$120, "&gt;="&amp;Y10, $C$5:$C$120, "&lt;="&amp;Y11, $A$5:$A$120, "&lt;&gt;F")</f>
        <v>0</v>
      </c>
      <c r="Z5" s="683">
        <f ca="1">COUNTIFS($C$6:$C$248,"&gt;="&amp;Z10, $C$6:$C$248, "&lt;="&amp;Z11, $A$6:$A$248, "&lt;&gt;F")</f>
        <v>6</v>
      </c>
      <c r="AA5" s="700">
        <f>SUM(U5:Y5)</f>
        <v>6</v>
      </c>
      <c r="AB5" s="2"/>
      <c r="AC5" s="2"/>
      <c r="AD5" s="2"/>
      <c r="AE5" s="2"/>
      <c r="AF5" s="2"/>
      <c r="AG5" s="2"/>
      <c r="AH5" s="2"/>
      <c r="AI5" s="2"/>
      <c r="AJ5" s="2"/>
      <c r="AK5" s="2"/>
      <c r="AL5" s="2"/>
      <c r="AM5" s="2"/>
      <c r="AN5" s="2"/>
      <c r="AO5" s="2"/>
      <c r="AP5" s="2"/>
      <c r="AQ5" s="2"/>
      <c r="AR5" s="2"/>
      <c r="AS5" s="2"/>
    </row>
    <row r="6" spans="1:45" ht="17.100000000000001" customHeight="1">
      <c r="A6" s="710" t="s">
        <v>1634</v>
      </c>
      <c r="B6" s="212" t="s">
        <v>1469</v>
      </c>
      <c r="C6" s="213">
        <v>40361</v>
      </c>
      <c r="D6" s="250">
        <v>45840</v>
      </c>
      <c r="E6" s="250" t="str">
        <f t="shared" ca="1" si="0"/>
        <v>VIGENTE</v>
      </c>
      <c r="F6" s="250" t="str">
        <f t="shared" ca="1" si="1"/>
        <v>ALERTA</v>
      </c>
      <c r="G6" s="212" t="s">
        <v>1304</v>
      </c>
      <c r="H6" s="214" t="s">
        <v>778</v>
      </c>
      <c r="I6" s="215" t="s">
        <v>1245</v>
      </c>
      <c r="J6" s="216" t="s">
        <v>535</v>
      </c>
      <c r="K6" s="249">
        <v>4050</v>
      </c>
      <c r="L6" s="63"/>
      <c r="M6" s="4" t="str">
        <f t="shared" ref="M6:M69" si="2">IF(ISNUMBER(FIND("/",$B6,1)),MID($B6,1,FIND("/",$B6,1)-1),$B6)</f>
        <v>D1007-32</v>
      </c>
      <c r="N6" s="4" t="str">
        <f t="shared" ref="N6:N69" si="3">IF(ISNUMBER(FIND("/",$B6,1)),MID($B6,FIND("/",$B6,1)+1,LEN($B6)),"")</f>
        <v>1</v>
      </c>
      <c r="O6" s="132" t="s">
        <v>1635</v>
      </c>
      <c r="P6" s="123"/>
      <c r="Q6" s="125">
        <v>5</v>
      </c>
      <c r="T6" s="680" t="s">
        <v>2873</v>
      </c>
      <c r="U6" s="683">
        <f ca="1">COUNTIFS($C$6:$C$248, "&gt;="&amp;U10, $C$6:$C$248, "&lt;="&amp;U11, $A$6:$A$248, "&lt;&gt;F",$G$6:$G$248, "A" )</f>
        <v>1</v>
      </c>
      <c r="V6" s="683">
        <f ca="1">COUNTIFS($C$6:$C$248, "&gt;="&amp;V10, $C$6:$C$248, "&lt;="&amp;V11, $A$6:$A$248, "&lt;&gt;F",$G$6:$G$248, "A" )</f>
        <v>0</v>
      </c>
      <c r="W6" s="683">
        <f ca="1">COUNTIFS($C$6:$C$248, "&gt;="&amp;W10, $C$6:$C$248, "&lt;="&amp;W11, $A$6:$A$248, "&lt;&gt;F",$G$6:$G$248, "A" )</f>
        <v>0</v>
      </c>
      <c r="X6" s="683">
        <f ca="1">COUNTIFS($C$6:$C$248, "&gt;="&amp;X10, $C$6:$C$248, "&lt;="&amp;X11, $A$6:$A$248, "&lt;&gt;F",$G$6:$G$248, "A" )</f>
        <v>0</v>
      </c>
      <c r="Y6" s="683">
        <f ca="1">COUNTIFS($C$6:$C$248, "&gt;="&amp;Y10, $C$6:$C$248, "&lt;="&amp;Y11, $A$6:$A$248, "&lt;&gt;F",$G$6:$G$248, "A" )</f>
        <v>0</v>
      </c>
      <c r="Z6" s="683">
        <f ca="1">COUNTIFS($C$6:$C$248,"&gt;="&amp;Z11, $C$6:$C$248, "&lt;="&amp;Z12, $A$6:$A$248, "&lt;&gt;F",$G$6:$G$248, "A")</f>
        <v>0</v>
      </c>
      <c r="AA6" s="700">
        <f ca="1">SUM(U6:Y6)</f>
        <v>1</v>
      </c>
      <c r="AC6" s="2"/>
      <c r="AD6" s="2"/>
      <c r="AE6" s="2"/>
      <c r="AF6" s="2"/>
      <c r="AG6" s="2"/>
      <c r="AH6" s="2"/>
      <c r="AI6" s="2"/>
      <c r="AJ6" s="2"/>
      <c r="AK6" s="2"/>
      <c r="AL6" s="2"/>
      <c r="AM6" s="2"/>
      <c r="AN6" s="2"/>
      <c r="AO6" s="2"/>
      <c r="AP6" s="2"/>
      <c r="AQ6" s="2"/>
      <c r="AR6" s="2"/>
      <c r="AS6" s="2"/>
    </row>
    <row r="7" spans="1:45" ht="17.100000000000001" customHeight="1">
      <c r="A7" s="711" t="s">
        <v>1634</v>
      </c>
      <c r="B7" s="194" t="s">
        <v>776</v>
      </c>
      <c r="C7" s="195">
        <v>40361</v>
      </c>
      <c r="D7" s="244">
        <v>45840</v>
      </c>
      <c r="E7" s="244" t="str">
        <f t="shared" ca="1" si="0"/>
        <v>VIGENTE</v>
      </c>
      <c r="F7" s="244" t="str">
        <f t="shared" ca="1" si="1"/>
        <v>ALERTA</v>
      </c>
      <c r="G7" s="194" t="s">
        <v>1304</v>
      </c>
      <c r="H7" s="196" t="s">
        <v>779</v>
      </c>
      <c r="I7" s="197" t="s">
        <v>1245</v>
      </c>
      <c r="J7" s="198" t="s">
        <v>535</v>
      </c>
      <c r="K7" s="199">
        <v>4261</v>
      </c>
      <c r="L7" s="63"/>
      <c r="M7" s="4" t="str">
        <f t="shared" si="2"/>
        <v>D1007-32</v>
      </c>
      <c r="N7" s="4" t="str">
        <f t="shared" si="3"/>
        <v>2</v>
      </c>
      <c r="O7" s="132" t="s">
        <v>1633</v>
      </c>
      <c r="P7" s="123"/>
      <c r="Q7" s="125">
        <v>1</v>
      </c>
      <c r="T7" s="680" t="s">
        <v>2874</v>
      </c>
      <c r="U7" s="683">
        <f ca="1">COUNTIFS($C$6:$C$248, "&gt;="&amp;U10, $C$6:$C$248, "&lt;="&amp;U11, $A$6:$A$248, "&lt;&gt;F",$G$6:$G$248, "B" )</f>
        <v>0</v>
      </c>
      <c r="V7" s="683">
        <f ca="1">COUNTIFS($C$6:$C$248, "&gt;="&amp;V10, $C$6:$C$248, "&lt;="&amp;V11, $A$6:$A$248, "&lt;&gt;F",$G$6:$G$248, "B" )</f>
        <v>0</v>
      </c>
      <c r="W7" s="683">
        <f ca="1">COUNTIFS($C$6:$C$248, "&gt;="&amp;W10, $C$6:$C$248, "&lt;="&amp;W11, $A$6:$A$248, "&lt;&gt;F",$G$6:$G$248, "B" )</f>
        <v>0</v>
      </c>
      <c r="X7" s="683">
        <f ca="1">COUNTIFS($C$6:$C$248, "&gt;="&amp;X10, $C$6:$C$248, "&lt;="&amp;X11, $A$6:$A$248, "&lt;&gt;F",$G$6:$G$248, "B" )</f>
        <v>3</v>
      </c>
      <c r="Y7" s="683">
        <f ca="1">COUNTIFS($C$6:$C$248, "&gt;="&amp;Y10, $C$6:$C$248, "&lt;="&amp;Y11, $A$6:$A$248, "&lt;&gt;F",$G$6:$G$248, "B" )</f>
        <v>0</v>
      </c>
      <c r="Z7" s="683">
        <f ca="1">COUNTIFS($C$6:$C$248,"&gt;="&amp;Z12, $C$6:$C$248, "&lt;="&amp;Z13, $A$6:$A$248, "&lt;&gt;F",$G$6:$G$248, "A")</f>
        <v>0</v>
      </c>
      <c r="AA7" s="700">
        <f ca="1">SUM(U7:Y7)</f>
        <v>3</v>
      </c>
      <c r="AC7" s="2"/>
      <c r="AD7" s="2"/>
      <c r="AE7" s="2"/>
      <c r="AF7" s="2"/>
      <c r="AG7" s="2"/>
      <c r="AH7" s="2"/>
      <c r="AI7" s="2"/>
      <c r="AJ7" s="2"/>
      <c r="AK7" s="2"/>
      <c r="AL7" s="2"/>
      <c r="AM7" s="2"/>
      <c r="AN7" s="2"/>
      <c r="AO7" s="2"/>
      <c r="AP7" s="2"/>
      <c r="AQ7" s="2"/>
      <c r="AR7" s="2"/>
      <c r="AS7" s="2"/>
    </row>
    <row r="8" spans="1:45" ht="17.100000000000001" customHeight="1">
      <c r="A8" s="711" t="s">
        <v>1634</v>
      </c>
      <c r="B8" s="194" t="s">
        <v>777</v>
      </c>
      <c r="C8" s="195">
        <v>40361</v>
      </c>
      <c r="D8" s="244">
        <v>45840</v>
      </c>
      <c r="E8" s="244" t="str">
        <f t="shared" ca="1" si="0"/>
        <v>VIGENTE</v>
      </c>
      <c r="F8" s="244" t="str">
        <f t="shared" ca="1" si="1"/>
        <v>ALERTA</v>
      </c>
      <c r="G8" s="194" t="s">
        <v>1304</v>
      </c>
      <c r="H8" s="196" t="s">
        <v>780</v>
      </c>
      <c r="I8" s="197" t="s">
        <v>1245</v>
      </c>
      <c r="J8" s="198" t="s">
        <v>535</v>
      </c>
      <c r="K8" s="199">
        <v>4448</v>
      </c>
      <c r="L8" s="63"/>
      <c r="M8" s="4" t="str">
        <f t="shared" si="2"/>
        <v>D1007-32</v>
      </c>
      <c r="N8" s="4" t="str">
        <f t="shared" si="3"/>
        <v>3</v>
      </c>
      <c r="O8" s="132" t="s">
        <v>1634</v>
      </c>
      <c r="P8" s="123"/>
      <c r="Q8" s="125">
        <v>103</v>
      </c>
      <c r="T8" s="680" t="s">
        <v>2875</v>
      </c>
      <c r="U8" s="683">
        <f ca="1">COUNTIFS($C$6:$C$248, "&gt;="&amp;U10, $C$6:$C$248, "&lt;="&amp;U11, $A$6:$A$248, "&lt;&gt;F",$G$6:$G$248, "C" )</f>
        <v>0</v>
      </c>
      <c r="V8" s="683">
        <f ca="1">COUNTIFS($C$6:$C$248, "&gt;="&amp;V10, $C$6:$C$248, "&lt;="&amp;V11, $A$6:$A$248, "&lt;&gt;F",$G$6:$G$248, "C" )</f>
        <v>0</v>
      </c>
      <c r="W8" s="683">
        <f ca="1">COUNTIFS($C$6:$C$248, "&gt;="&amp;W10, $C$6:$C$248, "&lt;="&amp;W11, $A$6:$A$248, "&lt;&gt;F",$G$6:$G$248, "C" )</f>
        <v>0</v>
      </c>
      <c r="X8" s="683">
        <f ca="1">COUNTIFS($C$6:$C$248, "&gt;="&amp;X10, $C$6:$C$248, "&lt;="&amp;X11, $A$6:$A$248, "&lt;&gt;F",$G$6:$G$248, "C" )</f>
        <v>0</v>
      </c>
      <c r="Y8" s="683">
        <f ca="1">COUNTIFS($C$6:$C$248, "&gt;="&amp;Y10, $C$6:$C$248, "&lt;="&amp;Y11, $A$6:$A$248, "&lt;&gt;F",$G$6:$G$248, "C" )</f>
        <v>0</v>
      </c>
      <c r="Z8" s="683">
        <f ca="1">COUNTIFS($C$6:$C$248,"&gt;="&amp;Z13, $C$6:$C$248, "&lt;="&amp;Z14, $A$6:$A$248, "&lt;&gt;F",$G$6:$G$248, "A")</f>
        <v>0</v>
      </c>
      <c r="AA8" s="700">
        <f ca="1">SUM(U8:Y8)</f>
        <v>0</v>
      </c>
      <c r="AC8" s="2"/>
      <c r="AD8" s="2"/>
      <c r="AE8" s="2"/>
      <c r="AF8" s="2"/>
      <c r="AG8" s="2"/>
      <c r="AH8" s="2"/>
      <c r="AI8" s="2"/>
      <c r="AJ8" s="2"/>
      <c r="AK8" s="2"/>
      <c r="AL8" s="2"/>
      <c r="AM8" s="2"/>
      <c r="AN8" s="2"/>
      <c r="AO8" s="2"/>
      <c r="AP8" s="2"/>
      <c r="AQ8" s="2"/>
      <c r="AR8" s="2"/>
      <c r="AS8" s="2"/>
    </row>
    <row r="9" spans="1:45" s="78" customFormat="1" ht="17.100000000000001" customHeight="1" thickBot="1">
      <c r="A9" s="712" t="s">
        <v>1635</v>
      </c>
      <c r="B9" s="220" t="s">
        <v>1213</v>
      </c>
      <c r="C9" s="221">
        <v>38981</v>
      </c>
      <c r="D9" s="1877">
        <v>46286</v>
      </c>
      <c r="E9" s="1877" t="str">
        <f t="shared" ca="1" si="0"/>
        <v>VIGENTE</v>
      </c>
      <c r="F9" s="1877" t="str">
        <f t="shared" ca="1" si="1"/>
        <v>OK</v>
      </c>
      <c r="G9" s="222" t="s">
        <v>1304</v>
      </c>
      <c r="H9" s="1878" t="s">
        <v>5175</v>
      </c>
      <c r="I9" s="1879" t="s">
        <v>1245</v>
      </c>
      <c r="J9" s="220"/>
      <c r="K9" s="1880"/>
      <c r="L9" s="63"/>
      <c r="M9" s="63" t="str">
        <f t="shared" si="2"/>
        <v>D0609-12</v>
      </c>
      <c r="N9" s="63" t="str">
        <f t="shared" si="3"/>
        <v/>
      </c>
      <c r="O9" s="731" t="s">
        <v>1639</v>
      </c>
      <c r="P9" s="732"/>
      <c r="Q9" s="733">
        <v>109</v>
      </c>
      <c r="T9" s="886" t="s">
        <v>2876</v>
      </c>
      <c r="U9" s="1881">
        <f ca="1">COUNTIFS($C$6:$C$248, "&gt;="&amp;U10, $C$6:$C$248, "&lt;="&amp;U11, $A$6:$A$248, "&lt;&gt;F",$G$6:$G$248, "D" )</f>
        <v>0</v>
      </c>
      <c r="V9" s="887">
        <f ca="1">COUNTIFS($C$6:$C$248, "&gt;="&amp;V10, $C$6:$C$248, "&lt;="&amp;V11, $A$6:$A$248, "&lt;&gt;F",$G$6:$G$248, "D" )</f>
        <v>0</v>
      </c>
      <c r="W9" s="887">
        <f ca="1">COUNTIFS($C$6:$C$248, "&gt;="&amp;W10, $C$6:$C$248, "&lt;="&amp;W11, $A$6:$A$248, "&lt;&gt;F",$G$6:$G$248, "D" )</f>
        <v>0</v>
      </c>
      <c r="X9" s="887">
        <f ca="1">COUNTIFS($C$6:$C$248, "&gt;="&amp;X10, $C$6:$C$248, "&lt;="&amp;X11, $A$6:$A$248, "&lt;&gt;F",$G$6:$G$248, "D" )</f>
        <v>0</v>
      </c>
      <c r="Y9" s="887">
        <f ca="1">COUNTIFS($C$6:$C$248, "&gt;="&amp;Y10, $C$6:$C$248, "&lt;="&amp;Y11, $A$6:$A$248, "&lt;&gt;F",$G$6:$G$248, "D" )</f>
        <v>0</v>
      </c>
      <c r="Z9" s="887">
        <f ca="1">COUNTIFS($C$6:$C$248,"&gt;="&amp;Z14, $C$6:$C$248, "&lt;="&amp;Z15, $A$6:$A$248, "&lt;&gt;F",$G$6:$G$248, "A")</f>
        <v>0</v>
      </c>
      <c r="AA9" s="888">
        <f ca="1">SUM(U9:Y9)</f>
        <v>0</v>
      </c>
      <c r="AC9" s="542"/>
      <c r="AD9" s="542"/>
      <c r="AE9" s="542"/>
      <c r="AF9" s="542"/>
      <c r="AG9" s="542"/>
      <c r="AH9" s="542"/>
      <c r="AI9" s="542"/>
      <c r="AJ9" s="542"/>
      <c r="AK9" s="542"/>
      <c r="AL9" s="542"/>
      <c r="AM9" s="542"/>
      <c r="AN9" s="542"/>
      <c r="AO9" s="542"/>
      <c r="AP9" s="542"/>
      <c r="AQ9" s="542"/>
      <c r="AR9" s="542"/>
      <c r="AS9" s="542"/>
    </row>
    <row r="10" spans="1:45" s="78" customFormat="1" ht="17.100000000000001" customHeight="1" thickTop="1">
      <c r="A10" s="711" t="s">
        <v>1634</v>
      </c>
      <c r="B10" s="204" t="s">
        <v>1214</v>
      </c>
      <c r="C10" s="205">
        <v>38981</v>
      </c>
      <c r="D10" s="255">
        <v>46286</v>
      </c>
      <c r="E10" s="255" t="str">
        <f t="shared" ca="1" si="0"/>
        <v>VIGENTE</v>
      </c>
      <c r="F10" s="255" t="str">
        <f t="shared" ca="1" si="1"/>
        <v>OK</v>
      </c>
      <c r="G10" s="204" t="s">
        <v>1304</v>
      </c>
      <c r="H10" s="203" t="s">
        <v>848</v>
      </c>
      <c r="I10" s="252" t="s">
        <v>1245</v>
      </c>
      <c r="J10" s="243" t="s">
        <v>534</v>
      </c>
      <c r="K10" s="898">
        <v>4025</v>
      </c>
      <c r="L10" s="63"/>
      <c r="M10" s="63" t="str">
        <f t="shared" si="2"/>
        <v>D0609-12</v>
      </c>
      <c r="N10" s="63" t="str">
        <f t="shared" si="3"/>
        <v>1</v>
      </c>
      <c r="O10" s="734"/>
      <c r="P10" s="734"/>
      <c r="Q10" s="734"/>
      <c r="T10" s="726"/>
      <c r="U10" s="728">
        <v>40909</v>
      </c>
      <c r="V10" s="728">
        <v>41275</v>
      </c>
      <c r="W10" s="728">
        <v>41640</v>
      </c>
      <c r="X10" s="728">
        <v>42005</v>
      </c>
      <c r="Y10" s="728">
        <v>42370</v>
      </c>
      <c r="Z10" s="728">
        <v>40909</v>
      </c>
      <c r="AA10" s="726"/>
      <c r="AC10" s="542"/>
      <c r="AD10" s="542"/>
      <c r="AE10" s="542"/>
      <c r="AF10" s="542"/>
      <c r="AG10" s="542"/>
      <c r="AH10" s="542"/>
      <c r="AI10" s="542"/>
      <c r="AJ10" s="542"/>
      <c r="AK10" s="542"/>
      <c r="AL10" s="542"/>
      <c r="AM10" s="542"/>
      <c r="AN10" s="542"/>
      <c r="AO10" s="542"/>
      <c r="AP10" s="542"/>
      <c r="AQ10" s="542"/>
      <c r="AR10" s="542"/>
      <c r="AS10" s="542"/>
    </row>
    <row r="11" spans="1:45" s="78" customFormat="1" ht="17.100000000000001" customHeight="1">
      <c r="A11" s="711" t="s">
        <v>1634</v>
      </c>
      <c r="B11" s="204" t="s">
        <v>1215</v>
      </c>
      <c r="C11" s="205">
        <v>38981</v>
      </c>
      <c r="D11" s="255">
        <v>46286</v>
      </c>
      <c r="E11" s="255" t="str">
        <f t="shared" ca="1" si="0"/>
        <v>VIGENTE</v>
      </c>
      <c r="F11" s="255" t="str">
        <f t="shared" ca="1" si="1"/>
        <v>OK</v>
      </c>
      <c r="G11" s="204" t="s">
        <v>1304</v>
      </c>
      <c r="H11" s="203" t="s">
        <v>849</v>
      </c>
      <c r="I11" s="252" t="s">
        <v>1245</v>
      </c>
      <c r="J11" s="243" t="s">
        <v>534</v>
      </c>
      <c r="K11" s="898">
        <v>4005</v>
      </c>
      <c r="L11" s="63"/>
      <c r="M11" s="63" t="str">
        <f t="shared" si="2"/>
        <v>D0609-12</v>
      </c>
      <c r="N11" s="63" t="str">
        <f t="shared" si="3"/>
        <v>2</v>
      </c>
      <c r="O11" s="734"/>
      <c r="P11" s="734"/>
      <c r="Q11" s="734"/>
      <c r="T11" s="542"/>
      <c r="U11" s="768">
        <v>41274</v>
      </c>
      <c r="V11" s="768">
        <v>41639</v>
      </c>
      <c r="W11" s="768">
        <v>42004</v>
      </c>
      <c r="X11" s="768">
        <v>42369</v>
      </c>
      <c r="Y11" s="768">
        <v>42735</v>
      </c>
      <c r="Z11" s="768">
        <v>42735</v>
      </c>
      <c r="AA11" s="542"/>
      <c r="AC11" s="542"/>
      <c r="AD11" s="542"/>
      <c r="AE11" s="542"/>
      <c r="AF11" s="542"/>
      <c r="AG11" s="542"/>
      <c r="AH11" s="542"/>
      <c r="AI11" s="542"/>
      <c r="AJ11" s="542"/>
      <c r="AK11" s="542"/>
      <c r="AL11" s="542"/>
      <c r="AM11" s="542"/>
      <c r="AN11" s="542"/>
      <c r="AO11" s="542"/>
      <c r="AP11" s="542"/>
      <c r="AQ11" s="542"/>
      <c r="AR11" s="542"/>
      <c r="AS11" s="542"/>
    </row>
    <row r="12" spans="1:45" s="78" customFormat="1" ht="17.100000000000001" customHeight="1">
      <c r="A12" s="711" t="s">
        <v>1634</v>
      </c>
      <c r="B12" s="204" t="s">
        <v>1216</v>
      </c>
      <c r="C12" s="205">
        <v>38981</v>
      </c>
      <c r="D12" s="255">
        <v>46286</v>
      </c>
      <c r="E12" s="255" t="str">
        <f t="shared" ca="1" si="0"/>
        <v>VIGENTE</v>
      </c>
      <c r="F12" s="255" t="str">
        <f t="shared" ca="1" si="1"/>
        <v>OK</v>
      </c>
      <c r="G12" s="204" t="s">
        <v>1304</v>
      </c>
      <c r="H12" s="203" t="s">
        <v>850</v>
      </c>
      <c r="I12" s="252" t="s">
        <v>1245</v>
      </c>
      <c r="J12" s="243" t="s">
        <v>534</v>
      </c>
      <c r="K12" s="898">
        <v>4014</v>
      </c>
      <c r="L12" s="63"/>
      <c r="M12" s="63" t="str">
        <f t="shared" si="2"/>
        <v>D0609-12</v>
      </c>
      <c r="N12" s="63" t="str">
        <f t="shared" si="3"/>
        <v>3</v>
      </c>
      <c r="O12" s="734"/>
      <c r="P12" s="734"/>
      <c r="Q12" s="734"/>
      <c r="AC12" s="542"/>
      <c r="AD12" s="542"/>
      <c r="AE12" s="542"/>
      <c r="AF12" s="542"/>
      <c r="AG12" s="542"/>
      <c r="AH12" s="542"/>
      <c r="AI12" s="542"/>
      <c r="AJ12" s="542"/>
      <c r="AK12" s="542"/>
      <c r="AL12" s="542"/>
      <c r="AM12" s="542"/>
      <c r="AN12" s="542"/>
      <c r="AO12" s="542"/>
      <c r="AP12" s="542"/>
      <c r="AQ12" s="542"/>
      <c r="AR12" s="542"/>
      <c r="AS12" s="542"/>
    </row>
    <row r="13" spans="1:45" s="78" customFormat="1" ht="17.100000000000001" customHeight="1">
      <c r="A13" s="711" t="s">
        <v>1634</v>
      </c>
      <c r="B13" s="204" t="s">
        <v>1217</v>
      </c>
      <c r="C13" s="205">
        <v>38981</v>
      </c>
      <c r="D13" s="255">
        <v>46286</v>
      </c>
      <c r="E13" s="255" t="str">
        <f t="shared" ca="1" si="0"/>
        <v>VIGENTE</v>
      </c>
      <c r="F13" s="255" t="str">
        <f t="shared" ca="1" si="1"/>
        <v>OK</v>
      </c>
      <c r="G13" s="204" t="s">
        <v>1304</v>
      </c>
      <c r="H13" s="203" t="s">
        <v>851</v>
      </c>
      <c r="I13" s="252" t="s">
        <v>1245</v>
      </c>
      <c r="J13" s="243" t="s">
        <v>534</v>
      </c>
      <c r="K13" s="898">
        <v>4022</v>
      </c>
      <c r="L13" s="63"/>
      <c r="M13" s="63" t="str">
        <f t="shared" si="2"/>
        <v>D0609-12</v>
      </c>
      <c r="N13" s="63" t="str">
        <f t="shared" si="3"/>
        <v>4</v>
      </c>
      <c r="O13" s="734"/>
      <c r="P13" s="734"/>
      <c r="Q13" s="734"/>
      <c r="AC13" s="542"/>
      <c r="AD13" s="542"/>
      <c r="AE13" s="542"/>
      <c r="AF13" s="542"/>
      <c r="AG13" s="542"/>
      <c r="AH13" s="542"/>
      <c r="AI13" s="542"/>
      <c r="AJ13" s="542"/>
      <c r="AK13" s="542"/>
      <c r="AL13" s="542"/>
      <c r="AM13" s="542"/>
      <c r="AN13" s="542"/>
      <c r="AO13" s="542"/>
      <c r="AP13" s="542"/>
      <c r="AQ13" s="542"/>
      <c r="AR13" s="542"/>
      <c r="AS13" s="542"/>
    </row>
    <row r="14" spans="1:45" s="78" customFormat="1" ht="17.100000000000001" customHeight="1">
      <c r="A14" s="711" t="s">
        <v>1634</v>
      </c>
      <c r="B14" s="204" t="s">
        <v>1218</v>
      </c>
      <c r="C14" s="205">
        <v>38981</v>
      </c>
      <c r="D14" s="255">
        <v>46286</v>
      </c>
      <c r="E14" s="255" t="str">
        <f t="shared" ca="1" si="0"/>
        <v>VIGENTE</v>
      </c>
      <c r="F14" s="255" t="str">
        <f t="shared" ca="1" si="1"/>
        <v>OK</v>
      </c>
      <c r="G14" s="204" t="s">
        <v>1304</v>
      </c>
      <c r="H14" s="203" t="s">
        <v>852</v>
      </c>
      <c r="I14" s="252" t="s">
        <v>1245</v>
      </c>
      <c r="J14" s="243" t="s">
        <v>534</v>
      </c>
      <c r="K14" s="898">
        <v>4056</v>
      </c>
      <c r="L14" s="63"/>
      <c r="M14" s="63" t="str">
        <f t="shared" si="2"/>
        <v>D0609-12</v>
      </c>
      <c r="N14" s="63" t="str">
        <f t="shared" si="3"/>
        <v>5</v>
      </c>
      <c r="O14" s="734"/>
      <c r="P14" s="734"/>
      <c r="Q14" s="734"/>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row>
    <row r="15" spans="1:45" s="1882" customFormat="1" ht="17.100000000000001" customHeight="1">
      <c r="A15" s="711" t="s">
        <v>1634</v>
      </c>
      <c r="B15" s="204" t="s">
        <v>1219</v>
      </c>
      <c r="C15" s="205">
        <v>38981</v>
      </c>
      <c r="D15" s="255">
        <v>46286</v>
      </c>
      <c r="E15" s="255" t="str">
        <f t="shared" ca="1" si="0"/>
        <v>VIGENTE</v>
      </c>
      <c r="F15" s="255" t="str">
        <f t="shared" ca="1" si="1"/>
        <v>OK</v>
      </c>
      <c r="G15" s="204" t="s">
        <v>1304</v>
      </c>
      <c r="H15" s="203" t="s">
        <v>853</v>
      </c>
      <c r="I15" s="252" t="s">
        <v>1245</v>
      </c>
      <c r="J15" s="243" t="s">
        <v>534</v>
      </c>
      <c r="K15" s="898">
        <v>4003</v>
      </c>
      <c r="L15" s="63"/>
      <c r="M15" s="63" t="str">
        <f t="shared" si="2"/>
        <v>D0609-12</v>
      </c>
      <c r="N15" s="63" t="str">
        <f t="shared" si="3"/>
        <v>6</v>
      </c>
      <c r="O15" s="734"/>
      <c r="P15" s="734"/>
      <c r="Q15" s="734"/>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row>
    <row r="16" spans="1:45" s="78" customFormat="1" ht="17.100000000000001" customHeight="1">
      <c r="A16" s="711" t="s">
        <v>1634</v>
      </c>
      <c r="B16" s="204" t="s">
        <v>1220</v>
      </c>
      <c r="C16" s="205">
        <v>38981</v>
      </c>
      <c r="D16" s="255">
        <v>46286</v>
      </c>
      <c r="E16" s="255" t="str">
        <f t="shared" ca="1" si="0"/>
        <v>VIGENTE</v>
      </c>
      <c r="F16" s="255" t="str">
        <f t="shared" ca="1" si="1"/>
        <v>OK</v>
      </c>
      <c r="G16" s="204" t="s">
        <v>1304</v>
      </c>
      <c r="H16" s="203" t="s">
        <v>854</v>
      </c>
      <c r="I16" s="252" t="s">
        <v>1245</v>
      </c>
      <c r="J16" s="243" t="s">
        <v>534</v>
      </c>
      <c r="K16" s="898">
        <v>4029</v>
      </c>
      <c r="L16" s="63"/>
      <c r="M16" s="63" t="str">
        <f t="shared" si="2"/>
        <v>D0609-12</v>
      </c>
      <c r="N16" s="63" t="str">
        <f t="shared" si="3"/>
        <v>7</v>
      </c>
      <c r="O16" s="734"/>
      <c r="P16" s="734"/>
      <c r="Q16" s="734"/>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row>
    <row r="17" spans="1:17" s="78" customFormat="1" ht="17.100000000000001" customHeight="1">
      <c r="A17" s="711" t="s">
        <v>1634</v>
      </c>
      <c r="B17" s="204" t="s">
        <v>1221</v>
      </c>
      <c r="C17" s="205">
        <v>38981</v>
      </c>
      <c r="D17" s="255">
        <v>46286</v>
      </c>
      <c r="E17" s="255" t="str">
        <f t="shared" ca="1" si="0"/>
        <v>VIGENTE</v>
      </c>
      <c r="F17" s="255" t="str">
        <f t="shared" ca="1" si="1"/>
        <v>OK</v>
      </c>
      <c r="G17" s="204" t="s">
        <v>1304</v>
      </c>
      <c r="H17" s="203" t="s">
        <v>855</v>
      </c>
      <c r="I17" s="252" t="s">
        <v>1245</v>
      </c>
      <c r="J17" s="243" t="s">
        <v>534</v>
      </c>
      <c r="K17" s="898">
        <v>4035</v>
      </c>
      <c r="L17" s="63"/>
      <c r="M17" s="63" t="str">
        <f t="shared" si="2"/>
        <v>D0609-12</v>
      </c>
      <c r="N17" s="63" t="str">
        <f t="shared" si="3"/>
        <v>8</v>
      </c>
      <c r="O17" s="734"/>
      <c r="P17" s="734"/>
      <c r="Q17" s="734"/>
    </row>
    <row r="18" spans="1:17" s="78" customFormat="1" ht="17.100000000000001" customHeight="1">
      <c r="A18" s="711" t="s">
        <v>1634</v>
      </c>
      <c r="B18" s="204" t="s">
        <v>1222</v>
      </c>
      <c r="C18" s="205">
        <v>38981</v>
      </c>
      <c r="D18" s="255">
        <v>46286</v>
      </c>
      <c r="E18" s="255" t="str">
        <f t="shared" ca="1" si="0"/>
        <v>VIGENTE</v>
      </c>
      <c r="F18" s="255" t="str">
        <f t="shared" ca="1" si="1"/>
        <v>OK</v>
      </c>
      <c r="G18" s="204" t="s">
        <v>1304</v>
      </c>
      <c r="H18" s="203" t="s">
        <v>856</v>
      </c>
      <c r="I18" s="252" t="s">
        <v>1245</v>
      </c>
      <c r="J18" s="243" t="s">
        <v>534</v>
      </c>
      <c r="K18" s="898">
        <v>4107</v>
      </c>
      <c r="L18" s="63"/>
      <c r="M18" s="63" t="str">
        <f t="shared" si="2"/>
        <v>D0609-12</v>
      </c>
      <c r="N18" s="63" t="str">
        <f t="shared" si="3"/>
        <v>9</v>
      </c>
      <c r="O18" s="734"/>
      <c r="P18" s="734"/>
      <c r="Q18" s="734"/>
    </row>
    <row r="19" spans="1:17" s="78" customFormat="1" ht="17.100000000000001" customHeight="1">
      <c r="A19" s="711" t="s">
        <v>1634</v>
      </c>
      <c r="B19" s="204" t="s">
        <v>1223</v>
      </c>
      <c r="C19" s="205">
        <v>38981</v>
      </c>
      <c r="D19" s="255">
        <v>46286</v>
      </c>
      <c r="E19" s="255" t="str">
        <f t="shared" ca="1" si="0"/>
        <v>VIGENTE</v>
      </c>
      <c r="F19" s="255" t="str">
        <f t="shared" ca="1" si="1"/>
        <v>OK</v>
      </c>
      <c r="G19" s="204" t="s">
        <v>1304</v>
      </c>
      <c r="H19" s="203" t="s">
        <v>857</v>
      </c>
      <c r="I19" s="252" t="s">
        <v>1245</v>
      </c>
      <c r="J19" s="243" t="s">
        <v>534</v>
      </c>
      <c r="K19" s="898">
        <v>4031</v>
      </c>
      <c r="L19" s="63"/>
      <c r="M19" s="63" t="str">
        <f t="shared" si="2"/>
        <v>D0609-12</v>
      </c>
      <c r="N19" s="63" t="str">
        <f t="shared" si="3"/>
        <v>10</v>
      </c>
      <c r="O19" s="734"/>
      <c r="P19" s="734"/>
      <c r="Q19" s="734"/>
    </row>
    <row r="20" spans="1:17" s="78" customFormat="1" ht="17.100000000000001" customHeight="1">
      <c r="A20" s="711" t="s">
        <v>1634</v>
      </c>
      <c r="B20" s="204" t="s">
        <v>1224</v>
      </c>
      <c r="C20" s="205">
        <v>38981</v>
      </c>
      <c r="D20" s="255">
        <v>46286</v>
      </c>
      <c r="E20" s="255" t="str">
        <f t="shared" ca="1" si="0"/>
        <v>VIGENTE</v>
      </c>
      <c r="F20" s="255" t="str">
        <f t="shared" ca="1" si="1"/>
        <v>OK</v>
      </c>
      <c r="G20" s="204" t="s">
        <v>1304</v>
      </c>
      <c r="H20" s="203" t="s">
        <v>858</v>
      </c>
      <c r="I20" s="252" t="s">
        <v>1245</v>
      </c>
      <c r="J20" s="243" t="s">
        <v>534</v>
      </c>
      <c r="K20" s="898">
        <v>4002</v>
      </c>
      <c r="L20" s="63"/>
      <c r="M20" s="63" t="str">
        <f t="shared" si="2"/>
        <v>D0609-12</v>
      </c>
      <c r="N20" s="63" t="str">
        <f t="shared" si="3"/>
        <v>11</v>
      </c>
      <c r="O20" s="734"/>
      <c r="P20" s="734"/>
      <c r="Q20" s="734"/>
    </row>
    <row r="21" spans="1:17" s="78" customFormat="1" ht="17.100000000000001" customHeight="1">
      <c r="A21" s="711" t="s">
        <v>1634</v>
      </c>
      <c r="B21" s="204" t="s">
        <v>1225</v>
      </c>
      <c r="C21" s="205">
        <v>38981</v>
      </c>
      <c r="D21" s="255">
        <v>46286</v>
      </c>
      <c r="E21" s="255" t="str">
        <f t="shared" ca="1" si="0"/>
        <v>VIGENTE</v>
      </c>
      <c r="F21" s="255" t="str">
        <f t="shared" ca="1" si="1"/>
        <v>OK</v>
      </c>
      <c r="G21" s="204" t="s">
        <v>1304</v>
      </c>
      <c r="H21" s="203" t="s">
        <v>1395</v>
      </c>
      <c r="I21" s="252" t="s">
        <v>1245</v>
      </c>
      <c r="J21" s="243" t="s">
        <v>534</v>
      </c>
      <c r="K21" s="898">
        <v>4101</v>
      </c>
      <c r="L21" s="63"/>
      <c r="M21" s="63" t="str">
        <f t="shared" si="2"/>
        <v>D0609-12</v>
      </c>
      <c r="N21" s="63" t="str">
        <f t="shared" si="3"/>
        <v>12</v>
      </c>
      <c r="O21" s="734"/>
      <c r="P21" s="734"/>
      <c r="Q21" s="734"/>
    </row>
    <row r="22" spans="1:17" s="78" customFormat="1" ht="17.100000000000001" customHeight="1">
      <c r="A22" s="711" t="s">
        <v>1634</v>
      </c>
      <c r="B22" s="204" t="s">
        <v>1226</v>
      </c>
      <c r="C22" s="205">
        <v>38981</v>
      </c>
      <c r="D22" s="255">
        <v>46286</v>
      </c>
      <c r="E22" s="255" t="str">
        <f t="shared" ca="1" si="0"/>
        <v>VIGENTE</v>
      </c>
      <c r="F22" s="255" t="str">
        <f t="shared" ca="1" si="1"/>
        <v>OK</v>
      </c>
      <c r="G22" s="204" t="s">
        <v>1304</v>
      </c>
      <c r="H22" s="203" t="s">
        <v>1234</v>
      </c>
      <c r="I22" s="252" t="s">
        <v>1245</v>
      </c>
      <c r="J22" s="243" t="s">
        <v>534</v>
      </c>
      <c r="K22" s="898">
        <v>4004</v>
      </c>
      <c r="L22" s="63"/>
      <c r="M22" s="63" t="str">
        <f t="shared" si="2"/>
        <v>D0609-12</v>
      </c>
      <c r="N22" s="63" t="str">
        <f t="shared" si="3"/>
        <v>13</v>
      </c>
      <c r="O22" s="734"/>
      <c r="P22" s="734"/>
      <c r="Q22" s="734"/>
    </row>
    <row r="23" spans="1:17" s="78" customFormat="1" ht="17.100000000000001" customHeight="1">
      <c r="A23" s="711" t="s">
        <v>1634</v>
      </c>
      <c r="B23" s="204" t="s">
        <v>957</v>
      </c>
      <c r="C23" s="205">
        <v>38981</v>
      </c>
      <c r="D23" s="255">
        <v>46286</v>
      </c>
      <c r="E23" s="255" t="str">
        <f t="shared" ca="1" si="0"/>
        <v>VIGENTE</v>
      </c>
      <c r="F23" s="255" t="str">
        <f t="shared" ca="1" si="1"/>
        <v>OK</v>
      </c>
      <c r="G23" s="204" t="s">
        <v>1304</v>
      </c>
      <c r="H23" s="203" t="s">
        <v>1235</v>
      </c>
      <c r="I23" s="252" t="s">
        <v>1245</v>
      </c>
      <c r="J23" s="243" t="s">
        <v>534</v>
      </c>
      <c r="K23" s="898">
        <v>4008</v>
      </c>
      <c r="L23" s="63"/>
      <c r="M23" s="63" t="str">
        <f t="shared" si="2"/>
        <v>D0609-12</v>
      </c>
      <c r="N23" s="63" t="str">
        <f t="shared" si="3"/>
        <v>14</v>
      </c>
      <c r="O23" s="734"/>
      <c r="P23" s="734"/>
      <c r="Q23" s="734"/>
    </row>
    <row r="24" spans="1:17" s="78" customFormat="1" ht="17.100000000000001" customHeight="1">
      <c r="A24" s="711" t="s">
        <v>1634</v>
      </c>
      <c r="B24" s="204" t="s">
        <v>958</v>
      </c>
      <c r="C24" s="205">
        <v>38981</v>
      </c>
      <c r="D24" s="255">
        <v>46286</v>
      </c>
      <c r="E24" s="255" t="str">
        <f t="shared" ca="1" si="0"/>
        <v>VIGENTE</v>
      </c>
      <c r="F24" s="255" t="str">
        <f t="shared" ca="1" si="1"/>
        <v>OK</v>
      </c>
      <c r="G24" s="204" t="s">
        <v>1304</v>
      </c>
      <c r="H24" s="203" t="s">
        <v>1236</v>
      </c>
      <c r="I24" s="252" t="s">
        <v>1245</v>
      </c>
      <c r="J24" s="243" t="s">
        <v>534</v>
      </c>
      <c r="K24" s="898">
        <v>4012</v>
      </c>
      <c r="L24" s="63"/>
      <c r="M24" s="63" t="str">
        <f t="shared" si="2"/>
        <v>D0609-12</v>
      </c>
      <c r="N24" s="63" t="str">
        <f t="shared" si="3"/>
        <v>15</v>
      </c>
      <c r="O24" s="734"/>
      <c r="P24" s="734"/>
      <c r="Q24" s="734"/>
    </row>
    <row r="25" spans="1:17" s="78" customFormat="1" ht="17.100000000000001" customHeight="1">
      <c r="A25" s="711" t="s">
        <v>1634</v>
      </c>
      <c r="B25" s="204" t="s">
        <v>959</v>
      </c>
      <c r="C25" s="205">
        <v>38981</v>
      </c>
      <c r="D25" s="255">
        <v>46286</v>
      </c>
      <c r="E25" s="255" t="str">
        <f t="shared" ca="1" si="0"/>
        <v>VIGENTE</v>
      </c>
      <c r="F25" s="255" t="str">
        <f t="shared" ca="1" si="1"/>
        <v>OK</v>
      </c>
      <c r="G25" s="204" t="s">
        <v>1304</v>
      </c>
      <c r="H25" s="203" t="s">
        <v>1237</v>
      </c>
      <c r="I25" s="252" t="s">
        <v>1245</v>
      </c>
      <c r="J25" s="243" t="s">
        <v>534</v>
      </c>
      <c r="K25" s="898">
        <v>4104</v>
      </c>
      <c r="L25" s="63"/>
      <c r="M25" s="63" t="str">
        <f t="shared" si="2"/>
        <v>D0609-12</v>
      </c>
      <c r="N25" s="63" t="str">
        <f t="shared" si="3"/>
        <v>16</v>
      </c>
      <c r="O25" s="734"/>
      <c r="P25" s="734"/>
      <c r="Q25" s="734"/>
    </row>
    <row r="26" spans="1:17" s="78" customFormat="1" ht="17.100000000000001" customHeight="1">
      <c r="A26" s="711" t="s">
        <v>1634</v>
      </c>
      <c r="B26" s="204" t="s">
        <v>960</v>
      </c>
      <c r="C26" s="205">
        <v>38981</v>
      </c>
      <c r="D26" s="255">
        <v>46286</v>
      </c>
      <c r="E26" s="255" t="str">
        <f t="shared" ca="1" si="0"/>
        <v>VIGENTE</v>
      </c>
      <c r="F26" s="255" t="str">
        <f t="shared" ca="1" si="1"/>
        <v>OK</v>
      </c>
      <c r="G26" s="204" t="s">
        <v>1304</v>
      </c>
      <c r="H26" s="203" t="s">
        <v>1238</v>
      </c>
      <c r="I26" s="252" t="s">
        <v>1245</v>
      </c>
      <c r="J26" s="243" t="s">
        <v>534</v>
      </c>
      <c r="K26" s="898">
        <v>4026</v>
      </c>
      <c r="L26" s="63"/>
      <c r="M26" s="63" t="str">
        <f t="shared" si="2"/>
        <v>D0609-12</v>
      </c>
      <c r="N26" s="63" t="str">
        <f t="shared" si="3"/>
        <v>17</v>
      </c>
      <c r="O26" s="734"/>
      <c r="P26" s="734"/>
      <c r="Q26" s="734"/>
    </row>
    <row r="27" spans="1:17" s="78" customFormat="1" ht="17.100000000000001" customHeight="1">
      <c r="A27" s="711" t="s">
        <v>1634</v>
      </c>
      <c r="B27" s="204" t="s">
        <v>961</v>
      </c>
      <c r="C27" s="205">
        <v>38981</v>
      </c>
      <c r="D27" s="255">
        <v>46286</v>
      </c>
      <c r="E27" s="255" t="str">
        <f t="shared" ca="1" si="0"/>
        <v>VIGENTE</v>
      </c>
      <c r="F27" s="255" t="str">
        <f t="shared" ca="1" si="1"/>
        <v>OK</v>
      </c>
      <c r="G27" s="204" t="s">
        <v>1304</v>
      </c>
      <c r="H27" s="203" t="s">
        <v>1239</v>
      </c>
      <c r="I27" s="252" t="s">
        <v>1245</v>
      </c>
      <c r="J27" s="243" t="s">
        <v>534</v>
      </c>
      <c r="K27" s="898">
        <v>4024</v>
      </c>
      <c r="L27" s="63"/>
      <c r="M27" s="63" t="str">
        <f t="shared" si="2"/>
        <v>D0609-12</v>
      </c>
      <c r="N27" s="63" t="str">
        <f t="shared" si="3"/>
        <v>18</v>
      </c>
      <c r="O27" s="734"/>
      <c r="P27" s="734"/>
      <c r="Q27" s="734"/>
    </row>
    <row r="28" spans="1:17" s="78" customFormat="1" ht="17.100000000000001" customHeight="1">
      <c r="A28" s="711" t="s">
        <v>1634</v>
      </c>
      <c r="B28" s="204" t="s">
        <v>962</v>
      </c>
      <c r="C28" s="205">
        <v>38981</v>
      </c>
      <c r="D28" s="255">
        <v>46286</v>
      </c>
      <c r="E28" s="255" t="str">
        <f t="shared" ca="1" si="0"/>
        <v>VIGENTE</v>
      </c>
      <c r="F28" s="255" t="str">
        <f t="shared" ca="1" si="1"/>
        <v>OK</v>
      </c>
      <c r="G28" s="204" t="s">
        <v>1304</v>
      </c>
      <c r="H28" s="203" t="s">
        <v>1240</v>
      </c>
      <c r="I28" s="252" t="s">
        <v>1245</v>
      </c>
      <c r="J28" s="243" t="s">
        <v>534</v>
      </c>
      <c r="K28" s="898">
        <v>4106</v>
      </c>
      <c r="L28" s="63"/>
      <c r="M28" s="63" t="str">
        <f t="shared" si="2"/>
        <v>D0609-12</v>
      </c>
      <c r="N28" s="63" t="str">
        <f t="shared" si="3"/>
        <v>19</v>
      </c>
      <c r="O28" s="734"/>
      <c r="P28" s="734"/>
      <c r="Q28" s="734"/>
    </row>
    <row r="29" spans="1:17" s="78" customFormat="1" ht="17.100000000000001" customHeight="1">
      <c r="A29" s="711" t="s">
        <v>1634</v>
      </c>
      <c r="B29" s="204" t="s">
        <v>963</v>
      </c>
      <c r="C29" s="205">
        <v>38981</v>
      </c>
      <c r="D29" s="255">
        <v>46286</v>
      </c>
      <c r="E29" s="255" t="str">
        <f t="shared" ca="1" si="0"/>
        <v>VIGENTE</v>
      </c>
      <c r="F29" s="255" t="str">
        <f t="shared" ca="1" si="1"/>
        <v>OK</v>
      </c>
      <c r="G29" s="204" t="s">
        <v>1304</v>
      </c>
      <c r="H29" s="203" t="s">
        <v>1241</v>
      </c>
      <c r="I29" s="252" t="s">
        <v>1245</v>
      </c>
      <c r="J29" s="243" t="s">
        <v>534</v>
      </c>
      <c r="K29" s="898">
        <v>4103</v>
      </c>
      <c r="L29" s="63"/>
      <c r="M29" s="63" t="str">
        <f t="shared" si="2"/>
        <v>D0609-12</v>
      </c>
      <c r="N29" s="63" t="str">
        <f t="shared" si="3"/>
        <v>20</v>
      </c>
      <c r="O29" s="734"/>
      <c r="P29" s="734"/>
      <c r="Q29" s="734"/>
    </row>
    <row r="30" spans="1:17" s="78" customFormat="1" ht="17.100000000000001" customHeight="1">
      <c r="A30" s="711" t="s">
        <v>1634</v>
      </c>
      <c r="B30" s="204" t="s">
        <v>964</v>
      </c>
      <c r="C30" s="205">
        <v>38981</v>
      </c>
      <c r="D30" s="255">
        <v>46286</v>
      </c>
      <c r="E30" s="255" t="str">
        <f t="shared" ca="1" si="0"/>
        <v>VIGENTE</v>
      </c>
      <c r="F30" s="255" t="str">
        <f t="shared" ca="1" si="1"/>
        <v>OK</v>
      </c>
      <c r="G30" s="204" t="s">
        <v>1304</v>
      </c>
      <c r="H30" s="203" t="s">
        <v>1242</v>
      </c>
      <c r="I30" s="252" t="s">
        <v>1245</v>
      </c>
      <c r="J30" s="243" t="s">
        <v>534</v>
      </c>
      <c r="K30" s="898">
        <v>4108</v>
      </c>
      <c r="L30" s="63"/>
      <c r="M30" s="63" t="str">
        <f t="shared" si="2"/>
        <v>D0609-12</v>
      </c>
      <c r="N30" s="63" t="str">
        <f t="shared" si="3"/>
        <v>21</v>
      </c>
      <c r="O30" s="734"/>
      <c r="P30" s="734"/>
      <c r="Q30" s="734"/>
    </row>
    <row r="31" spans="1:17" s="78" customFormat="1" ht="17.100000000000001" customHeight="1">
      <c r="A31" s="711" t="s">
        <v>1634</v>
      </c>
      <c r="B31" s="204" t="s">
        <v>965</v>
      </c>
      <c r="C31" s="205">
        <v>38981</v>
      </c>
      <c r="D31" s="255">
        <v>46286</v>
      </c>
      <c r="E31" s="255" t="str">
        <f t="shared" ca="1" si="0"/>
        <v>VIGENTE</v>
      </c>
      <c r="F31" s="255" t="str">
        <f t="shared" ca="1" si="1"/>
        <v>OK</v>
      </c>
      <c r="G31" s="204" t="s">
        <v>1304</v>
      </c>
      <c r="H31" s="203" t="s">
        <v>1243</v>
      </c>
      <c r="I31" s="252" t="s">
        <v>1245</v>
      </c>
      <c r="J31" s="243" t="s">
        <v>534</v>
      </c>
      <c r="K31" s="898">
        <v>4105</v>
      </c>
      <c r="L31" s="63"/>
      <c r="M31" s="63" t="str">
        <f t="shared" si="2"/>
        <v>D0609-12</v>
      </c>
      <c r="N31" s="63" t="str">
        <f t="shared" si="3"/>
        <v>22</v>
      </c>
      <c r="O31" s="734"/>
      <c r="P31" s="734"/>
      <c r="Q31" s="734"/>
    </row>
    <row r="32" spans="1:17" s="78" customFormat="1" ht="17.100000000000001" customHeight="1">
      <c r="A32" s="711" t="s">
        <v>1634</v>
      </c>
      <c r="B32" s="204" t="s">
        <v>966</v>
      </c>
      <c r="C32" s="205">
        <v>38981</v>
      </c>
      <c r="D32" s="255">
        <v>46286</v>
      </c>
      <c r="E32" s="255" t="str">
        <f t="shared" ca="1" si="0"/>
        <v>VIGENTE</v>
      </c>
      <c r="F32" s="255" t="str">
        <f t="shared" ca="1" si="1"/>
        <v>OK</v>
      </c>
      <c r="G32" s="204" t="s">
        <v>1304</v>
      </c>
      <c r="H32" s="203" t="s">
        <v>1244</v>
      </c>
      <c r="I32" s="252" t="s">
        <v>1245</v>
      </c>
      <c r="J32" s="243" t="s">
        <v>534</v>
      </c>
      <c r="K32" s="898">
        <v>4032</v>
      </c>
      <c r="L32" s="63"/>
      <c r="M32" s="63" t="str">
        <f t="shared" si="2"/>
        <v>D0609-12</v>
      </c>
      <c r="N32" s="63" t="str">
        <f t="shared" si="3"/>
        <v>23</v>
      </c>
      <c r="O32" s="734"/>
      <c r="P32" s="734"/>
      <c r="Q32" s="734"/>
    </row>
    <row r="33" spans="1:17" s="78" customFormat="1" ht="17.100000000000001" customHeight="1">
      <c r="A33" s="711" t="s">
        <v>1634</v>
      </c>
      <c r="B33" s="204" t="s">
        <v>1246</v>
      </c>
      <c r="C33" s="205">
        <v>38981</v>
      </c>
      <c r="D33" s="255">
        <v>46286</v>
      </c>
      <c r="E33" s="255" t="str">
        <f t="shared" ca="1" si="0"/>
        <v>VIGENTE</v>
      </c>
      <c r="F33" s="255" t="str">
        <f t="shared" ca="1" si="1"/>
        <v>OK</v>
      </c>
      <c r="G33" s="204" t="s">
        <v>1304</v>
      </c>
      <c r="H33" s="203" t="s">
        <v>1247</v>
      </c>
      <c r="I33" s="252" t="s">
        <v>1245</v>
      </c>
      <c r="J33" s="243" t="s">
        <v>534</v>
      </c>
      <c r="K33" s="898">
        <v>4010</v>
      </c>
      <c r="L33" s="63"/>
      <c r="M33" s="63" t="str">
        <f t="shared" si="2"/>
        <v>D0609-12</v>
      </c>
      <c r="N33" s="63" t="str">
        <f t="shared" si="3"/>
        <v>24</v>
      </c>
      <c r="O33" s="734"/>
      <c r="P33" s="734"/>
      <c r="Q33" s="734"/>
    </row>
    <row r="34" spans="1:17" s="78" customFormat="1" ht="17.100000000000001" customHeight="1">
      <c r="A34" s="711" t="s">
        <v>1634</v>
      </c>
      <c r="B34" s="204" t="s">
        <v>1009</v>
      </c>
      <c r="C34" s="205">
        <v>38981</v>
      </c>
      <c r="D34" s="255">
        <v>46286</v>
      </c>
      <c r="E34" s="255" t="str">
        <f t="shared" ca="1" si="0"/>
        <v>VIGENTE</v>
      </c>
      <c r="F34" s="255" t="str">
        <f t="shared" ca="1" si="1"/>
        <v>OK</v>
      </c>
      <c r="G34" s="204" t="s">
        <v>1304</v>
      </c>
      <c r="H34" s="203" t="s">
        <v>969</v>
      </c>
      <c r="I34" s="252" t="s">
        <v>1245</v>
      </c>
      <c r="J34" s="243" t="s">
        <v>534</v>
      </c>
      <c r="K34" s="898">
        <v>4009</v>
      </c>
      <c r="L34" s="63"/>
      <c r="M34" s="63" t="str">
        <f t="shared" si="2"/>
        <v>D0609-12</v>
      </c>
      <c r="N34" s="63" t="str">
        <f t="shared" si="3"/>
        <v>25</v>
      </c>
      <c r="O34" s="734"/>
      <c r="P34" s="734"/>
      <c r="Q34" s="734"/>
    </row>
    <row r="35" spans="1:17" s="78" customFormat="1" ht="17.100000000000001" customHeight="1">
      <c r="A35" s="711" t="s">
        <v>1634</v>
      </c>
      <c r="B35" s="204" t="s">
        <v>1010</v>
      </c>
      <c r="C35" s="205">
        <v>38981</v>
      </c>
      <c r="D35" s="255">
        <v>46286</v>
      </c>
      <c r="E35" s="255" t="str">
        <f t="shared" ca="1" si="0"/>
        <v>VIGENTE</v>
      </c>
      <c r="F35" s="255" t="str">
        <f t="shared" ca="1" si="1"/>
        <v>OK</v>
      </c>
      <c r="G35" s="204" t="s">
        <v>1304</v>
      </c>
      <c r="H35" s="203" t="s">
        <v>970</v>
      </c>
      <c r="I35" s="252" t="s">
        <v>1245</v>
      </c>
      <c r="J35" s="243" t="s">
        <v>534</v>
      </c>
      <c r="K35" s="898">
        <v>4028</v>
      </c>
      <c r="L35" s="63"/>
      <c r="M35" s="63" t="str">
        <f t="shared" si="2"/>
        <v>D0609-12</v>
      </c>
      <c r="N35" s="63" t="str">
        <f t="shared" si="3"/>
        <v>26</v>
      </c>
      <c r="O35" s="734"/>
      <c r="P35" s="734"/>
      <c r="Q35" s="734"/>
    </row>
    <row r="36" spans="1:17" s="78" customFormat="1" ht="17.100000000000001" customHeight="1">
      <c r="A36" s="711" t="s">
        <v>1634</v>
      </c>
      <c r="B36" s="204" t="s">
        <v>1011</v>
      </c>
      <c r="C36" s="205">
        <v>38981</v>
      </c>
      <c r="D36" s="255">
        <v>46286</v>
      </c>
      <c r="E36" s="255" t="str">
        <f t="shared" ca="1" si="0"/>
        <v>VIGENTE</v>
      </c>
      <c r="F36" s="255" t="str">
        <f t="shared" ca="1" si="1"/>
        <v>OK</v>
      </c>
      <c r="G36" s="204" t="s">
        <v>1304</v>
      </c>
      <c r="H36" s="203" t="s">
        <v>971</v>
      </c>
      <c r="I36" s="252" t="s">
        <v>1245</v>
      </c>
      <c r="J36" s="243" t="s">
        <v>534</v>
      </c>
      <c r="K36" s="898">
        <v>4015</v>
      </c>
      <c r="L36" s="63"/>
      <c r="M36" s="63" t="str">
        <f t="shared" si="2"/>
        <v>D0609-12</v>
      </c>
      <c r="N36" s="63" t="str">
        <f t="shared" si="3"/>
        <v>27</v>
      </c>
      <c r="O36" s="734"/>
      <c r="P36" s="734"/>
      <c r="Q36" s="734"/>
    </row>
    <row r="37" spans="1:17" s="78" customFormat="1" ht="17.100000000000001" customHeight="1">
      <c r="A37" s="711" t="s">
        <v>1634</v>
      </c>
      <c r="B37" s="204" t="s">
        <v>1012</v>
      </c>
      <c r="C37" s="205">
        <v>38981</v>
      </c>
      <c r="D37" s="255">
        <v>46286</v>
      </c>
      <c r="E37" s="255" t="str">
        <f t="shared" ref="E37:E70" ca="1" si="4">IF(D37&lt;=$T$2,"CADUCADO","VIGENTE")</f>
        <v>VIGENTE</v>
      </c>
      <c r="F37" s="255" t="str">
        <f t="shared" ref="F37:F70" ca="1" si="5">IF($T$2&gt;=(EDATE(D37,-4)),"ALERTA","OK")</f>
        <v>OK</v>
      </c>
      <c r="G37" s="204" t="s">
        <v>1304</v>
      </c>
      <c r="H37" s="203" t="s">
        <v>1400</v>
      </c>
      <c r="I37" s="252" t="s">
        <v>1245</v>
      </c>
      <c r="J37" s="243" t="s">
        <v>534</v>
      </c>
      <c r="K37" s="898">
        <v>4018</v>
      </c>
      <c r="L37" s="63"/>
      <c r="M37" s="63" t="str">
        <f t="shared" si="2"/>
        <v>D0609-12</v>
      </c>
      <c r="N37" s="63" t="str">
        <f t="shared" si="3"/>
        <v>28</v>
      </c>
      <c r="O37" s="734"/>
      <c r="P37" s="734"/>
      <c r="Q37" s="734"/>
    </row>
    <row r="38" spans="1:17" s="78" customFormat="1" ht="17.100000000000001" customHeight="1">
      <c r="A38" s="711" t="s">
        <v>1634</v>
      </c>
      <c r="B38" s="204" t="s">
        <v>1013</v>
      </c>
      <c r="C38" s="205">
        <v>38981</v>
      </c>
      <c r="D38" s="255">
        <v>46286</v>
      </c>
      <c r="E38" s="255" t="str">
        <f t="shared" ca="1" si="4"/>
        <v>VIGENTE</v>
      </c>
      <c r="F38" s="255" t="str">
        <f t="shared" ca="1" si="5"/>
        <v>OK</v>
      </c>
      <c r="G38" s="204" t="s">
        <v>1304</v>
      </c>
      <c r="H38" s="203" t="s">
        <v>1401</v>
      </c>
      <c r="I38" s="252" t="s">
        <v>1245</v>
      </c>
      <c r="J38" s="243" t="s">
        <v>534</v>
      </c>
      <c r="K38" s="898">
        <v>4396</v>
      </c>
      <c r="L38" s="63"/>
      <c r="M38" s="63" t="str">
        <f t="shared" si="2"/>
        <v>D0609-12</v>
      </c>
      <c r="N38" s="63" t="str">
        <f t="shared" si="3"/>
        <v>29</v>
      </c>
      <c r="O38" s="734"/>
      <c r="P38" s="734"/>
      <c r="Q38" s="734"/>
    </row>
    <row r="39" spans="1:17" s="78" customFormat="1" ht="17.100000000000001" customHeight="1">
      <c r="A39" s="711" t="s">
        <v>1634</v>
      </c>
      <c r="B39" s="204" t="s">
        <v>1014</v>
      </c>
      <c r="C39" s="205">
        <v>38981</v>
      </c>
      <c r="D39" s="255">
        <v>46286</v>
      </c>
      <c r="E39" s="255" t="str">
        <f t="shared" ca="1" si="4"/>
        <v>VIGENTE</v>
      </c>
      <c r="F39" s="255" t="str">
        <f t="shared" ca="1" si="5"/>
        <v>OK</v>
      </c>
      <c r="G39" s="204" t="s">
        <v>1304</v>
      </c>
      <c r="H39" s="203" t="s">
        <v>972</v>
      </c>
      <c r="I39" s="252" t="s">
        <v>1245</v>
      </c>
      <c r="J39" s="243" t="s">
        <v>534</v>
      </c>
      <c r="K39" s="898">
        <v>4055</v>
      </c>
      <c r="L39" s="63"/>
      <c r="M39" s="63" t="str">
        <f t="shared" si="2"/>
        <v>D0609-12</v>
      </c>
      <c r="N39" s="63" t="str">
        <f t="shared" si="3"/>
        <v>30</v>
      </c>
      <c r="O39" s="734"/>
      <c r="P39" s="734"/>
      <c r="Q39" s="734"/>
    </row>
    <row r="40" spans="1:17" s="78" customFormat="1" ht="17.100000000000001" customHeight="1">
      <c r="A40" s="711" t="s">
        <v>1634</v>
      </c>
      <c r="B40" s="204" t="s">
        <v>1015</v>
      </c>
      <c r="C40" s="205">
        <v>38981</v>
      </c>
      <c r="D40" s="255">
        <v>46286</v>
      </c>
      <c r="E40" s="255" t="str">
        <f t="shared" ca="1" si="4"/>
        <v>VIGENTE</v>
      </c>
      <c r="F40" s="255" t="str">
        <f t="shared" ca="1" si="5"/>
        <v>OK</v>
      </c>
      <c r="G40" s="204" t="s">
        <v>1304</v>
      </c>
      <c r="H40" s="203" t="s">
        <v>973</v>
      </c>
      <c r="I40" s="252" t="s">
        <v>1245</v>
      </c>
      <c r="J40" s="243" t="s">
        <v>534</v>
      </c>
      <c r="K40" s="898">
        <v>4011</v>
      </c>
      <c r="L40" s="63"/>
      <c r="M40" s="63" t="str">
        <f t="shared" si="2"/>
        <v>D0609-12</v>
      </c>
      <c r="N40" s="63" t="str">
        <f t="shared" si="3"/>
        <v>31</v>
      </c>
      <c r="O40" s="734"/>
      <c r="P40" s="734"/>
      <c r="Q40" s="734"/>
    </row>
    <row r="41" spans="1:17" s="78" customFormat="1" ht="17.100000000000001" customHeight="1">
      <c r="A41" s="711" t="s">
        <v>1634</v>
      </c>
      <c r="B41" s="204" t="s">
        <v>1016</v>
      </c>
      <c r="C41" s="205">
        <v>38981</v>
      </c>
      <c r="D41" s="255">
        <v>46286</v>
      </c>
      <c r="E41" s="255" t="str">
        <f t="shared" ca="1" si="4"/>
        <v>VIGENTE</v>
      </c>
      <c r="F41" s="255" t="str">
        <f t="shared" ca="1" si="5"/>
        <v>OK</v>
      </c>
      <c r="G41" s="204" t="s">
        <v>1304</v>
      </c>
      <c r="H41" s="203" t="s">
        <v>974</v>
      </c>
      <c r="I41" s="252" t="s">
        <v>1245</v>
      </c>
      <c r="J41" s="243" t="s">
        <v>534</v>
      </c>
      <c r="K41" s="898">
        <v>4020</v>
      </c>
      <c r="L41" s="63"/>
      <c r="M41" s="63" t="str">
        <f t="shared" si="2"/>
        <v>D0609-12</v>
      </c>
      <c r="N41" s="63" t="str">
        <f t="shared" si="3"/>
        <v>32</v>
      </c>
      <c r="O41" s="734"/>
      <c r="P41" s="734"/>
      <c r="Q41" s="734"/>
    </row>
    <row r="42" spans="1:17" s="78" customFormat="1" ht="17.100000000000001" customHeight="1">
      <c r="A42" s="711" t="s">
        <v>1634</v>
      </c>
      <c r="B42" s="204" t="s">
        <v>1017</v>
      </c>
      <c r="C42" s="205">
        <v>38981</v>
      </c>
      <c r="D42" s="255">
        <v>46286</v>
      </c>
      <c r="E42" s="255" t="str">
        <f t="shared" ca="1" si="4"/>
        <v>VIGENTE</v>
      </c>
      <c r="F42" s="255" t="str">
        <f t="shared" ca="1" si="5"/>
        <v>OK</v>
      </c>
      <c r="G42" s="204" t="s">
        <v>1304</v>
      </c>
      <c r="H42" s="203" t="s">
        <v>975</v>
      </c>
      <c r="I42" s="252" t="s">
        <v>1245</v>
      </c>
      <c r="J42" s="243" t="s">
        <v>534</v>
      </c>
      <c r="K42" s="898">
        <v>4100</v>
      </c>
      <c r="L42" s="63"/>
      <c r="M42" s="63" t="str">
        <f t="shared" si="2"/>
        <v>D0609-12</v>
      </c>
      <c r="N42" s="63" t="str">
        <f t="shared" si="3"/>
        <v>33</v>
      </c>
      <c r="O42" s="734"/>
      <c r="P42" s="734"/>
      <c r="Q42" s="734"/>
    </row>
    <row r="43" spans="1:17" s="78" customFormat="1" ht="17.100000000000001" customHeight="1">
      <c r="A43" s="711" t="s">
        <v>1634</v>
      </c>
      <c r="B43" s="204" t="s">
        <v>1018</v>
      </c>
      <c r="C43" s="205">
        <v>38981</v>
      </c>
      <c r="D43" s="255">
        <v>46286</v>
      </c>
      <c r="E43" s="255" t="str">
        <f t="shared" ca="1" si="4"/>
        <v>VIGENTE</v>
      </c>
      <c r="F43" s="255" t="str">
        <f t="shared" ca="1" si="5"/>
        <v>OK</v>
      </c>
      <c r="G43" s="204" t="s">
        <v>1304</v>
      </c>
      <c r="H43" s="203" t="s">
        <v>1396</v>
      </c>
      <c r="I43" s="252" t="s">
        <v>1245</v>
      </c>
      <c r="J43" s="243" t="s">
        <v>534</v>
      </c>
      <c r="K43" s="898">
        <v>4060</v>
      </c>
      <c r="L43" s="63"/>
      <c r="M43" s="63" t="str">
        <f t="shared" si="2"/>
        <v>D0609-12</v>
      </c>
      <c r="N43" s="63" t="str">
        <f t="shared" si="3"/>
        <v>34</v>
      </c>
      <c r="O43" s="734"/>
      <c r="P43" s="734"/>
      <c r="Q43" s="734"/>
    </row>
    <row r="44" spans="1:17" s="78" customFormat="1" ht="17.100000000000001" customHeight="1">
      <c r="A44" s="711" t="s">
        <v>1634</v>
      </c>
      <c r="B44" s="204" t="s">
        <v>1019</v>
      </c>
      <c r="C44" s="205">
        <v>38981</v>
      </c>
      <c r="D44" s="255">
        <v>46286</v>
      </c>
      <c r="E44" s="255" t="str">
        <f t="shared" ca="1" si="4"/>
        <v>VIGENTE</v>
      </c>
      <c r="F44" s="255" t="str">
        <f t="shared" ca="1" si="5"/>
        <v>OK</v>
      </c>
      <c r="G44" s="204" t="s">
        <v>1304</v>
      </c>
      <c r="H44" s="203" t="s">
        <v>976</v>
      </c>
      <c r="I44" s="252" t="s">
        <v>1245</v>
      </c>
      <c r="J44" s="243" t="s">
        <v>534</v>
      </c>
      <c r="K44" s="898">
        <v>4007</v>
      </c>
      <c r="L44" s="63"/>
      <c r="M44" s="63" t="str">
        <f t="shared" si="2"/>
        <v>D0609-12</v>
      </c>
      <c r="N44" s="63" t="str">
        <f t="shared" si="3"/>
        <v>35</v>
      </c>
      <c r="O44" s="734"/>
      <c r="P44" s="734"/>
      <c r="Q44" s="734"/>
    </row>
    <row r="45" spans="1:17" s="78" customFormat="1" ht="17.100000000000001" customHeight="1">
      <c r="A45" s="711" t="s">
        <v>1634</v>
      </c>
      <c r="B45" s="204" t="s">
        <v>1020</v>
      </c>
      <c r="C45" s="205">
        <v>38981</v>
      </c>
      <c r="D45" s="255">
        <v>46286</v>
      </c>
      <c r="E45" s="255" t="str">
        <f t="shared" ca="1" si="4"/>
        <v>VIGENTE</v>
      </c>
      <c r="F45" s="255" t="str">
        <f t="shared" ca="1" si="5"/>
        <v>OK</v>
      </c>
      <c r="G45" s="204" t="s">
        <v>1304</v>
      </c>
      <c r="H45" s="203" t="s">
        <v>977</v>
      </c>
      <c r="I45" s="252" t="s">
        <v>1245</v>
      </c>
      <c r="J45" s="243" t="s">
        <v>534</v>
      </c>
      <c r="K45" s="898">
        <v>4027</v>
      </c>
      <c r="L45" s="63"/>
      <c r="M45" s="63" t="str">
        <f t="shared" si="2"/>
        <v>D0609-12</v>
      </c>
      <c r="N45" s="63" t="str">
        <f t="shared" si="3"/>
        <v>36</v>
      </c>
      <c r="O45" s="734"/>
      <c r="P45" s="734"/>
      <c r="Q45" s="734"/>
    </row>
    <row r="46" spans="1:17" s="78" customFormat="1" ht="17.100000000000001" customHeight="1">
      <c r="A46" s="711" t="s">
        <v>1634</v>
      </c>
      <c r="B46" s="204" t="s">
        <v>1020</v>
      </c>
      <c r="C46" s="205">
        <v>38981</v>
      </c>
      <c r="D46" s="255">
        <v>46286</v>
      </c>
      <c r="E46" s="255" t="str">
        <f ca="1">IF(D46&lt;=$T$2,"CADUCADO","VIGENTE")</f>
        <v>VIGENTE</v>
      </c>
      <c r="F46" s="255" t="str">
        <f ca="1">IF($T$2&gt;=(EDATE(D46,-4)),"ALERTA","OK")</f>
        <v>OK</v>
      </c>
      <c r="G46" s="204" t="s">
        <v>1304</v>
      </c>
      <c r="H46" s="206" t="s">
        <v>4676</v>
      </c>
      <c r="I46" s="252"/>
      <c r="J46" s="204"/>
      <c r="K46" s="416">
        <v>4021</v>
      </c>
      <c r="L46" s="63"/>
      <c r="M46" s="63"/>
      <c r="N46" s="63"/>
      <c r="O46" s="734"/>
      <c r="P46" s="734"/>
      <c r="Q46" s="734"/>
    </row>
    <row r="47" spans="1:17" s="78" customFormat="1" ht="17.100000000000001" customHeight="1">
      <c r="A47" s="711" t="s">
        <v>1634</v>
      </c>
      <c r="B47" s="204" t="s">
        <v>1021</v>
      </c>
      <c r="C47" s="205">
        <v>38981</v>
      </c>
      <c r="D47" s="255">
        <v>46286</v>
      </c>
      <c r="E47" s="255" t="str">
        <f t="shared" ca="1" si="4"/>
        <v>VIGENTE</v>
      </c>
      <c r="F47" s="255" t="str">
        <f t="shared" ca="1" si="5"/>
        <v>OK</v>
      </c>
      <c r="G47" s="204" t="s">
        <v>1304</v>
      </c>
      <c r="H47" s="203" t="s">
        <v>978</v>
      </c>
      <c r="I47" s="252" t="s">
        <v>1245</v>
      </c>
      <c r="J47" s="243" t="s">
        <v>534</v>
      </c>
      <c r="K47" s="898">
        <v>4213</v>
      </c>
      <c r="L47" s="63"/>
      <c r="M47" s="63" t="str">
        <f t="shared" si="2"/>
        <v>D0609-12</v>
      </c>
      <c r="N47" s="63" t="str">
        <f t="shared" si="3"/>
        <v>38</v>
      </c>
      <c r="O47" s="734"/>
      <c r="P47" s="734"/>
      <c r="Q47" s="734"/>
    </row>
    <row r="48" spans="1:17" s="78" customFormat="1" ht="17.100000000000001" customHeight="1">
      <c r="A48" s="711" t="s">
        <v>1634</v>
      </c>
      <c r="B48" s="204" t="s">
        <v>1192</v>
      </c>
      <c r="C48" s="205">
        <v>38981</v>
      </c>
      <c r="D48" s="255">
        <v>46286</v>
      </c>
      <c r="E48" s="255" t="str">
        <f t="shared" ca="1" si="4"/>
        <v>VIGENTE</v>
      </c>
      <c r="F48" s="255" t="str">
        <f t="shared" ca="1" si="5"/>
        <v>OK</v>
      </c>
      <c r="G48" s="204" t="s">
        <v>1304</v>
      </c>
      <c r="H48" s="203" t="s">
        <v>979</v>
      </c>
      <c r="I48" s="252" t="s">
        <v>1245</v>
      </c>
      <c r="J48" s="243" t="s">
        <v>534</v>
      </c>
      <c r="K48" s="898">
        <v>4216</v>
      </c>
      <c r="L48" s="63"/>
      <c r="M48" s="63" t="str">
        <f t="shared" si="2"/>
        <v>D0609-12</v>
      </c>
      <c r="N48" s="63" t="str">
        <f t="shared" si="3"/>
        <v>39</v>
      </c>
      <c r="O48" s="734"/>
      <c r="P48" s="734"/>
      <c r="Q48" s="734"/>
    </row>
    <row r="49" spans="1:17" s="78" customFormat="1" ht="17.100000000000001" customHeight="1">
      <c r="A49" s="711" t="s">
        <v>1634</v>
      </c>
      <c r="B49" s="204" t="s">
        <v>1020</v>
      </c>
      <c r="C49" s="205">
        <v>38981</v>
      </c>
      <c r="D49" s="255">
        <v>46286</v>
      </c>
      <c r="E49" s="255" t="str">
        <f ca="1">IF(D49&lt;=$T$2,"CADUCADO","VIGENTE")</f>
        <v>VIGENTE</v>
      </c>
      <c r="F49" s="255" t="str">
        <f ca="1">IF($T$2&gt;=(EDATE(D49,-4)),"ALERTA","OK")</f>
        <v>OK</v>
      </c>
      <c r="G49" s="204" t="s">
        <v>1304</v>
      </c>
      <c r="H49" s="206" t="s">
        <v>4677</v>
      </c>
      <c r="I49" s="252"/>
      <c r="J49" s="204"/>
      <c r="K49" s="416">
        <v>4209</v>
      </c>
      <c r="L49" s="63"/>
      <c r="M49" s="63"/>
      <c r="N49" s="63"/>
      <c r="O49" s="734"/>
      <c r="P49" s="734"/>
      <c r="Q49" s="734"/>
    </row>
    <row r="50" spans="1:17" s="78" customFormat="1" ht="17.100000000000001" customHeight="1">
      <c r="A50" s="711" t="s">
        <v>1634</v>
      </c>
      <c r="B50" s="204" t="s">
        <v>1193</v>
      </c>
      <c r="C50" s="205">
        <v>38981</v>
      </c>
      <c r="D50" s="255">
        <v>46286</v>
      </c>
      <c r="E50" s="255" t="str">
        <f t="shared" ca="1" si="4"/>
        <v>VIGENTE</v>
      </c>
      <c r="F50" s="255" t="str">
        <f t="shared" ca="1" si="5"/>
        <v>OK</v>
      </c>
      <c r="G50" s="204" t="s">
        <v>1304</v>
      </c>
      <c r="H50" s="203" t="s">
        <v>980</v>
      </c>
      <c r="I50" s="252" t="s">
        <v>1245</v>
      </c>
      <c r="J50" s="243" t="s">
        <v>534</v>
      </c>
      <c r="K50" s="898">
        <v>4217</v>
      </c>
      <c r="L50" s="63"/>
      <c r="M50" s="63" t="str">
        <f t="shared" si="2"/>
        <v>D0609-12</v>
      </c>
      <c r="N50" s="63" t="str">
        <f t="shared" si="3"/>
        <v>41</v>
      </c>
      <c r="O50" s="734"/>
      <c r="P50" s="734"/>
      <c r="Q50" s="734"/>
    </row>
    <row r="51" spans="1:17" s="78" customFormat="1" ht="17.100000000000001" customHeight="1">
      <c r="A51" s="711" t="s">
        <v>1634</v>
      </c>
      <c r="B51" s="204" t="s">
        <v>1194</v>
      </c>
      <c r="C51" s="205">
        <v>38981</v>
      </c>
      <c r="D51" s="255">
        <v>46286</v>
      </c>
      <c r="E51" s="255" t="str">
        <f t="shared" ca="1" si="4"/>
        <v>VIGENTE</v>
      </c>
      <c r="F51" s="255" t="str">
        <f t="shared" ca="1" si="5"/>
        <v>OK</v>
      </c>
      <c r="G51" s="204" t="s">
        <v>1304</v>
      </c>
      <c r="H51" s="203" t="s">
        <v>981</v>
      </c>
      <c r="I51" s="252" t="s">
        <v>1245</v>
      </c>
      <c r="J51" s="243" t="s">
        <v>534</v>
      </c>
      <c r="K51" s="898">
        <v>4179</v>
      </c>
      <c r="L51" s="63"/>
      <c r="M51" s="63" t="str">
        <f t="shared" si="2"/>
        <v>D0609-12</v>
      </c>
      <c r="N51" s="63" t="str">
        <f t="shared" si="3"/>
        <v>42</v>
      </c>
      <c r="O51" s="734"/>
      <c r="P51" s="734"/>
      <c r="Q51" s="734"/>
    </row>
    <row r="52" spans="1:17" s="78" customFormat="1" ht="17.100000000000001" customHeight="1">
      <c r="A52" s="711" t="s">
        <v>1634</v>
      </c>
      <c r="B52" s="204" t="s">
        <v>1195</v>
      </c>
      <c r="C52" s="205">
        <v>38981</v>
      </c>
      <c r="D52" s="255">
        <v>46286</v>
      </c>
      <c r="E52" s="255" t="str">
        <f t="shared" ca="1" si="4"/>
        <v>VIGENTE</v>
      </c>
      <c r="F52" s="255" t="str">
        <f t="shared" ca="1" si="5"/>
        <v>OK</v>
      </c>
      <c r="G52" s="204" t="s">
        <v>1304</v>
      </c>
      <c r="H52" s="203" t="s">
        <v>982</v>
      </c>
      <c r="I52" s="252" t="s">
        <v>1245</v>
      </c>
      <c r="J52" s="243" t="s">
        <v>534</v>
      </c>
      <c r="K52" s="898">
        <v>4223</v>
      </c>
      <c r="L52" s="63"/>
      <c r="M52" s="63" t="str">
        <f t="shared" si="2"/>
        <v>D0609-12</v>
      </c>
      <c r="N52" s="63" t="str">
        <f t="shared" si="3"/>
        <v>43</v>
      </c>
      <c r="O52" s="734"/>
      <c r="P52" s="734"/>
      <c r="Q52" s="734"/>
    </row>
    <row r="53" spans="1:17" s="78" customFormat="1" ht="17.100000000000001" customHeight="1">
      <c r="A53" s="711" t="s">
        <v>1634</v>
      </c>
      <c r="B53" s="204" t="s">
        <v>1196</v>
      </c>
      <c r="C53" s="205">
        <v>38981</v>
      </c>
      <c r="D53" s="255">
        <v>46286</v>
      </c>
      <c r="E53" s="255" t="str">
        <f t="shared" ca="1" si="4"/>
        <v>VIGENTE</v>
      </c>
      <c r="F53" s="255" t="str">
        <f t="shared" ca="1" si="5"/>
        <v>OK</v>
      </c>
      <c r="G53" s="204" t="s">
        <v>1304</v>
      </c>
      <c r="H53" s="203" t="s">
        <v>983</v>
      </c>
      <c r="I53" s="252" t="s">
        <v>1245</v>
      </c>
      <c r="J53" s="243" t="s">
        <v>534</v>
      </c>
      <c r="K53" s="898">
        <v>4292</v>
      </c>
      <c r="L53" s="63"/>
      <c r="M53" s="63" t="str">
        <f t="shared" si="2"/>
        <v>D0609-12</v>
      </c>
      <c r="N53" s="63" t="str">
        <f t="shared" si="3"/>
        <v>44</v>
      </c>
      <c r="O53" s="734"/>
      <c r="P53" s="734"/>
      <c r="Q53" s="734"/>
    </row>
    <row r="54" spans="1:17" s="78" customFormat="1" ht="17.100000000000001" customHeight="1">
      <c r="A54" s="711" t="s">
        <v>1634</v>
      </c>
      <c r="B54" s="204" t="s">
        <v>1197</v>
      </c>
      <c r="C54" s="205">
        <v>38981</v>
      </c>
      <c r="D54" s="255">
        <v>46286</v>
      </c>
      <c r="E54" s="255" t="str">
        <f t="shared" ca="1" si="4"/>
        <v>VIGENTE</v>
      </c>
      <c r="F54" s="255" t="str">
        <f t="shared" ca="1" si="5"/>
        <v>OK</v>
      </c>
      <c r="G54" s="204" t="s">
        <v>1304</v>
      </c>
      <c r="H54" s="203" t="s">
        <v>984</v>
      </c>
      <c r="I54" s="252" t="s">
        <v>1245</v>
      </c>
      <c r="J54" s="243" t="s">
        <v>534</v>
      </c>
      <c r="K54" s="898">
        <v>4329</v>
      </c>
      <c r="L54" s="63"/>
      <c r="M54" s="63" t="str">
        <f t="shared" si="2"/>
        <v>D0609-12</v>
      </c>
      <c r="N54" s="63" t="str">
        <f t="shared" si="3"/>
        <v>45</v>
      </c>
      <c r="O54" s="734"/>
      <c r="P54" s="734"/>
      <c r="Q54" s="734"/>
    </row>
    <row r="55" spans="1:17" s="78" customFormat="1" ht="17.100000000000001" customHeight="1">
      <c r="A55" s="711" t="s">
        <v>1634</v>
      </c>
      <c r="B55" s="204" t="s">
        <v>1198</v>
      </c>
      <c r="C55" s="205">
        <v>38981</v>
      </c>
      <c r="D55" s="255">
        <v>46286</v>
      </c>
      <c r="E55" s="255" t="str">
        <f t="shared" ca="1" si="4"/>
        <v>VIGENTE</v>
      </c>
      <c r="F55" s="255" t="str">
        <f t="shared" ca="1" si="5"/>
        <v>OK</v>
      </c>
      <c r="G55" s="204" t="s">
        <v>1304</v>
      </c>
      <c r="H55" s="203" t="s">
        <v>985</v>
      </c>
      <c r="I55" s="252" t="s">
        <v>1245</v>
      </c>
      <c r="J55" s="243" t="s">
        <v>534</v>
      </c>
      <c r="K55" s="898">
        <v>4380</v>
      </c>
      <c r="L55" s="63"/>
      <c r="M55" s="63" t="str">
        <f t="shared" si="2"/>
        <v>D0609-12</v>
      </c>
      <c r="N55" s="63" t="str">
        <f t="shared" si="3"/>
        <v>46</v>
      </c>
      <c r="O55" s="734"/>
      <c r="P55" s="734"/>
      <c r="Q55" s="734"/>
    </row>
    <row r="56" spans="1:17" s="78" customFormat="1" ht="17.100000000000001" customHeight="1">
      <c r="A56" s="711" t="s">
        <v>1634</v>
      </c>
      <c r="B56" s="204" t="s">
        <v>1199</v>
      </c>
      <c r="C56" s="205">
        <v>38981</v>
      </c>
      <c r="D56" s="255">
        <v>46286</v>
      </c>
      <c r="E56" s="255" t="str">
        <f t="shared" ca="1" si="4"/>
        <v>VIGENTE</v>
      </c>
      <c r="F56" s="255" t="str">
        <f t="shared" ca="1" si="5"/>
        <v>OK</v>
      </c>
      <c r="G56" s="204" t="s">
        <v>1304</v>
      </c>
      <c r="H56" s="203" t="s">
        <v>986</v>
      </c>
      <c r="I56" s="252" t="s">
        <v>1245</v>
      </c>
      <c r="J56" s="243" t="s">
        <v>534</v>
      </c>
      <c r="K56" s="898">
        <v>4363</v>
      </c>
      <c r="L56" s="63"/>
      <c r="M56" s="63" t="str">
        <f t="shared" si="2"/>
        <v>D0609-12</v>
      </c>
      <c r="N56" s="63" t="str">
        <f t="shared" si="3"/>
        <v>47</v>
      </c>
      <c r="O56" s="734"/>
      <c r="P56" s="734"/>
      <c r="Q56" s="734"/>
    </row>
    <row r="57" spans="1:17" s="78" customFormat="1" ht="17.100000000000001" customHeight="1">
      <c r="A57" s="711" t="s">
        <v>1634</v>
      </c>
      <c r="B57" s="204" t="s">
        <v>967</v>
      </c>
      <c r="C57" s="205">
        <v>38981</v>
      </c>
      <c r="D57" s="255">
        <v>46286</v>
      </c>
      <c r="E57" s="255" t="str">
        <f t="shared" ca="1" si="4"/>
        <v>VIGENTE</v>
      </c>
      <c r="F57" s="255" t="str">
        <f t="shared" ca="1" si="5"/>
        <v>OK</v>
      </c>
      <c r="G57" s="204" t="s">
        <v>1304</v>
      </c>
      <c r="H57" s="203" t="s">
        <v>987</v>
      </c>
      <c r="I57" s="252" t="s">
        <v>1245</v>
      </c>
      <c r="J57" s="243" t="s">
        <v>534</v>
      </c>
      <c r="K57" s="898">
        <v>4336</v>
      </c>
      <c r="L57" s="63"/>
      <c r="M57" s="63" t="str">
        <f t="shared" si="2"/>
        <v>D0609-12</v>
      </c>
      <c r="N57" s="63" t="str">
        <f t="shared" si="3"/>
        <v>48</v>
      </c>
      <c r="O57" s="734"/>
      <c r="P57" s="734"/>
      <c r="Q57" s="734"/>
    </row>
    <row r="58" spans="1:17" s="78" customFormat="1" ht="17.100000000000001" customHeight="1">
      <c r="A58" s="711" t="s">
        <v>1634</v>
      </c>
      <c r="B58" s="204" t="s">
        <v>968</v>
      </c>
      <c r="C58" s="205">
        <v>38981</v>
      </c>
      <c r="D58" s="255">
        <v>46286</v>
      </c>
      <c r="E58" s="255" t="str">
        <f t="shared" ca="1" si="4"/>
        <v>VIGENTE</v>
      </c>
      <c r="F58" s="255" t="str">
        <f t="shared" ca="1" si="5"/>
        <v>OK</v>
      </c>
      <c r="G58" s="204" t="s">
        <v>1304</v>
      </c>
      <c r="H58" s="203" t="s">
        <v>1397</v>
      </c>
      <c r="I58" s="252" t="s">
        <v>1245</v>
      </c>
      <c r="J58" s="243" t="s">
        <v>534</v>
      </c>
      <c r="K58" s="898">
        <v>4017</v>
      </c>
      <c r="L58" s="63"/>
      <c r="M58" s="63" t="str">
        <f t="shared" si="2"/>
        <v>D0609-12</v>
      </c>
      <c r="N58" s="63" t="str">
        <f t="shared" si="3"/>
        <v>49</v>
      </c>
      <c r="O58" s="734"/>
      <c r="P58" s="734"/>
      <c r="Q58" s="734"/>
    </row>
    <row r="59" spans="1:17" s="78" customFormat="1" ht="17.100000000000001" customHeight="1">
      <c r="A59" s="711" t="s">
        <v>1634</v>
      </c>
      <c r="B59" s="204" t="s">
        <v>1409</v>
      </c>
      <c r="C59" s="205">
        <v>38981</v>
      </c>
      <c r="D59" s="255">
        <v>46286</v>
      </c>
      <c r="E59" s="255" t="str">
        <f t="shared" ca="1" si="4"/>
        <v>VIGENTE</v>
      </c>
      <c r="F59" s="255" t="str">
        <f t="shared" ca="1" si="5"/>
        <v>OK</v>
      </c>
      <c r="G59" s="204" t="s">
        <v>1304</v>
      </c>
      <c r="H59" s="203" t="s">
        <v>1435</v>
      </c>
      <c r="I59" s="252" t="s">
        <v>1245</v>
      </c>
      <c r="J59" s="243" t="s">
        <v>534</v>
      </c>
      <c r="K59" s="898">
        <v>4058</v>
      </c>
      <c r="L59" s="63"/>
      <c r="M59" s="63" t="str">
        <f t="shared" si="2"/>
        <v>D0609-12</v>
      </c>
      <c r="N59" s="63" t="str">
        <f t="shared" si="3"/>
        <v>50</v>
      </c>
      <c r="O59" s="734"/>
      <c r="P59" s="734"/>
      <c r="Q59" s="734"/>
    </row>
    <row r="60" spans="1:17" s="78" customFormat="1" ht="17.100000000000001" customHeight="1">
      <c r="A60" s="711" t="s">
        <v>1634</v>
      </c>
      <c r="B60" s="204" t="s">
        <v>1410</v>
      </c>
      <c r="C60" s="205">
        <v>38981</v>
      </c>
      <c r="D60" s="255">
        <v>46286</v>
      </c>
      <c r="E60" s="255" t="str">
        <f t="shared" ca="1" si="4"/>
        <v>VIGENTE</v>
      </c>
      <c r="F60" s="255" t="str">
        <f t="shared" ca="1" si="5"/>
        <v>OK</v>
      </c>
      <c r="G60" s="204" t="s">
        <v>1304</v>
      </c>
      <c r="H60" s="203" t="s">
        <v>1436</v>
      </c>
      <c r="I60" s="252" t="s">
        <v>1245</v>
      </c>
      <c r="J60" s="243" t="s">
        <v>534</v>
      </c>
      <c r="K60" s="898">
        <v>4059</v>
      </c>
      <c r="L60" s="63"/>
      <c r="M60" s="63" t="str">
        <f t="shared" si="2"/>
        <v>D0609-12</v>
      </c>
      <c r="N60" s="63" t="str">
        <f t="shared" si="3"/>
        <v>51</v>
      </c>
      <c r="O60" s="734"/>
      <c r="P60" s="734"/>
      <c r="Q60" s="734"/>
    </row>
    <row r="61" spans="1:17" s="78" customFormat="1" ht="17.100000000000001" customHeight="1">
      <c r="A61" s="711" t="s">
        <v>1634</v>
      </c>
      <c r="B61" s="204" t="s">
        <v>1411</v>
      </c>
      <c r="C61" s="205">
        <v>38981</v>
      </c>
      <c r="D61" s="255">
        <v>46286</v>
      </c>
      <c r="E61" s="255" t="str">
        <f t="shared" ca="1" si="4"/>
        <v>VIGENTE</v>
      </c>
      <c r="F61" s="255" t="str">
        <f t="shared" ca="1" si="5"/>
        <v>OK</v>
      </c>
      <c r="G61" s="204" t="s">
        <v>1304</v>
      </c>
      <c r="H61" s="203" t="s">
        <v>1095</v>
      </c>
      <c r="I61" s="252" t="s">
        <v>1245</v>
      </c>
      <c r="J61" s="243" t="s">
        <v>534</v>
      </c>
      <c r="K61" s="898">
        <v>4034</v>
      </c>
      <c r="L61" s="63"/>
      <c r="M61" s="63" t="str">
        <f t="shared" si="2"/>
        <v>D0609-12</v>
      </c>
      <c r="N61" s="63" t="str">
        <f t="shared" si="3"/>
        <v>52</v>
      </c>
      <c r="O61" s="734"/>
      <c r="P61" s="734"/>
      <c r="Q61" s="734"/>
    </row>
    <row r="62" spans="1:17" s="78" customFormat="1" ht="17.100000000000001" customHeight="1">
      <c r="A62" s="711" t="s">
        <v>1634</v>
      </c>
      <c r="B62" s="204" t="s">
        <v>1412</v>
      </c>
      <c r="C62" s="205">
        <v>38981</v>
      </c>
      <c r="D62" s="255">
        <v>46286</v>
      </c>
      <c r="E62" s="255" t="str">
        <f t="shared" ca="1" si="4"/>
        <v>VIGENTE</v>
      </c>
      <c r="F62" s="255" t="str">
        <f t="shared" ca="1" si="5"/>
        <v>OK</v>
      </c>
      <c r="G62" s="204" t="s">
        <v>1304</v>
      </c>
      <c r="H62" s="203" t="s">
        <v>1096</v>
      </c>
      <c r="I62" s="252" t="s">
        <v>1245</v>
      </c>
      <c r="J62" s="243" t="s">
        <v>534</v>
      </c>
      <c r="K62" s="898">
        <v>4280</v>
      </c>
      <c r="L62" s="63"/>
      <c r="M62" s="63" t="str">
        <f t="shared" si="2"/>
        <v>D0609-12</v>
      </c>
      <c r="N62" s="63" t="str">
        <f t="shared" si="3"/>
        <v>53</v>
      </c>
      <c r="O62" s="734"/>
      <c r="P62" s="734"/>
      <c r="Q62" s="734"/>
    </row>
    <row r="63" spans="1:17" s="78" customFormat="1" ht="17.100000000000001" customHeight="1">
      <c r="A63" s="711" t="s">
        <v>1634</v>
      </c>
      <c r="B63" s="204" t="s">
        <v>1413</v>
      </c>
      <c r="C63" s="205">
        <v>38981</v>
      </c>
      <c r="D63" s="255">
        <v>46286</v>
      </c>
      <c r="E63" s="255" t="str">
        <f t="shared" ca="1" si="4"/>
        <v>VIGENTE</v>
      </c>
      <c r="F63" s="255" t="str">
        <f t="shared" ca="1" si="5"/>
        <v>OK</v>
      </c>
      <c r="G63" s="204" t="s">
        <v>1304</v>
      </c>
      <c r="H63" s="203" t="s">
        <v>1097</v>
      </c>
      <c r="I63" s="252" t="s">
        <v>1245</v>
      </c>
      <c r="J63" s="243" t="s">
        <v>534</v>
      </c>
      <c r="K63" s="898">
        <v>4279</v>
      </c>
      <c r="L63" s="63"/>
      <c r="M63" s="63" t="str">
        <f t="shared" si="2"/>
        <v>D0609-12</v>
      </c>
      <c r="N63" s="63" t="str">
        <f t="shared" si="3"/>
        <v>54</v>
      </c>
      <c r="O63" s="734"/>
      <c r="P63" s="734"/>
      <c r="Q63" s="734"/>
    </row>
    <row r="64" spans="1:17" s="78" customFormat="1" ht="17.100000000000001" customHeight="1">
      <c r="A64" s="711" t="s">
        <v>1634</v>
      </c>
      <c r="B64" s="204" t="s">
        <v>1414</v>
      </c>
      <c r="C64" s="205">
        <v>38981</v>
      </c>
      <c r="D64" s="255">
        <v>46286</v>
      </c>
      <c r="E64" s="255" t="str">
        <f t="shared" ca="1" si="4"/>
        <v>VIGENTE</v>
      </c>
      <c r="F64" s="255" t="str">
        <f t="shared" ca="1" si="5"/>
        <v>OK</v>
      </c>
      <c r="G64" s="204" t="s">
        <v>1304</v>
      </c>
      <c r="H64" s="203" t="s">
        <v>1098</v>
      </c>
      <c r="I64" s="252" t="s">
        <v>1245</v>
      </c>
      <c r="J64" s="243" t="s">
        <v>534</v>
      </c>
      <c r="K64" s="898">
        <v>4170</v>
      </c>
      <c r="L64" s="63"/>
      <c r="M64" s="63" t="str">
        <f t="shared" si="2"/>
        <v>D0609-12</v>
      </c>
      <c r="N64" s="63" t="str">
        <f t="shared" si="3"/>
        <v>55</v>
      </c>
      <c r="O64" s="734"/>
      <c r="P64" s="734"/>
      <c r="Q64" s="734"/>
    </row>
    <row r="65" spans="1:17" s="78" customFormat="1" ht="17.100000000000001" customHeight="1">
      <c r="A65" s="711" t="s">
        <v>1634</v>
      </c>
      <c r="B65" s="204" t="s">
        <v>1415</v>
      </c>
      <c r="C65" s="205">
        <v>38981</v>
      </c>
      <c r="D65" s="255">
        <v>46286</v>
      </c>
      <c r="E65" s="255" t="str">
        <f t="shared" ca="1" si="4"/>
        <v>VIGENTE</v>
      </c>
      <c r="F65" s="255" t="str">
        <f t="shared" ca="1" si="5"/>
        <v>OK</v>
      </c>
      <c r="G65" s="204" t="s">
        <v>1304</v>
      </c>
      <c r="H65" s="203" t="s">
        <v>1398</v>
      </c>
      <c r="I65" s="252" t="s">
        <v>1245</v>
      </c>
      <c r="J65" s="243" t="s">
        <v>534</v>
      </c>
      <c r="K65" s="898">
        <v>4164</v>
      </c>
      <c r="L65" s="63"/>
      <c r="M65" s="63" t="str">
        <f t="shared" si="2"/>
        <v>D0609-12</v>
      </c>
      <c r="N65" s="63" t="str">
        <f t="shared" si="3"/>
        <v>56</v>
      </c>
      <c r="O65" s="734"/>
      <c r="P65" s="734"/>
      <c r="Q65" s="734"/>
    </row>
    <row r="66" spans="1:17" s="78" customFormat="1" ht="17.100000000000001" customHeight="1">
      <c r="A66" s="711" t="s">
        <v>1634</v>
      </c>
      <c r="B66" s="204" t="s">
        <v>1416</v>
      </c>
      <c r="C66" s="205">
        <v>38981</v>
      </c>
      <c r="D66" s="255">
        <v>46286</v>
      </c>
      <c r="E66" s="255" t="str">
        <f t="shared" ca="1" si="4"/>
        <v>VIGENTE</v>
      </c>
      <c r="F66" s="255" t="str">
        <f t="shared" ca="1" si="5"/>
        <v>OK</v>
      </c>
      <c r="G66" s="204" t="s">
        <v>1304</v>
      </c>
      <c r="H66" s="203" t="s">
        <v>1099</v>
      </c>
      <c r="I66" s="252" t="s">
        <v>1245</v>
      </c>
      <c r="J66" s="243" t="s">
        <v>534</v>
      </c>
      <c r="K66" s="898">
        <v>4168</v>
      </c>
      <c r="L66" s="63"/>
      <c r="M66" s="63" t="str">
        <f t="shared" si="2"/>
        <v>D0609-12</v>
      </c>
      <c r="N66" s="63" t="str">
        <f t="shared" si="3"/>
        <v>57</v>
      </c>
      <c r="O66" s="734"/>
      <c r="P66" s="734"/>
      <c r="Q66" s="734"/>
    </row>
    <row r="67" spans="1:17" s="78" customFormat="1" ht="17.100000000000001" customHeight="1">
      <c r="A67" s="711" t="s">
        <v>1634</v>
      </c>
      <c r="B67" s="204" t="s">
        <v>1417</v>
      </c>
      <c r="C67" s="205">
        <v>38981</v>
      </c>
      <c r="D67" s="255">
        <v>46286</v>
      </c>
      <c r="E67" s="255" t="str">
        <f t="shared" ca="1" si="4"/>
        <v>VIGENTE</v>
      </c>
      <c r="F67" s="255" t="str">
        <f t="shared" ca="1" si="5"/>
        <v>OK</v>
      </c>
      <c r="G67" s="204" t="s">
        <v>1304</v>
      </c>
      <c r="H67" s="203" t="s">
        <v>1100</v>
      </c>
      <c r="I67" s="252" t="s">
        <v>1245</v>
      </c>
      <c r="J67" s="243" t="s">
        <v>534</v>
      </c>
      <c r="K67" s="898">
        <v>4180</v>
      </c>
      <c r="L67" s="63"/>
      <c r="M67" s="63" t="str">
        <f t="shared" si="2"/>
        <v>D0609-12</v>
      </c>
      <c r="N67" s="63" t="str">
        <f t="shared" si="3"/>
        <v>58</v>
      </c>
      <c r="O67" s="734"/>
      <c r="P67" s="734"/>
      <c r="Q67" s="734"/>
    </row>
    <row r="68" spans="1:17" s="78" customFormat="1" ht="17.100000000000001" customHeight="1">
      <c r="A68" s="711" t="s">
        <v>1634</v>
      </c>
      <c r="B68" s="204" t="s">
        <v>1418</v>
      </c>
      <c r="C68" s="205">
        <v>38981</v>
      </c>
      <c r="D68" s="255">
        <v>46286</v>
      </c>
      <c r="E68" s="255" t="str">
        <f t="shared" ca="1" si="4"/>
        <v>VIGENTE</v>
      </c>
      <c r="F68" s="255" t="str">
        <f t="shared" ca="1" si="5"/>
        <v>OK</v>
      </c>
      <c r="G68" s="204" t="s">
        <v>1304</v>
      </c>
      <c r="H68" s="203" t="s">
        <v>1101</v>
      </c>
      <c r="I68" s="252" t="s">
        <v>1245</v>
      </c>
      <c r="J68" s="243" t="s">
        <v>534</v>
      </c>
      <c r="K68" s="898">
        <v>4169</v>
      </c>
      <c r="L68" s="63"/>
      <c r="M68" s="63" t="str">
        <f t="shared" si="2"/>
        <v>D0609-12</v>
      </c>
      <c r="N68" s="63" t="str">
        <f t="shared" si="3"/>
        <v>59</v>
      </c>
      <c r="O68" s="734"/>
      <c r="P68" s="734"/>
      <c r="Q68" s="734"/>
    </row>
    <row r="69" spans="1:17" s="78" customFormat="1" ht="17.100000000000001" customHeight="1">
      <c r="A69" s="711" t="s">
        <v>1634</v>
      </c>
      <c r="B69" s="204" t="s">
        <v>1419</v>
      </c>
      <c r="C69" s="205">
        <v>38981</v>
      </c>
      <c r="D69" s="255">
        <v>46286</v>
      </c>
      <c r="E69" s="255" t="str">
        <f t="shared" ca="1" si="4"/>
        <v>VIGENTE</v>
      </c>
      <c r="F69" s="255" t="str">
        <f t="shared" ca="1" si="5"/>
        <v>OK</v>
      </c>
      <c r="G69" s="204" t="s">
        <v>1304</v>
      </c>
      <c r="H69" s="203" t="s">
        <v>1102</v>
      </c>
      <c r="I69" s="252" t="s">
        <v>1245</v>
      </c>
      <c r="J69" s="243" t="s">
        <v>534</v>
      </c>
      <c r="K69" s="898">
        <v>4167</v>
      </c>
      <c r="L69" s="63"/>
      <c r="M69" s="63" t="str">
        <f t="shared" si="2"/>
        <v>D0609-12</v>
      </c>
      <c r="N69" s="63" t="str">
        <f t="shared" si="3"/>
        <v>60</v>
      </c>
      <c r="O69" s="734"/>
      <c r="P69" s="734"/>
      <c r="Q69" s="734"/>
    </row>
    <row r="70" spans="1:17" s="78" customFormat="1" ht="17.100000000000001" customHeight="1">
      <c r="A70" s="711" t="s">
        <v>1634</v>
      </c>
      <c r="B70" s="204" t="s">
        <v>1420</v>
      </c>
      <c r="C70" s="205">
        <v>38981</v>
      </c>
      <c r="D70" s="255">
        <v>46286</v>
      </c>
      <c r="E70" s="255" t="str">
        <f t="shared" ca="1" si="4"/>
        <v>VIGENTE</v>
      </c>
      <c r="F70" s="255" t="str">
        <f t="shared" ca="1" si="5"/>
        <v>OK</v>
      </c>
      <c r="G70" s="204" t="s">
        <v>1304</v>
      </c>
      <c r="H70" s="203" t="s">
        <v>1103</v>
      </c>
      <c r="I70" s="252" t="s">
        <v>1245</v>
      </c>
      <c r="J70" s="243" t="s">
        <v>534</v>
      </c>
      <c r="K70" s="898">
        <v>4165</v>
      </c>
      <c r="L70" s="63"/>
      <c r="M70" s="63" t="str">
        <f t="shared" ref="M70:M101" si="6">IF(ISNUMBER(FIND("/",$B70,1)),MID($B70,1,FIND("/",$B70,1)-1),$B70)</f>
        <v>D0609-12</v>
      </c>
      <c r="N70" s="63" t="str">
        <f t="shared" ref="N70:N101" si="7">IF(ISNUMBER(FIND("/",$B70,1)),MID($B70,FIND("/",$B70,1)+1,LEN($B70)),"")</f>
        <v>61</v>
      </c>
      <c r="O70" s="734"/>
      <c r="P70" s="734"/>
      <c r="Q70" s="734"/>
    </row>
    <row r="71" spans="1:17" s="78" customFormat="1" ht="17.100000000000001" customHeight="1">
      <c r="A71" s="711" t="s">
        <v>1634</v>
      </c>
      <c r="B71" s="204" t="s">
        <v>1421</v>
      </c>
      <c r="C71" s="205">
        <v>38981</v>
      </c>
      <c r="D71" s="255">
        <v>46286</v>
      </c>
      <c r="E71" s="255" t="str">
        <f t="shared" ref="E71:E102" ca="1" si="8">IF(D71&lt;=$T$2,"CADUCADO","VIGENTE")</f>
        <v>VIGENTE</v>
      </c>
      <c r="F71" s="255" t="str">
        <f t="shared" ref="F71:F102" ca="1" si="9">IF($T$2&gt;=(EDATE(D71,-4)),"ALERTA","OK")</f>
        <v>OK</v>
      </c>
      <c r="G71" s="204" t="s">
        <v>1304</v>
      </c>
      <c r="H71" s="203" t="s">
        <v>1104</v>
      </c>
      <c r="I71" s="252" t="s">
        <v>1245</v>
      </c>
      <c r="J71" s="243" t="s">
        <v>534</v>
      </c>
      <c r="K71" s="898">
        <v>4054</v>
      </c>
      <c r="L71" s="63"/>
      <c r="M71" s="63" t="str">
        <f t="shared" si="6"/>
        <v>D0609-12</v>
      </c>
      <c r="N71" s="63" t="str">
        <f t="shared" si="7"/>
        <v>62</v>
      </c>
      <c r="O71" s="734"/>
      <c r="P71" s="734"/>
      <c r="Q71" s="734"/>
    </row>
    <row r="72" spans="1:17" s="78" customFormat="1" ht="17.100000000000001" customHeight="1">
      <c r="A72" s="711" t="s">
        <v>1634</v>
      </c>
      <c r="B72" s="204" t="s">
        <v>1422</v>
      </c>
      <c r="C72" s="205">
        <v>38981</v>
      </c>
      <c r="D72" s="255">
        <v>46286</v>
      </c>
      <c r="E72" s="255" t="str">
        <f t="shared" ca="1" si="8"/>
        <v>VIGENTE</v>
      </c>
      <c r="F72" s="255" t="str">
        <f t="shared" ca="1" si="9"/>
        <v>OK</v>
      </c>
      <c r="G72" s="204" t="s">
        <v>1304</v>
      </c>
      <c r="H72" s="203" t="s">
        <v>1105</v>
      </c>
      <c r="I72" s="252" t="s">
        <v>1245</v>
      </c>
      <c r="J72" s="243" t="s">
        <v>534</v>
      </c>
      <c r="K72" s="898">
        <v>4166</v>
      </c>
      <c r="L72" s="63"/>
      <c r="M72" s="63" t="str">
        <f t="shared" si="6"/>
        <v>D0609-12</v>
      </c>
      <c r="N72" s="63" t="str">
        <f t="shared" si="7"/>
        <v>63</v>
      </c>
      <c r="O72" s="734"/>
      <c r="P72" s="734"/>
      <c r="Q72" s="734"/>
    </row>
    <row r="73" spans="1:17" s="78" customFormat="1" ht="17.100000000000001" customHeight="1">
      <c r="A73" s="711" t="s">
        <v>1634</v>
      </c>
      <c r="B73" s="204" t="s">
        <v>1423</v>
      </c>
      <c r="C73" s="205">
        <v>38981</v>
      </c>
      <c r="D73" s="255">
        <v>46286</v>
      </c>
      <c r="E73" s="255" t="str">
        <f t="shared" ca="1" si="8"/>
        <v>VIGENTE</v>
      </c>
      <c r="F73" s="255" t="str">
        <f t="shared" ca="1" si="9"/>
        <v>OK</v>
      </c>
      <c r="G73" s="204" t="s">
        <v>1304</v>
      </c>
      <c r="H73" s="203" t="s">
        <v>1106</v>
      </c>
      <c r="I73" s="252" t="s">
        <v>1245</v>
      </c>
      <c r="J73" s="243" t="s">
        <v>534</v>
      </c>
      <c r="K73" s="898">
        <v>4006</v>
      </c>
      <c r="L73" s="63"/>
      <c r="M73" s="63" t="str">
        <f t="shared" si="6"/>
        <v>D0609-12</v>
      </c>
      <c r="N73" s="63" t="str">
        <f t="shared" si="7"/>
        <v>64</v>
      </c>
      <c r="O73" s="734"/>
      <c r="P73" s="734"/>
      <c r="Q73" s="734"/>
    </row>
    <row r="74" spans="1:17" s="78" customFormat="1" ht="17.100000000000001" customHeight="1">
      <c r="A74" s="711" t="s">
        <v>1634</v>
      </c>
      <c r="B74" s="204" t="s">
        <v>1424</v>
      </c>
      <c r="C74" s="205">
        <v>38981</v>
      </c>
      <c r="D74" s="255">
        <v>46286</v>
      </c>
      <c r="E74" s="255" t="str">
        <f t="shared" ca="1" si="8"/>
        <v>VIGENTE</v>
      </c>
      <c r="F74" s="255" t="str">
        <f t="shared" ca="1" si="9"/>
        <v>OK</v>
      </c>
      <c r="G74" s="204" t="s">
        <v>1304</v>
      </c>
      <c r="H74" s="203" t="s">
        <v>1107</v>
      </c>
      <c r="I74" s="252" t="s">
        <v>1245</v>
      </c>
      <c r="J74" s="243" t="s">
        <v>534</v>
      </c>
      <c r="K74" s="898">
        <v>4224</v>
      </c>
      <c r="L74" s="63"/>
      <c r="M74" s="63" t="str">
        <f t="shared" si="6"/>
        <v>D0609-12</v>
      </c>
      <c r="N74" s="63" t="str">
        <f t="shared" si="7"/>
        <v>65</v>
      </c>
      <c r="O74" s="734"/>
      <c r="P74" s="734"/>
      <c r="Q74" s="734"/>
    </row>
    <row r="75" spans="1:17" s="78" customFormat="1" ht="17.100000000000001" customHeight="1">
      <c r="A75" s="711" t="s">
        <v>1634</v>
      </c>
      <c r="B75" s="204" t="s">
        <v>1425</v>
      </c>
      <c r="C75" s="205">
        <v>38981</v>
      </c>
      <c r="D75" s="255">
        <v>46286</v>
      </c>
      <c r="E75" s="255" t="str">
        <f t="shared" ca="1" si="8"/>
        <v>VIGENTE</v>
      </c>
      <c r="F75" s="255" t="str">
        <f t="shared" ca="1" si="9"/>
        <v>OK</v>
      </c>
      <c r="G75" s="204" t="s">
        <v>1304</v>
      </c>
      <c r="H75" s="203" t="s">
        <v>1108</v>
      </c>
      <c r="I75" s="252" t="s">
        <v>1245</v>
      </c>
      <c r="J75" s="243" t="s">
        <v>534</v>
      </c>
      <c r="K75" s="898">
        <v>4171</v>
      </c>
      <c r="L75" s="63"/>
      <c r="M75" s="63" t="str">
        <f t="shared" si="6"/>
        <v>D0609-12</v>
      </c>
      <c r="N75" s="63" t="str">
        <f t="shared" si="7"/>
        <v>66</v>
      </c>
      <c r="O75" s="734"/>
      <c r="P75" s="734"/>
      <c r="Q75" s="734"/>
    </row>
    <row r="76" spans="1:17" s="78" customFormat="1" ht="17.100000000000001" customHeight="1">
      <c r="A76" s="711" t="s">
        <v>1634</v>
      </c>
      <c r="B76" s="204" t="s">
        <v>1426</v>
      </c>
      <c r="C76" s="205">
        <v>38981</v>
      </c>
      <c r="D76" s="255">
        <v>46286</v>
      </c>
      <c r="E76" s="255" t="str">
        <f t="shared" ca="1" si="8"/>
        <v>VIGENTE</v>
      </c>
      <c r="F76" s="255" t="str">
        <f t="shared" ca="1" si="9"/>
        <v>OK</v>
      </c>
      <c r="G76" s="204" t="s">
        <v>1304</v>
      </c>
      <c r="H76" s="203" t="s">
        <v>1109</v>
      </c>
      <c r="I76" s="252" t="s">
        <v>1245</v>
      </c>
      <c r="J76" s="243" t="s">
        <v>534</v>
      </c>
      <c r="K76" s="898">
        <v>4215</v>
      </c>
      <c r="L76" s="63"/>
      <c r="M76" s="63" t="str">
        <f t="shared" si="6"/>
        <v>D0609-12</v>
      </c>
      <c r="N76" s="63" t="str">
        <f t="shared" si="7"/>
        <v>67</v>
      </c>
      <c r="O76" s="734"/>
      <c r="P76" s="734"/>
      <c r="Q76" s="734"/>
    </row>
    <row r="77" spans="1:17" s="78" customFormat="1" ht="17.100000000000001" customHeight="1">
      <c r="A77" s="711" t="s">
        <v>1634</v>
      </c>
      <c r="B77" s="204" t="s">
        <v>1427</v>
      </c>
      <c r="C77" s="205">
        <v>38981</v>
      </c>
      <c r="D77" s="255">
        <v>46286</v>
      </c>
      <c r="E77" s="255" t="str">
        <f t="shared" ca="1" si="8"/>
        <v>VIGENTE</v>
      </c>
      <c r="F77" s="255" t="str">
        <f t="shared" ca="1" si="9"/>
        <v>OK</v>
      </c>
      <c r="G77" s="204" t="s">
        <v>1304</v>
      </c>
      <c r="H77" s="203" t="s">
        <v>936</v>
      </c>
      <c r="I77" s="252" t="s">
        <v>1245</v>
      </c>
      <c r="J77" s="243" t="s">
        <v>534</v>
      </c>
      <c r="K77" s="898">
        <v>4214</v>
      </c>
      <c r="L77" s="63"/>
      <c r="M77" s="63" t="str">
        <f t="shared" si="6"/>
        <v>D0609-12</v>
      </c>
      <c r="N77" s="63" t="str">
        <f t="shared" si="7"/>
        <v>68</v>
      </c>
      <c r="O77" s="734"/>
      <c r="P77" s="734"/>
      <c r="Q77" s="734"/>
    </row>
    <row r="78" spans="1:17" s="78" customFormat="1" ht="17.100000000000001" customHeight="1">
      <c r="A78" s="711" t="s">
        <v>1634</v>
      </c>
      <c r="B78" s="204" t="s">
        <v>1428</v>
      </c>
      <c r="C78" s="205">
        <v>38981</v>
      </c>
      <c r="D78" s="255">
        <v>46286</v>
      </c>
      <c r="E78" s="255" t="str">
        <f t="shared" ca="1" si="8"/>
        <v>VIGENTE</v>
      </c>
      <c r="F78" s="255" t="str">
        <f t="shared" ca="1" si="9"/>
        <v>OK</v>
      </c>
      <c r="G78" s="204" t="s">
        <v>1304</v>
      </c>
      <c r="H78" s="203" t="s">
        <v>1399</v>
      </c>
      <c r="I78" s="252" t="s">
        <v>1245</v>
      </c>
      <c r="J78" s="243" t="s">
        <v>534</v>
      </c>
      <c r="K78" s="898">
        <v>4182</v>
      </c>
      <c r="L78" s="63"/>
      <c r="M78" s="63" t="str">
        <f t="shared" si="6"/>
        <v>D0609-12</v>
      </c>
      <c r="N78" s="63" t="str">
        <f t="shared" si="7"/>
        <v>69</v>
      </c>
      <c r="O78" s="734"/>
      <c r="P78" s="734"/>
      <c r="Q78" s="734"/>
    </row>
    <row r="79" spans="1:17" s="78" customFormat="1" ht="17.100000000000001" customHeight="1">
      <c r="A79" s="711" t="s">
        <v>1634</v>
      </c>
      <c r="B79" s="204" t="s">
        <v>1429</v>
      </c>
      <c r="C79" s="205">
        <v>38981</v>
      </c>
      <c r="D79" s="255">
        <v>46286</v>
      </c>
      <c r="E79" s="255" t="str">
        <f t="shared" ca="1" si="8"/>
        <v>VIGENTE</v>
      </c>
      <c r="F79" s="255" t="str">
        <f t="shared" ca="1" si="9"/>
        <v>OK</v>
      </c>
      <c r="G79" s="204" t="s">
        <v>1304</v>
      </c>
      <c r="H79" s="203" t="s">
        <v>937</v>
      </c>
      <c r="I79" s="252" t="s">
        <v>1245</v>
      </c>
      <c r="J79" s="243" t="s">
        <v>534</v>
      </c>
      <c r="K79" s="898">
        <v>4218</v>
      </c>
      <c r="L79" s="63"/>
      <c r="M79" s="63" t="str">
        <f t="shared" si="6"/>
        <v>D0609-12</v>
      </c>
      <c r="N79" s="63" t="str">
        <f t="shared" si="7"/>
        <v>70</v>
      </c>
      <c r="O79" s="734"/>
      <c r="P79" s="734"/>
      <c r="Q79" s="734"/>
    </row>
    <row r="80" spans="1:17" s="78" customFormat="1" ht="17.100000000000001" customHeight="1">
      <c r="A80" s="711" t="s">
        <v>1634</v>
      </c>
      <c r="B80" s="204" t="s">
        <v>1430</v>
      </c>
      <c r="C80" s="205">
        <v>38981</v>
      </c>
      <c r="D80" s="255">
        <v>46286</v>
      </c>
      <c r="E80" s="255" t="str">
        <f t="shared" ca="1" si="8"/>
        <v>VIGENTE</v>
      </c>
      <c r="F80" s="255" t="str">
        <f t="shared" ca="1" si="9"/>
        <v>OK</v>
      </c>
      <c r="G80" s="204" t="s">
        <v>1304</v>
      </c>
      <c r="H80" s="203" t="s">
        <v>938</v>
      </c>
      <c r="I80" s="252" t="s">
        <v>1245</v>
      </c>
      <c r="J80" s="243" t="s">
        <v>534</v>
      </c>
      <c r="K80" s="898">
        <v>4183</v>
      </c>
      <c r="L80" s="63"/>
      <c r="M80" s="63" t="str">
        <f t="shared" si="6"/>
        <v>D0609-12</v>
      </c>
      <c r="N80" s="63" t="str">
        <f t="shared" si="7"/>
        <v>71</v>
      </c>
      <c r="O80" s="734"/>
      <c r="P80" s="734"/>
      <c r="Q80" s="734"/>
    </row>
    <row r="81" spans="1:17" s="78" customFormat="1" ht="17.100000000000001" customHeight="1">
      <c r="A81" s="711" t="s">
        <v>1634</v>
      </c>
      <c r="B81" s="204" t="s">
        <v>1431</v>
      </c>
      <c r="C81" s="205">
        <v>38981</v>
      </c>
      <c r="D81" s="255">
        <v>46286</v>
      </c>
      <c r="E81" s="255" t="str">
        <f t="shared" ca="1" si="8"/>
        <v>VIGENTE</v>
      </c>
      <c r="F81" s="255" t="str">
        <f t="shared" ca="1" si="9"/>
        <v>OK</v>
      </c>
      <c r="G81" s="204" t="s">
        <v>1304</v>
      </c>
      <c r="H81" s="203" t="s">
        <v>939</v>
      </c>
      <c r="I81" s="252" t="s">
        <v>1245</v>
      </c>
      <c r="J81" s="243" t="s">
        <v>534</v>
      </c>
      <c r="K81" s="898">
        <v>4220</v>
      </c>
      <c r="L81" s="63"/>
      <c r="M81" s="63" t="str">
        <f t="shared" si="6"/>
        <v>D0609-12</v>
      </c>
      <c r="N81" s="63" t="str">
        <f t="shared" si="7"/>
        <v>72</v>
      </c>
      <c r="O81" s="734"/>
      <c r="P81" s="734"/>
      <c r="Q81" s="734"/>
    </row>
    <row r="82" spans="1:17" s="78" customFormat="1" ht="17.100000000000001" customHeight="1">
      <c r="A82" s="711" t="s">
        <v>1634</v>
      </c>
      <c r="B82" s="204" t="s">
        <v>1432</v>
      </c>
      <c r="C82" s="205">
        <v>38981</v>
      </c>
      <c r="D82" s="255">
        <v>46286</v>
      </c>
      <c r="E82" s="255" t="str">
        <f t="shared" ca="1" si="8"/>
        <v>VIGENTE</v>
      </c>
      <c r="F82" s="255" t="str">
        <f t="shared" ca="1" si="9"/>
        <v>OK</v>
      </c>
      <c r="G82" s="204" t="s">
        <v>1304</v>
      </c>
      <c r="H82" s="203" t="s">
        <v>940</v>
      </c>
      <c r="I82" s="252" t="s">
        <v>1245</v>
      </c>
      <c r="J82" s="243" t="s">
        <v>534</v>
      </c>
      <c r="K82" s="898">
        <v>4383</v>
      </c>
      <c r="L82" s="63"/>
      <c r="M82" s="63" t="str">
        <f t="shared" si="6"/>
        <v>D0609-12</v>
      </c>
      <c r="N82" s="63" t="str">
        <f t="shared" si="7"/>
        <v>73</v>
      </c>
      <c r="O82" s="734"/>
      <c r="P82" s="734"/>
      <c r="Q82" s="734"/>
    </row>
    <row r="83" spans="1:17" s="78" customFormat="1" ht="17.100000000000001" customHeight="1">
      <c r="A83" s="711" t="s">
        <v>1634</v>
      </c>
      <c r="B83" s="204" t="s">
        <v>1433</v>
      </c>
      <c r="C83" s="205">
        <v>38981</v>
      </c>
      <c r="D83" s="255">
        <v>46286</v>
      </c>
      <c r="E83" s="255" t="str">
        <f t="shared" ca="1" si="8"/>
        <v>VIGENTE</v>
      </c>
      <c r="F83" s="255" t="str">
        <f t="shared" ca="1" si="9"/>
        <v>OK</v>
      </c>
      <c r="G83" s="204" t="s">
        <v>1304</v>
      </c>
      <c r="H83" s="203" t="s">
        <v>941</v>
      </c>
      <c r="I83" s="252" t="s">
        <v>1245</v>
      </c>
      <c r="J83" s="243" t="s">
        <v>534</v>
      </c>
      <c r="K83" s="898">
        <v>4455</v>
      </c>
      <c r="L83" s="63"/>
      <c r="M83" s="63" t="str">
        <f t="shared" si="6"/>
        <v>D0609-12</v>
      </c>
      <c r="N83" s="63" t="str">
        <f t="shared" si="7"/>
        <v>74</v>
      </c>
      <c r="O83" s="734"/>
      <c r="P83" s="734"/>
      <c r="Q83" s="734"/>
    </row>
    <row r="84" spans="1:17" s="78" customFormat="1" ht="17.100000000000001" customHeight="1">
      <c r="A84" s="711" t="s">
        <v>1634</v>
      </c>
      <c r="B84" s="204" t="s">
        <v>1434</v>
      </c>
      <c r="C84" s="205">
        <v>38981</v>
      </c>
      <c r="D84" s="255">
        <v>46286</v>
      </c>
      <c r="E84" s="255" t="str">
        <f t="shared" ca="1" si="8"/>
        <v>VIGENTE</v>
      </c>
      <c r="F84" s="255" t="str">
        <f t="shared" ca="1" si="9"/>
        <v>OK</v>
      </c>
      <c r="G84" s="204" t="s">
        <v>1304</v>
      </c>
      <c r="H84" s="203" t="s">
        <v>942</v>
      </c>
      <c r="I84" s="252" t="s">
        <v>1245</v>
      </c>
      <c r="J84" s="243" t="s">
        <v>534</v>
      </c>
      <c r="K84" s="898">
        <v>4454</v>
      </c>
      <c r="L84" s="63"/>
      <c r="M84" s="63" t="str">
        <f t="shared" si="6"/>
        <v>D0609-12</v>
      </c>
      <c r="N84" s="63" t="str">
        <f t="shared" si="7"/>
        <v>75</v>
      </c>
      <c r="O84" s="734"/>
      <c r="P84" s="734"/>
      <c r="Q84" s="734"/>
    </row>
    <row r="85" spans="1:17" s="78" customFormat="1" ht="17.100000000000001" customHeight="1">
      <c r="A85" s="711" t="s">
        <v>1634</v>
      </c>
      <c r="B85" s="204" t="s">
        <v>943</v>
      </c>
      <c r="C85" s="205">
        <v>38981</v>
      </c>
      <c r="D85" s="255">
        <v>46286</v>
      </c>
      <c r="E85" s="255" t="str">
        <f t="shared" ca="1" si="8"/>
        <v>VIGENTE</v>
      </c>
      <c r="F85" s="255" t="str">
        <f t="shared" ca="1" si="9"/>
        <v>OK</v>
      </c>
      <c r="G85" s="204" t="s">
        <v>1304</v>
      </c>
      <c r="H85" s="1869" t="s">
        <v>944</v>
      </c>
      <c r="I85" s="252" t="s">
        <v>1245</v>
      </c>
      <c r="J85" s="243" t="s">
        <v>534</v>
      </c>
      <c r="K85" s="898">
        <v>4449</v>
      </c>
      <c r="L85" s="63"/>
      <c r="M85" s="63" t="str">
        <f t="shared" si="6"/>
        <v>D0609-12</v>
      </c>
      <c r="N85" s="63" t="str">
        <f t="shared" si="7"/>
        <v>76</v>
      </c>
      <c r="O85" s="734"/>
      <c r="P85" s="734"/>
      <c r="Q85" s="734"/>
    </row>
    <row r="86" spans="1:17" s="78" customFormat="1" ht="17.100000000000001" customHeight="1">
      <c r="A86" s="711" t="s">
        <v>1634</v>
      </c>
      <c r="B86" s="204" t="s">
        <v>1248</v>
      </c>
      <c r="C86" s="205">
        <v>38981</v>
      </c>
      <c r="D86" s="255">
        <v>46286</v>
      </c>
      <c r="E86" s="255" t="str">
        <f t="shared" ca="1" si="8"/>
        <v>VIGENTE</v>
      </c>
      <c r="F86" s="255" t="str">
        <f t="shared" ca="1" si="9"/>
        <v>OK</v>
      </c>
      <c r="G86" s="204" t="s">
        <v>1304</v>
      </c>
      <c r="H86" s="1869" t="s">
        <v>945</v>
      </c>
      <c r="I86" s="252" t="s">
        <v>1245</v>
      </c>
      <c r="J86" s="243" t="s">
        <v>534</v>
      </c>
      <c r="K86" s="898">
        <v>4473</v>
      </c>
      <c r="L86" s="63"/>
      <c r="M86" s="63" t="str">
        <f t="shared" si="6"/>
        <v>D0609-12</v>
      </c>
      <c r="N86" s="63" t="str">
        <f t="shared" si="7"/>
        <v>77</v>
      </c>
      <c r="O86" s="734"/>
      <c r="P86" s="734"/>
      <c r="Q86" s="734"/>
    </row>
    <row r="87" spans="1:17" s="78" customFormat="1" ht="17.100000000000001" customHeight="1">
      <c r="A87" s="711" t="s">
        <v>1634</v>
      </c>
      <c r="B87" s="204" t="s">
        <v>43</v>
      </c>
      <c r="C87" s="205">
        <v>38981</v>
      </c>
      <c r="D87" s="255">
        <v>46286</v>
      </c>
      <c r="E87" s="255" t="str">
        <f t="shared" ca="1" si="8"/>
        <v>VIGENTE</v>
      </c>
      <c r="F87" s="255" t="str">
        <f t="shared" ca="1" si="9"/>
        <v>OK</v>
      </c>
      <c r="G87" s="204" t="s">
        <v>1304</v>
      </c>
      <c r="H87" s="206" t="s">
        <v>46</v>
      </c>
      <c r="I87" s="252" t="s">
        <v>1245</v>
      </c>
      <c r="J87" s="243" t="s">
        <v>534</v>
      </c>
      <c r="K87" s="207">
        <v>4468</v>
      </c>
      <c r="L87" s="63"/>
      <c r="M87" s="63" t="str">
        <f t="shared" si="6"/>
        <v>D0609-12</v>
      </c>
      <c r="N87" s="63" t="str">
        <f t="shared" si="7"/>
        <v>78</v>
      </c>
      <c r="O87" s="734"/>
      <c r="P87" s="734"/>
      <c r="Q87" s="734"/>
    </row>
    <row r="88" spans="1:17" s="78" customFormat="1" ht="17.100000000000001" customHeight="1">
      <c r="A88" s="711" t="s">
        <v>1634</v>
      </c>
      <c r="B88" s="204" t="s">
        <v>44</v>
      </c>
      <c r="C88" s="205">
        <v>38981</v>
      </c>
      <c r="D88" s="255">
        <v>46286</v>
      </c>
      <c r="E88" s="255" t="str">
        <f t="shared" ca="1" si="8"/>
        <v>VIGENTE</v>
      </c>
      <c r="F88" s="255" t="str">
        <f t="shared" ca="1" si="9"/>
        <v>OK</v>
      </c>
      <c r="G88" s="204" t="s">
        <v>1304</v>
      </c>
      <c r="H88" s="206" t="s">
        <v>47</v>
      </c>
      <c r="I88" s="252" t="s">
        <v>1245</v>
      </c>
      <c r="J88" s="243" t="s">
        <v>534</v>
      </c>
      <c r="K88" s="207">
        <v>4494</v>
      </c>
      <c r="L88" s="63"/>
      <c r="M88" s="63" t="str">
        <f t="shared" si="6"/>
        <v>D0609-12</v>
      </c>
      <c r="N88" s="63" t="str">
        <f t="shared" si="7"/>
        <v>79</v>
      </c>
      <c r="O88" s="734"/>
      <c r="P88" s="734"/>
      <c r="Q88" s="734"/>
    </row>
    <row r="89" spans="1:17" s="78" customFormat="1" ht="17.100000000000001" customHeight="1">
      <c r="A89" s="711" t="s">
        <v>1634</v>
      </c>
      <c r="B89" s="204" t="s">
        <v>45</v>
      </c>
      <c r="C89" s="205">
        <v>38981</v>
      </c>
      <c r="D89" s="255">
        <v>46286</v>
      </c>
      <c r="E89" s="255" t="str">
        <f t="shared" ca="1" si="8"/>
        <v>VIGENTE</v>
      </c>
      <c r="F89" s="255" t="str">
        <f t="shared" ca="1" si="9"/>
        <v>OK</v>
      </c>
      <c r="G89" s="204" t="s">
        <v>1304</v>
      </c>
      <c r="H89" s="206" t="s">
        <v>48</v>
      </c>
      <c r="I89" s="252" t="s">
        <v>1245</v>
      </c>
      <c r="J89" s="243" t="s">
        <v>534</v>
      </c>
      <c r="K89" s="207">
        <v>4484</v>
      </c>
      <c r="L89" s="63"/>
      <c r="M89" s="63" t="str">
        <f t="shared" si="6"/>
        <v>D0609-12</v>
      </c>
      <c r="N89" s="63" t="str">
        <f t="shared" si="7"/>
        <v>80</v>
      </c>
      <c r="O89" s="734"/>
      <c r="P89" s="734"/>
      <c r="Q89" s="734"/>
    </row>
    <row r="90" spans="1:17" s="78" customFormat="1" ht="17.100000000000001" customHeight="1">
      <c r="A90" s="711" t="s">
        <v>1634</v>
      </c>
      <c r="B90" s="204" t="s">
        <v>49</v>
      </c>
      <c r="C90" s="205">
        <v>38981</v>
      </c>
      <c r="D90" s="255">
        <v>46286</v>
      </c>
      <c r="E90" s="255" t="str">
        <f t="shared" ca="1" si="8"/>
        <v>VIGENTE</v>
      </c>
      <c r="F90" s="255" t="str">
        <f t="shared" ca="1" si="9"/>
        <v>OK</v>
      </c>
      <c r="G90" s="204" t="s">
        <v>1304</v>
      </c>
      <c r="H90" s="206" t="s">
        <v>51</v>
      </c>
      <c r="I90" s="252" t="s">
        <v>1245</v>
      </c>
      <c r="J90" s="243" t="s">
        <v>534</v>
      </c>
      <c r="K90" s="207">
        <v>4489</v>
      </c>
      <c r="L90" s="63"/>
      <c r="M90" s="63" t="str">
        <f t="shared" si="6"/>
        <v>D0609-12</v>
      </c>
      <c r="N90" s="63" t="str">
        <f t="shared" si="7"/>
        <v>81</v>
      </c>
      <c r="O90" s="734"/>
      <c r="P90" s="734"/>
      <c r="Q90" s="734"/>
    </row>
    <row r="91" spans="1:17" s="78" customFormat="1" ht="17.100000000000001" customHeight="1">
      <c r="A91" s="711" t="s">
        <v>1634</v>
      </c>
      <c r="B91" s="204" t="s">
        <v>50</v>
      </c>
      <c r="C91" s="205">
        <v>38981</v>
      </c>
      <c r="D91" s="255">
        <v>46286</v>
      </c>
      <c r="E91" s="255" t="str">
        <f t="shared" ca="1" si="8"/>
        <v>VIGENTE</v>
      </c>
      <c r="F91" s="255" t="str">
        <f t="shared" ca="1" si="9"/>
        <v>OK</v>
      </c>
      <c r="G91" s="204" t="s">
        <v>1304</v>
      </c>
      <c r="H91" s="206" t="s">
        <v>52</v>
      </c>
      <c r="I91" s="252" t="s">
        <v>1245</v>
      </c>
      <c r="J91" s="243" t="s">
        <v>534</v>
      </c>
      <c r="K91" s="207">
        <v>4499</v>
      </c>
      <c r="L91" s="63"/>
      <c r="M91" s="63" t="str">
        <f t="shared" si="6"/>
        <v>D0609-12</v>
      </c>
      <c r="N91" s="63" t="str">
        <f t="shared" si="7"/>
        <v>82</v>
      </c>
      <c r="O91" s="734"/>
      <c r="P91" s="734"/>
      <c r="Q91" s="734"/>
    </row>
    <row r="92" spans="1:17" s="108" customFormat="1" ht="17.100000000000001" customHeight="1">
      <c r="A92" s="1883" t="s">
        <v>1634</v>
      </c>
      <c r="B92" s="245" t="s">
        <v>1944</v>
      </c>
      <c r="C92" s="246">
        <v>38981</v>
      </c>
      <c r="D92" s="255">
        <v>46286</v>
      </c>
      <c r="E92" s="255" t="str">
        <f t="shared" ca="1" si="8"/>
        <v>VIGENTE</v>
      </c>
      <c r="F92" s="255" t="str">
        <f t="shared" ca="1" si="9"/>
        <v>OK</v>
      </c>
      <c r="G92" s="245" t="s">
        <v>1304</v>
      </c>
      <c r="H92" s="200" t="s">
        <v>1942</v>
      </c>
      <c r="I92" s="201" t="s">
        <v>1245</v>
      </c>
      <c r="J92" s="202" t="s">
        <v>534</v>
      </c>
      <c r="K92" s="1884">
        <v>4511</v>
      </c>
      <c r="L92" s="63"/>
      <c r="M92" s="63" t="str">
        <f t="shared" si="6"/>
        <v>D0609-12</v>
      </c>
      <c r="N92" s="63" t="str">
        <f t="shared" si="7"/>
        <v>83</v>
      </c>
    </row>
    <row r="93" spans="1:17" s="108" customFormat="1" ht="17.100000000000001" customHeight="1">
      <c r="A93" s="1883" t="s">
        <v>1634</v>
      </c>
      <c r="B93" s="245" t="s">
        <v>1945</v>
      </c>
      <c r="C93" s="246">
        <v>38981</v>
      </c>
      <c r="D93" s="255">
        <v>46286</v>
      </c>
      <c r="E93" s="255" t="str">
        <f t="shared" ca="1" si="8"/>
        <v>VIGENTE</v>
      </c>
      <c r="F93" s="255" t="str">
        <f t="shared" ca="1" si="9"/>
        <v>OK</v>
      </c>
      <c r="G93" s="245" t="s">
        <v>1304</v>
      </c>
      <c r="H93" s="200" t="s">
        <v>1943</v>
      </c>
      <c r="I93" s="201" t="s">
        <v>1245</v>
      </c>
      <c r="J93" s="202" t="s">
        <v>534</v>
      </c>
      <c r="K93" s="1884">
        <v>4525</v>
      </c>
      <c r="L93" s="63"/>
      <c r="M93" s="63" t="str">
        <f t="shared" si="6"/>
        <v>D0609-12</v>
      </c>
      <c r="N93" s="63" t="str">
        <f t="shared" si="7"/>
        <v>84</v>
      </c>
    </row>
    <row r="94" spans="1:17" s="108" customFormat="1" ht="17.100000000000001" customHeight="1">
      <c r="A94" s="1883" t="s">
        <v>1634</v>
      </c>
      <c r="B94" s="245" t="s">
        <v>2821</v>
      </c>
      <c r="C94" s="246">
        <v>38981</v>
      </c>
      <c r="D94" s="255">
        <v>46286</v>
      </c>
      <c r="E94" s="255" t="str">
        <f t="shared" ca="1" si="8"/>
        <v>VIGENTE</v>
      </c>
      <c r="F94" s="255" t="str">
        <f t="shared" ca="1" si="9"/>
        <v>OK</v>
      </c>
      <c r="G94" s="245" t="s">
        <v>1304</v>
      </c>
      <c r="H94" s="200" t="s">
        <v>2822</v>
      </c>
      <c r="I94" s="201" t="s">
        <v>1245</v>
      </c>
      <c r="J94" s="202" t="s">
        <v>534</v>
      </c>
      <c r="K94" s="1884">
        <v>4581</v>
      </c>
      <c r="L94" s="63"/>
      <c r="M94" s="63"/>
      <c r="N94" s="63"/>
    </row>
    <row r="95" spans="1:17" s="152" customFormat="1" ht="32.25" customHeight="1">
      <c r="A95" s="1865" t="s">
        <v>1635</v>
      </c>
      <c r="B95" s="231" t="s">
        <v>1249</v>
      </c>
      <c r="C95" s="230">
        <v>38981</v>
      </c>
      <c r="D95" s="254">
        <v>46295</v>
      </c>
      <c r="E95" s="254" t="str">
        <f t="shared" ca="1" si="8"/>
        <v>VIGENTE</v>
      </c>
      <c r="F95" s="254" t="str">
        <f t="shared" ca="1" si="9"/>
        <v>OK</v>
      </c>
      <c r="G95" s="222" t="s">
        <v>1304</v>
      </c>
      <c r="H95" s="1866" t="s">
        <v>641</v>
      </c>
      <c r="I95" s="223" t="s">
        <v>1245</v>
      </c>
      <c r="J95" s="222"/>
      <c r="K95" s="1867"/>
      <c r="M95" s="152" t="str">
        <f t="shared" si="6"/>
        <v>D0609-13</v>
      </c>
      <c r="N95" s="152" t="str">
        <f t="shared" si="7"/>
        <v/>
      </c>
      <c r="O95" s="761"/>
      <c r="P95" s="761"/>
      <c r="Q95" s="761"/>
    </row>
    <row r="96" spans="1:17" s="78" customFormat="1" ht="17.100000000000001" customHeight="1">
      <c r="A96" s="711" t="s">
        <v>1634</v>
      </c>
      <c r="B96" s="1868" t="s">
        <v>1250</v>
      </c>
      <c r="C96" s="205">
        <v>38981</v>
      </c>
      <c r="D96" s="255">
        <v>46295</v>
      </c>
      <c r="E96" s="255" t="str">
        <f t="shared" ca="1" si="8"/>
        <v>VIGENTE</v>
      </c>
      <c r="F96" s="255" t="str">
        <f t="shared" ca="1" si="9"/>
        <v>OK</v>
      </c>
      <c r="G96" s="204" t="s">
        <v>1304</v>
      </c>
      <c r="H96" s="1869" t="s">
        <v>1256</v>
      </c>
      <c r="I96" s="252" t="s">
        <v>1245</v>
      </c>
      <c r="J96" s="243" t="s">
        <v>534</v>
      </c>
      <c r="K96" s="898">
        <v>4019</v>
      </c>
      <c r="L96" s="63"/>
      <c r="M96" s="63" t="str">
        <f t="shared" si="6"/>
        <v>D0609-13</v>
      </c>
      <c r="N96" s="63" t="str">
        <f t="shared" si="7"/>
        <v>1</v>
      </c>
      <c r="O96" s="734"/>
      <c r="P96" s="734"/>
      <c r="Q96" s="734"/>
    </row>
    <row r="97" spans="1:17" s="78" customFormat="1" ht="17.100000000000001" customHeight="1">
      <c r="A97" s="711" t="s">
        <v>1634</v>
      </c>
      <c r="B97" s="204" t="s">
        <v>1251</v>
      </c>
      <c r="C97" s="205">
        <v>38981</v>
      </c>
      <c r="D97" s="255">
        <v>46295</v>
      </c>
      <c r="E97" s="255" t="str">
        <f t="shared" ca="1" si="8"/>
        <v>VIGENTE</v>
      </c>
      <c r="F97" s="255" t="str">
        <f t="shared" ca="1" si="9"/>
        <v>OK</v>
      </c>
      <c r="G97" s="204" t="s">
        <v>1304</v>
      </c>
      <c r="H97" s="203" t="s">
        <v>1257</v>
      </c>
      <c r="I97" s="252" t="s">
        <v>1245</v>
      </c>
      <c r="J97" s="243" t="s">
        <v>534</v>
      </c>
      <c r="K97" s="898">
        <v>4030</v>
      </c>
      <c r="L97" s="63"/>
      <c r="M97" s="63" t="str">
        <f t="shared" si="6"/>
        <v>D0609-13</v>
      </c>
      <c r="N97" s="63" t="str">
        <f t="shared" si="7"/>
        <v>2</v>
      </c>
      <c r="O97" s="734"/>
      <c r="P97" s="734"/>
      <c r="Q97" s="734"/>
    </row>
    <row r="98" spans="1:17" s="78" customFormat="1" ht="17.100000000000001" customHeight="1">
      <c r="A98" s="711" t="s">
        <v>1634</v>
      </c>
      <c r="B98" s="204" t="s">
        <v>1252</v>
      </c>
      <c r="C98" s="205">
        <v>38981</v>
      </c>
      <c r="D98" s="255">
        <v>46295</v>
      </c>
      <c r="E98" s="255" t="str">
        <f t="shared" ca="1" si="8"/>
        <v>VIGENTE</v>
      </c>
      <c r="F98" s="255" t="str">
        <f t="shared" ca="1" si="9"/>
        <v>OK</v>
      </c>
      <c r="G98" s="204" t="s">
        <v>1304</v>
      </c>
      <c r="H98" s="203" t="s">
        <v>1258</v>
      </c>
      <c r="I98" s="252" t="s">
        <v>1245</v>
      </c>
      <c r="J98" s="243" t="s">
        <v>534</v>
      </c>
      <c r="K98" s="898">
        <v>4033</v>
      </c>
      <c r="L98" s="63"/>
      <c r="M98" s="63" t="str">
        <f t="shared" si="6"/>
        <v>D0609-13</v>
      </c>
      <c r="N98" s="63" t="str">
        <f t="shared" si="7"/>
        <v>3</v>
      </c>
      <c r="O98" s="734"/>
      <c r="P98" s="734"/>
      <c r="Q98" s="734"/>
    </row>
    <row r="99" spans="1:17" s="78" customFormat="1" ht="17.100000000000001" customHeight="1">
      <c r="A99" s="711" t="s">
        <v>1634</v>
      </c>
      <c r="B99" s="204" t="s">
        <v>1253</v>
      </c>
      <c r="C99" s="205">
        <v>38981</v>
      </c>
      <c r="D99" s="255">
        <v>46295</v>
      </c>
      <c r="E99" s="255" t="str">
        <f t="shared" ca="1" si="8"/>
        <v>VIGENTE</v>
      </c>
      <c r="F99" s="255" t="str">
        <f t="shared" ca="1" si="9"/>
        <v>OK</v>
      </c>
      <c r="G99" s="204" t="s">
        <v>1304</v>
      </c>
      <c r="H99" s="203" t="s">
        <v>1259</v>
      </c>
      <c r="I99" s="252" t="s">
        <v>1245</v>
      </c>
      <c r="J99" s="243" t="s">
        <v>534</v>
      </c>
      <c r="K99" s="898">
        <v>4102</v>
      </c>
      <c r="L99" s="63"/>
      <c r="M99" s="63" t="str">
        <f t="shared" si="6"/>
        <v>D0609-13</v>
      </c>
      <c r="N99" s="63" t="str">
        <f t="shared" si="7"/>
        <v>4</v>
      </c>
      <c r="O99" s="734"/>
      <c r="P99" s="734"/>
      <c r="Q99" s="734"/>
    </row>
    <row r="100" spans="1:17" s="78" customFormat="1" ht="17.100000000000001" customHeight="1">
      <c r="A100" s="711" t="s">
        <v>1634</v>
      </c>
      <c r="B100" s="204" t="s">
        <v>1254</v>
      </c>
      <c r="C100" s="205">
        <v>38981</v>
      </c>
      <c r="D100" s="255">
        <v>46295</v>
      </c>
      <c r="E100" s="255" t="str">
        <f t="shared" ca="1" si="8"/>
        <v>VIGENTE</v>
      </c>
      <c r="F100" s="255" t="str">
        <f t="shared" ca="1" si="9"/>
        <v>OK</v>
      </c>
      <c r="G100" s="204" t="s">
        <v>1304</v>
      </c>
      <c r="H100" s="203" t="s">
        <v>1260</v>
      </c>
      <c r="I100" s="252" t="s">
        <v>1245</v>
      </c>
      <c r="J100" s="243" t="s">
        <v>534</v>
      </c>
      <c r="K100" s="898">
        <v>4023</v>
      </c>
      <c r="L100" s="63"/>
      <c r="M100" s="63" t="str">
        <f t="shared" si="6"/>
        <v>D0609-13</v>
      </c>
      <c r="N100" s="63" t="str">
        <f t="shared" si="7"/>
        <v>5</v>
      </c>
      <c r="O100" s="734"/>
      <c r="P100" s="734"/>
      <c r="Q100" s="734"/>
    </row>
    <row r="101" spans="1:17" s="78" customFormat="1" ht="17.100000000000001" customHeight="1">
      <c r="A101" s="711" t="s">
        <v>1634</v>
      </c>
      <c r="B101" s="204" t="s">
        <v>1255</v>
      </c>
      <c r="C101" s="205">
        <v>38981</v>
      </c>
      <c r="D101" s="255">
        <v>46295</v>
      </c>
      <c r="E101" s="255" t="str">
        <f t="shared" ca="1" si="8"/>
        <v>VIGENTE</v>
      </c>
      <c r="F101" s="255" t="str">
        <f t="shared" ca="1" si="9"/>
        <v>OK</v>
      </c>
      <c r="G101" s="204" t="s">
        <v>1304</v>
      </c>
      <c r="H101" s="203" t="s">
        <v>1261</v>
      </c>
      <c r="I101" s="252" t="s">
        <v>1245</v>
      </c>
      <c r="J101" s="243" t="s">
        <v>534</v>
      </c>
      <c r="K101" s="898">
        <v>4013</v>
      </c>
      <c r="L101" s="63"/>
      <c r="M101" s="63" t="str">
        <f t="shared" si="6"/>
        <v>D0609-13</v>
      </c>
      <c r="N101" s="63" t="str">
        <f t="shared" si="7"/>
        <v>6</v>
      </c>
      <c r="O101" s="734"/>
      <c r="P101" s="734"/>
      <c r="Q101" s="734"/>
    </row>
    <row r="102" spans="1:17" s="78" customFormat="1" ht="17.100000000000001" customHeight="1">
      <c r="A102" s="711" t="s">
        <v>1634</v>
      </c>
      <c r="B102" s="204" t="s">
        <v>2429</v>
      </c>
      <c r="C102" s="205">
        <v>38981</v>
      </c>
      <c r="D102" s="255">
        <v>46295</v>
      </c>
      <c r="E102" s="255" t="str">
        <f t="shared" ca="1" si="8"/>
        <v>VIGENTE</v>
      </c>
      <c r="F102" s="255" t="str">
        <f t="shared" ca="1" si="9"/>
        <v>OK</v>
      </c>
      <c r="G102" s="204" t="s">
        <v>1304</v>
      </c>
      <c r="H102" s="203" t="s">
        <v>2430</v>
      </c>
      <c r="I102" s="252" t="s">
        <v>1245</v>
      </c>
      <c r="J102" s="243" t="s">
        <v>534</v>
      </c>
      <c r="K102" s="898">
        <v>4504</v>
      </c>
      <c r="L102" s="63"/>
      <c r="M102" s="63"/>
      <c r="N102" s="63"/>
      <c r="O102" s="734"/>
      <c r="P102" s="734"/>
      <c r="Q102" s="734"/>
    </row>
    <row r="103" spans="1:17" s="78" customFormat="1" ht="33.75" customHeight="1">
      <c r="A103" s="711" t="s">
        <v>1633</v>
      </c>
      <c r="B103" s="204" t="s">
        <v>295</v>
      </c>
      <c r="C103" s="205">
        <v>41157</v>
      </c>
      <c r="D103" s="255">
        <v>46631</v>
      </c>
      <c r="E103" s="255" t="str">
        <f t="shared" ref="E103:E121" ca="1" si="10">IF(D103&lt;=$T$2,"CADUCADO","VIGENTE")</f>
        <v>VIGENTE</v>
      </c>
      <c r="F103" s="255" t="str">
        <f t="shared" ref="F103:F121" ca="1" si="11">IF($T$2&gt;=(EDATE(D103,-4)),"ALERTA","OK")</f>
        <v>OK</v>
      </c>
      <c r="G103" s="204" t="s">
        <v>1304</v>
      </c>
      <c r="H103" s="203" t="s">
        <v>296</v>
      </c>
      <c r="I103" s="206" t="s">
        <v>297</v>
      </c>
      <c r="J103" s="243" t="s">
        <v>298</v>
      </c>
      <c r="K103" s="898">
        <v>4456</v>
      </c>
      <c r="L103" s="63"/>
      <c r="M103" s="63" t="str">
        <f>IF(ISNUMBER(FIND("/",$B103,1)),MID($B103,1,FIND("/",$B103,1)-1),$B103)</f>
        <v>D1209-122</v>
      </c>
      <c r="N103" s="63" t="str">
        <f>IF(ISNUMBER(FIND("/",$B103,1)),MID($B103,FIND("/",$B103,1)+1,LEN($B103)),"")</f>
        <v/>
      </c>
      <c r="O103" s="734"/>
      <c r="P103" s="734"/>
      <c r="Q103" s="734"/>
    </row>
    <row r="104" spans="1:17" ht="17.100000000000001" customHeight="1">
      <c r="A104" s="712" t="s">
        <v>1635</v>
      </c>
      <c r="B104" s="224" t="s">
        <v>1262</v>
      </c>
      <c r="C104" s="225">
        <v>39440</v>
      </c>
      <c r="D104" s="226">
        <v>46722</v>
      </c>
      <c r="E104" s="226" t="str">
        <f t="shared" ca="1" si="10"/>
        <v>VIGENTE</v>
      </c>
      <c r="F104" s="226" t="str">
        <f t="shared" ca="1" si="11"/>
        <v>OK</v>
      </c>
      <c r="G104" s="224" t="s">
        <v>1304</v>
      </c>
      <c r="H104" s="227" t="s">
        <v>5483</v>
      </c>
      <c r="I104" s="228" t="s">
        <v>1245</v>
      </c>
      <c r="J104" s="229"/>
      <c r="K104" s="251"/>
      <c r="L104" s="63"/>
      <c r="M104" s="4" t="str">
        <f t="shared" ref="M104:M118" si="12">IF(ISNUMBER(FIND("/",$B104,1)),MID($B104,1,FIND("/",$B104,1)-1),$B104)</f>
        <v>D0712-14</v>
      </c>
      <c r="N104" s="4" t="str">
        <f t="shared" ref="N104:N118" si="13">IF(ISNUMBER(FIND("/",$B104,1)),MID($B104,FIND("/",$B104,1)+1,LEN($B104)),"")</f>
        <v/>
      </c>
      <c r="O104"/>
      <c r="P104"/>
      <c r="Q104"/>
    </row>
    <row r="105" spans="1:17" ht="17.100000000000001" customHeight="1">
      <c r="A105" s="711" t="s">
        <v>1634</v>
      </c>
      <c r="B105" s="194" t="s">
        <v>1263</v>
      </c>
      <c r="C105" s="195">
        <v>39440</v>
      </c>
      <c r="D105" s="239">
        <v>46722</v>
      </c>
      <c r="E105" s="244" t="str">
        <f t="shared" ca="1" si="10"/>
        <v>VIGENTE</v>
      </c>
      <c r="F105" s="244" t="str">
        <f t="shared" ca="1" si="11"/>
        <v>OK</v>
      </c>
      <c r="G105" s="194" t="s">
        <v>1304</v>
      </c>
      <c r="H105" s="203" t="s">
        <v>889</v>
      </c>
      <c r="I105" s="252" t="s">
        <v>1245</v>
      </c>
      <c r="J105" s="204" t="s">
        <v>3337</v>
      </c>
      <c r="K105" s="199">
        <v>4227</v>
      </c>
      <c r="L105" s="63"/>
      <c r="M105" s="4" t="str">
        <f t="shared" si="12"/>
        <v>D0712-14</v>
      </c>
      <c r="N105" s="4" t="str">
        <f t="shared" si="13"/>
        <v>1</v>
      </c>
      <c r="O105"/>
      <c r="P105"/>
      <c r="Q105"/>
    </row>
    <row r="106" spans="1:17" ht="17.100000000000001" customHeight="1">
      <c r="A106" s="711" t="s">
        <v>1634</v>
      </c>
      <c r="B106" s="194" t="s">
        <v>881</v>
      </c>
      <c r="C106" s="195">
        <v>39440</v>
      </c>
      <c r="D106" s="239">
        <v>46722</v>
      </c>
      <c r="E106" s="244" t="str">
        <f t="shared" ca="1" si="10"/>
        <v>VIGENTE</v>
      </c>
      <c r="F106" s="244" t="str">
        <f t="shared" ca="1" si="11"/>
        <v>OK</v>
      </c>
      <c r="G106" s="194" t="s">
        <v>1304</v>
      </c>
      <c r="H106" s="203" t="s">
        <v>890</v>
      </c>
      <c r="I106" s="197" t="s">
        <v>1245</v>
      </c>
      <c r="J106" s="204" t="s">
        <v>3337</v>
      </c>
      <c r="K106" s="199">
        <v>4226</v>
      </c>
      <c r="L106" s="63"/>
      <c r="M106" s="4" t="str">
        <f t="shared" si="12"/>
        <v>D0712-14</v>
      </c>
      <c r="N106" s="4" t="str">
        <f t="shared" si="13"/>
        <v>2</v>
      </c>
      <c r="O106"/>
      <c r="P106"/>
      <c r="Q106"/>
    </row>
    <row r="107" spans="1:17" ht="17.100000000000001" customHeight="1">
      <c r="A107" s="711" t="s">
        <v>1634</v>
      </c>
      <c r="B107" s="194" t="s">
        <v>882</v>
      </c>
      <c r="C107" s="195">
        <v>39440</v>
      </c>
      <c r="D107" s="239">
        <v>46722</v>
      </c>
      <c r="E107" s="244" t="str">
        <f t="shared" ca="1" si="10"/>
        <v>VIGENTE</v>
      </c>
      <c r="F107" s="244" t="str">
        <f t="shared" ca="1" si="11"/>
        <v>OK</v>
      </c>
      <c r="G107" s="194" t="s">
        <v>1304</v>
      </c>
      <c r="H107" s="203" t="s">
        <v>891</v>
      </c>
      <c r="I107" s="197" t="s">
        <v>1245</v>
      </c>
      <c r="J107" s="204" t="s">
        <v>3337</v>
      </c>
      <c r="K107" s="199">
        <v>4228</v>
      </c>
      <c r="L107" s="63"/>
      <c r="M107" s="4" t="str">
        <f t="shared" si="12"/>
        <v>D0712-14</v>
      </c>
      <c r="N107" s="4" t="str">
        <f t="shared" si="13"/>
        <v>3</v>
      </c>
      <c r="O107"/>
      <c r="P107"/>
      <c r="Q107"/>
    </row>
    <row r="108" spans="1:17" s="4" customFormat="1" ht="17.100000000000001" customHeight="1">
      <c r="A108" s="711" t="s">
        <v>1634</v>
      </c>
      <c r="B108" s="194" t="s">
        <v>883</v>
      </c>
      <c r="C108" s="195">
        <v>39440</v>
      </c>
      <c r="D108" s="239">
        <v>46722</v>
      </c>
      <c r="E108" s="244" t="str">
        <f t="shared" ca="1" si="10"/>
        <v>VIGENTE</v>
      </c>
      <c r="F108" s="244" t="str">
        <f t="shared" ca="1" si="11"/>
        <v>OK</v>
      </c>
      <c r="G108" s="194" t="s">
        <v>1304</v>
      </c>
      <c r="H108" s="203" t="s">
        <v>1463</v>
      </c>
      <c r="I108" s="197" t="s">
        <v>1245</v>
      </c>
      <c r="J108" s="204" t="s">
        <v>3337</v>
      </c>
      <c r="K108" s="199">
        <v>4293</v>
      </c>
      <c r="L108" s="63"/>
      <c r="M108" s="4" t="str">
        <f t="shared" si="12"/>
        <v>D0712-14</v>
      </c>
      <c r="N108" s="4" t="str">
        <f t="shared" si="13"/>
        <v>4</v>
      </c>
      <c r="O108"/>
      <c r="P108"/>
      <c r="Q108"/>
    </row>
    <row r="109" spans="1:17" ht="17.100000000000001" customHeight="1">
      <c r="A109" s="711" t="s">
        <v>1634</v>
      </c>
      <c r="B109" s="194" t="s">
        <v>884</v>
      </c>
      <c r="C109" s="195">
        <v>39440</v>
      </c>
      <c r="D109" s="239">
        <v>46722</v>
      </c>
      <c r="E109" s="244" t="str">
        <f t="shared" ca="1" si="10"/>
        <v>VIGENTE</v>
      </c>
      <c r="F109" s="244" t="str">
        <f t="shared" ca="1" si="11"/>
        <v>OK</v>
      </c>
      <c r="G109" s="194" t="s">
        <v>1304</v>
      </c>
      <c r="H109" s="203" t="s">
        <v>1464</v>
      </c>
      <c r="I109" s="197" t="s">
        <v>1245</v>
      </c>
      <c r="J109" s="204" t="s">
        <v>3337</v>
      </c>
      <c r="K109" s="199">
        <v>4390</v>
      </c>
      <c r="L109" s="63"/>
      <c r="M109" s="4" t="str">
        <f t="shared" si="12"/>
        <v>D0712-14</v>
      </c>
      <c r="N109" s="4" t="str">
        <f t="shared" si="13"/>
        <v>5</v>
      </c>
      <c r="O109"/>
      <c r="P109"/>
      <c r="Q109"/>
    </row>
    <row r="110" spans="1:17" ht="17.100000000000001" customHeight="1">
      <c r="A110" s="711" t="s">
        <v>1634</v>
      </c>
      <c r="B110" s="194" t="s">
        <v>885</v>
      </c>
      <c r="C110" s="195">
        <v>39440</v>
      </c>
      <c r="D110" s="239">
        <v>46722</v>
      </c>
      <c r="E110" s="244" t="str">
        <f t="shared" ca="1" si="10"/>
        <v>VIGENTE</v>
      </c>
      <c r="F110" s="244" t="str">
        <f t="shared" ca="1" si="11"/>
        <v>OK</v>
      </c>
      <c r="G110" s="194" t="s">
        <v>1304</v>
      </c>
      <c r="H110" s="203" t="s">
        <v>1465</v>
      </c>
      <c r="I110" s="197" t="s">
        <v>1245</v>
      </c>
      <c r="J110" s="204" t="s">
        <v>3337</v>
      </c>
      <c r="K110" s="199">
        <v>4401</v>
      </c>
      <c r="L110" s="63"/>
      <c r="M110" s="4" t="str">
        <f t="shared" si="12"/>
        <v>D0712-14</v>
      </c>
      <c r="N110" s="4" t="str">
        <f t="shared" si="13"/>
        <v>6</v>
      </c>
      <c r="O110"/>
      <c r="P110"/>
      <c r="Q110"/>
    </row>
    <row r="111" spans="1:17" ht="17.100000000000001" customHeight="1">
      <c r="A111" s="711" t="s">
        <v>1634</v>
      </c>
      <c r="B111" s="194" t="s">
        <v>886</v>
      </c>
      <c r="C111" s="195">
        <v>39440</v>
      </c>
      <c r="D111" s="239">
        <v>46722</v>
      </c>
      <c r="E111" s="244" t="str">
        <f t="shared" ca="1" si="10"/>
        <v>VIGENTE</v>
      </c>
      <c r="F111" s="244" t="str">
        <f t="shared" ca="1" si="11"/>
        <v>OK</v>
      </c>
      <c r="G111" s="194" t="s">
        <v>1304</v>
      </c>
      <c r="H111" s="203" t="s">
        <v>1466</v>
      </c>
      <c r="I111" s="197" t="s">
        <v>1245</v>
      </c>
      <c r="J111" s="204" t="s">
        <v>3337</v>
      </c>
      <c r="K111" s="199">
        <v>4412</v>
      </c>
      <c r="L111" s="63"/>
      <c r="M111" s="4" t="str">
        <f t="shared" si="12"/>
        <v>D0712-14</v>
      </c>
      <c r="N111" s="4" t="str">
        <f t="shared" si="13"/>
        <v>7</v>
      </c>
      <c r="O111"/>
      <c r="P111"/>
      <c r="Q111"/>
    </row>
    <row r="112" spans="1:17" ht="17.100000000000001" customHeight="1">
      <c r="A112" s="711" t="s">
        <v>1634</v>
      </c>
      <c r="B112" s="194" t="s">
        <v>887</v>
      </c>
      <c r="C112" s="195">
        <v>39440</v>
      </c>
      <c r="D112" s="239">
        <v>46722</v>
      </c>
      <c r="E112" s="244" t="str">
        <f t="shared" ca="1" si="10"/>
        <v>VIGENTE</v>
      </c>
      <c r="F112" s="244" t="str">
        <f t="shared" ca="1" si="11"/>
        <v>OK</v>
      </c>
      <c r="G112" s="194" t="s">
        <v>1304</v>
      </c>
      <c r="H112" s="203" t="s">
        <v>1467</v>
      </c>
      <c r="I112" s="197" t="s">
        <v>1245</v>
      </c>
      <c r="J112" s="204" t="s">
        <v>3337</v>
      </c>
      <c r="K112" s="199">
        <v>4447</v>
      </c>
      <c r="L112" s="63"/>
      <c r="M112" s="4" t="str">
        <f t="shared" si="12"/>
        <v>D0712-14</v>
      </c>
      <c r="N112" s="4" t="str">
        <f t="shared" si="13"/>
        <v>8</v>
      </c>
      <c r="O112"/>
      <c r="P112"/>
      <c r="Q112"/>
    </row>
    <row r="113" spans="1:17" ht="17.100000000000001" customHeight="1">
      <c r="A113" s="711" t="s">
        <v>1634</v>
      </c>
      <c r="B113" s="194" t="s">
        <v>888</v>
      </c>
      <c r="C113" s="195">
        <v>39440</v>
      </c>
      <c r="D113" s="239">
        <v>46722</v>
      </c>
      <c r="E113" s="244" t="str">
        <f t="shared" ca="1" si="10"/>
        <v>VIGENTE</v>
      </c>
      <c r="F113" s="244" t="str">
        <f t="shared" ca="1" si="11"/>
        <v>OK</v>
      </c>
      <c r="G113" s="194" t="s">
        <v>1304</v>
      </c>
      <c r="H113" s="203" t="s">
        <v>2428</v>
      </c>
      <c r="I113" s="197" t="s">
        <v>1245</v>
      </c>
      <c r="J113" s="204" t="s">
        <v>3337</v>
      </c>
      <c r="K113" s="199">
        <v>4450</v>
      </c>
      <c r="L113" s="63"/>
      <c r="M113" s="4" t="str">
        <f t="shared" si="12"/>
        <v>D0712-14</v>
      </c>
      <c r="N113" s="4" t="str">
        <f t="shared" si="13"/>
        <v>9</v>
      </c>
      <c r="O113"/>
      <c r="P113"/>
      <c r="Q113"/>
    </row>
    <row r="114" spans="1:17" ht="17.100000000000001" customHeight="1">
      <c r="A114" s="1581" t="s">
        <v>1634</v>
      </c>
      <c r="B114" s="1582" t="s">
        <v>4674</v>
      </c>
      <c r="C114" s="195">
        <v>39440</v>
      </c>
      <c r="D114" s="239">
        <v>46722</v>
      </c>
      <c r="E114" s="244" t="str">
        <f ca="1">IF(D114&lt;=$T$2,"CADUCADO","VIGENTE")</f>
        <v>VIGENTE</v>
      </c>
      <c r="F114" s="244" t="str">
        <f ca="1">IF($T$2&gt;=(EDATE(D114,-4)),"ALERTA","OK")</f>
        <v>OK</v>
      </c>
      <c r="G114" s="194" t="s">
        <v>1304</v>
      </c>
      <c r="H114" s="203" t="s">
        <v>4675</v>
      </c>
      <c r="I114" s="197" t="s">
        <v>1245</v>
      </c>
      <c r="J114" s="204" t="s">
        <v>3337</v>
      </c>
      <c r="K114" s="1583">
        <v>4404</v>
      </c>
      <c r="L114" s="63"/>
      <c r="O114"/>
      <c r="P114"/>
      <c r="Q114"/>
    </row>
    <row r="115" spans="1:17" ht="17.100000000000001" customHeight="1">
      <c r="A115" s="712" t="s">
        <v>1635</v>
      </c>
      <c r="B115" s="224" t="s">
        <v>1819</v>
      </c>
      <c r="C115" s="225">
        <v>42227</v>
      </c>
      <c r="D115" s="226">
        <v>47331</v>
      </c>
      <c r="E115" s="226" t="str">
        <f t="shared" ca="1" si="10"/>
        <v>VIGENTE</v>
      </c>
      <c r="F115" s="226" t="str">
        <f t="shared" ca="1" si="11"/>
        <v>OK</v>
      </c>
      <c r="G115" s="224" t="s">
        <v>1305</v>
      </c>
      <c r="H115" s="228" t="s">
        <v>4629</v>
      </c>
      <c r="I115" s="228" t="s">
        <v>1820</v>
      </c>
      <c r="J115" s="229"/>
      <c r="K115" s="251"/>
      <c r="L115" s="63"/>
      <c r="M115" s="4" t="str">
        <f t="shared" si="12"/>
        <v>D1408-26</v>
      </c>
      <c r="N115" s="4" t="str">
        <f t="shared" si="13"/>
        <v/>
      </c>
      <c r="O115"/>
      <c r="P115"/>
      <c r="Q115"/>
    </row>
    <row r="116" spans="1:17" ht="31.5" customHeight="1">
      <c r="A116" s="711" t="s">
        <v>1634</v>
      </c>
      <c r="B116" s="204" t="s">
        <v>1822</v>
      </c>
      <c r="C116" s="205">
        <v>42227</v>
      </c>
      <c r="D116" s="244">
        <v>47331</v>
      </c>
      <c r="E116" s="244" t="str">
        <f t="shared" ca="1" si="10"/>
        <v>VIGENTE</v>
      </c>
      <c r="F116" s="244" t="str">
        <f t="shared" ca="1" si="11"/>
        <v>OK</v>
      </c>
      <c r="G116" s="204" t="s">
        <v>1305</v>
      </c>
      <c r="H116" s="206" t="s">
        <v>1825</v>
      </c>
      <c r="I116" s="252" t="s">
        <v>1820</v>
      </c>
      <c r="J116" s="204" t="s">
        <v>5994</v>
      </c>
      <c r="K116" s="207">
        <v>4482</v>
      </c>
      <c r="L116" s="63"/>
      <c r="M116" s="4" t="str">
        <f t="shared" si="12"/>
        <v>D1408-26</v>
      </c>
      <c r="N116" s="4" t="str">
        <f t="shared" si="13"/>
        <v>1</v>
      </c>
      <c r="O116"/>
      <c r="P116"/>
      <c r="Q116"/>
    </row>
    <row r="117" spans="1:17" ht="33.75" customHeight="1">
      <c r="A117" s="711" t="s">
        <v>1634</v>
      </c>
      <c r="B117" s="204" t="s">
        <v>1823</v>
      </c>
      <c r="C117" s="205">
        <v>42227</v>
      </c>
      <c r="D117" s="244">
        <v>47331</v>
      </c>
      <c r="E117" s="244" t="str">
        <f t="shared" ca="1" si="10"/>
        <v>VIGENTE</v>
      </c>
      <c r="F117" s="244" t="str">
        <f t="shared" ca="1" si="11"/>
        <v>OK</v>
      </c>
      <c r="G117" s="204" t="s">
        <v>1305</v>
      </c>
      <c r="H117" s="206" t="s">
        <v>1826</v>
      </c>
      <c r="I117" s="252" t="s">
        <v>1820</v>
      </c>
      <c r="J117" s="204" t="s">
        <v>5995</v>
      </c>
      <c r="K117" s="207">
        <v>4481</v>
      </c>
      <c r="L117" s="63"/>
      <c r="M117" s="4" t="str">
        <f t="shared" si="12"/>
        <v>D1408-26</v>
      </c>
      <c r="N117" s="4" t="str">
        <f t="shared" si="13"/>
        <v>2</v>
      </c>
      <c r="O117"/>
      <c r="P117"/>
      <c r="Q117"/>
    </row>
    <row r="118" spans="1:17" ht="17.100000000000001" customHeight="1">
      <c r="A118" s="2260" t="s">
        <v>1634</v>
      </c>
      <c r="B118" s="2261" t="s">
        <v>1824</v>
      </c>
      <c r="C118" s="2262">
        <v>42227</v>
      </c>
      <c r="D118" s="2263">
        <v>47331</v>
      </c>
      <c r="E118" s="2263" t="str">
        <f t="shared" ca="1" si="10"/>
        <v>VIGENTE</v>
      </c>
      <c r="F118" s="2263" t="str">
        <f t="shared" ca="1" si="11"/>
        <v>OK</v>
      </c>
      <c r="G118" s="2261" t="s">
        <v>1305</v>
      </c>
      <c r="H118" s="2264" t="s">
        <v>1827</v>
      </c>
      <c r="I118" s="2265" t="s">
        <v>1820</v>
      </c>
      <c r="J118" s="2261" t="s">
        <v>1828</v>
      </c>
      <c r="K118" s="2266">
        <v>4480</v>
      </c>
      <c r="L118" s="63"/>
      <c r="M118" s="4" t="str">
        <f t="shared" si="12"/>
        <v>D1408-26</v>
      </c>
      <c r="N118" s="4" t="str">
        <f t="shared" si="13"/>
        <v>3</v>
      </c>
      <c r="O118"/>
      <c r="P118"/>
      <c r="Q118"/>
    </row>
    <row r="119" spans="1:17" ht="49.5" customHeight="1">
      <c r="A119" s="2272" t="s">
        <v>1634</v>
      </c>
      <c r="B119" s="2273" t="s">
        <v>5990</v>
      </c>
      <c r="C119" s="2274">
        <v>42227</v>
      </c>
      <c r="D119" s="2275">
        <v>47331</v>
      </c>
      <c r="E119" s="2275" t="str">
        <f t="shared" ref="E119:E120" ca="1" si="14">IF(D119&lt;=$T$2,"CADUCADO","VIGENTE")</f>
        <v>VIGENTE</v>
      </c>
      <c r="F119" s="2275" t="str">
        <f t="shared" ref="F119:F120" ca="1" si="15">IF($T$2&gt;=(EDATE(D119,-4)),"ALERTA","OK")</f>
        <v>OK</v>
      </c>
      <c r="G119" s="2273" t="s">
        <v>1305</v>
      </c>
      <c r="H119" s="2276" t="s">
        <v>5992</v>
      </c>
      <c r="I119" s="2277" t="s">
        <v>1820</v>
      </c>
      <c r="J119" s="2278" t="s">
        <v>5996</v>
      </c>
      <c r="K119" s="2279" t="s">
        <v>5998</v>
      </c>
      <c r="L119" s="63"/>
      <c r="O119"/>
      <c r="P119"/>
      <c r="Q119"/>
    </row>
    <row r="120" spans="1:17" ht="36" customHeight="1" thickBot="1">
      <c r="A120" s="2267" t="s">
        <v>1634</v>
      </c>
      <c r="B120" s="2268" t="s">
        <v>5991</v>
      </c>
      <c r="C120" s="2269">
        <v>42227</v>
      </c>
      <c r="D120" s="2270">
        <v>47331</v>
      </c>
      <c r="E120" s="2270" t="str">
        <f t="shared" ca="1" si="14"/>
        <v>VIGENTE</v>
      </c>
      <c r="F120" s="2270" t="str">
        <f t="shared" ca="1" si="15"/>
        <v>OK</v>
      </c>
      <c r="G120" s="2268" t="s">
        <v>1305</v>
      </c>
      <c r="H120" s="2271" t="s">
        <v>5993</v>
      </c>
      <c r="I120" s="2259" t="s">
        <v>1820</v>
      </c>
      <c r="J120" s="927" t="s">
        <v>5997</v>
      </c>
      <c r="K120" s="929" t="s">
        <v>5999</v>
      </c>
      <c r="L120" s="63"/>
      <c r="O120"/>
      <c r="P120"/>
      <c r="Q120"/>
    </row>
    <row r="121" spans="1:17" ht="56.25" customHeight="1" thickBot="1">
      <c r="A121" s="713" t="s">
        <v>1633</v>
      </c>
      <c r="B121" s="208" t="s">
        <v>4836</v>
      </c>
      <c r="C121" s="209">
        <v>43969</v>
      </c>
      <c r="D121" s="244">
        <v>45838</v>
      </c>
      <c r="E121" s="253" t="str">
        <f t="shared" ca="1" si="10"/>
        <v>VIGENTE</v>
      </c>
      <c r="F121" s="253" t="str">
        <f t="shared" ca="1" si="11"/>
        <v>ALERTA</v>
      </c>
      <c r="G121" s="208" t="s">
        <v>1307</v>
      </c>
      <c r="H121" s="210" t="s">
        <v>4837</v>
      </c>
      <c r="I121" s="210" t="s">
        <v>4838</v>
      </c>
      <c r="J121" s="210" t="s">
        <v>5279</v>
      </c>
      <c r="K121" s="211" t="s">
        <v>5280</v>
      </c>
      <c r="L121" s="63"/>
      <c r="M121" s="4" t="str">
        <f t="shared" ref="M121:M128" si="16">IF(ISNUMBER(FIND("/",$B121,1)),MID($B121,1,FIND("/",$B121,1)-1),$B121)</f>
        <v>D2006-31</v>
      </c>
      <c r="N121" s="4" t="str">
        <f t="shared" ref="N121:N128" si="17">IF(ISNUMBER(FIND("/",$B121,1)),MID($B121,FIND("/",$B121,1)+1,LEN($B121)),"")</f>
        <v/>
      </c>
      <c r="O121"/>
      <c r="P121"/>
      <c r="Q121"/>
    </row>
    <row r="122" spans="1:17" ht="61.5" customHeight="1" thickBot="1">
      <c r="A122" s="713" t="s">
        <v>1633</v>
      </c>
      <c r="B122" s="208" t="s">
        <v>5294</v>
      </c>
      <c r="C122" s="209">
        <v>44923</v>
      </c>
      <c r="D122" s="244">
        <v>46752</v>
      </c>
      <c r="E122" s="253" t="str">
        <f ca="1">IF(D122&lt;=$T$2,"CADUCADO","VIGENTE")</f>
        <v>VIGENTE</v>
      </c>
      <c r="F122" s="253" t="str">
        <f ca="1">IF($T$2&gt;=(EDATE(D122,-4)),"ALERTA","OK")</f>
        <v>OK</v>
      </c>
      <c r="G122" s="208" t="s">
        <v>1307</v>
      </c>
      <c r="H122" s="210" t="s">
        <v>5290</v>
      </c>
      <c r="I122" s="210" t="s">
        <v>5291</v>
      </c>
      <c r="J122" s="210" t="s">
        <v>5292</v>
      </c>
      <c r="K122" s="2007" t="s">
        <v>5293</v>
      </c>
      <c r="L122" s="63"/>
      <c r="M122" s="4" t="str">
        <f t="shared" si="16"/>
        <v>D2212-12</v>
      </c>
      <c r="N122" s="4" t="str">
        <f t="shared" si="17"/>
        <v/>
      </c>
      <c r="O122"/>
      <c r="P122"/>
      <c r="Q122"/>
    </row>
    <row r="123" spans="1:17" ht="61.5" customHeight="1" thickBot="1">
      <c r="A123" s="713" t="s">
        <v>1633</v>
      </c>
      <c r="B123" s="208" t="s">
        <v>5321</v>
      </c>
      <c r="C123" s="209">
        <v>44970</v>
      </c>
      <c r="D123" s="244">
        <v>46811</v>
      </c>
      <c r="E123" s="253" t="str">
        <f ca="1">IF(D123&lt;=$T$2,"CADUCADO","VIGENTE")</f>
        <v>VIGENTE</v>
      </c>
      <c r="F123" s="253" t="str">
        <f ca="1">IF($T$2&gt;=(EDATE(D123,-4)),"ALERTA","OK")</f>
        <v>OK</v>
      </c>
      <c r="G123" s="208" t="s">
        <v>1304</v>
      </c>
      <c r="H123" s="210" t="s">
        <v>5320</v>
      </c>
      <c r="I123" s="210" t="s">
        <v>5322</v>
      </c>
      <c r="J123" s="210" t="s">
        <v>5323</v>
      </c>
      <c r="K123" s="2007" t="s">
        <v>5324</v>
      </c>
      <c r="L123" s="63"/>
      <c r="M123" s="4" t="str">
        <f t="shared" si="16"/>
        <v>D2302-05</v>
      </c>
      <c r="N123" s="4" t="str">
        <f t="shared" si="17"/>
        <v/>
      </c>
      <c r="O123"/>
      <c r="P123"/>
      <c r="Q123"/>
    </row>
    <row r="124" spans="1:17">
      <c r="A124" s="2299" t="s">
        <v>2240</v>
      </c>
      <c r="B124" s="2300"/>
      <c r="K124" s="1"/>
      <c r="L124" s="63"/>
      <c r="M124" s="4">
        <f t="shared" si="16"/>
        <v>0</v>
      </c>
      <c r="N124" s="4" t="str">
        <f t="shared" si="17"/>
        <v/>
      </c>
      <c r="O124"/>
      <c r="P124"/>
      <c r="Q124"/>
    </row>
    <row r="125" spans="1:17">
      <c r="A125" s="2"/>
      <c r="L125" s="63"/>
      <c r="M125" s="4">
        <f t="shared" si="16"/>
        <v>0</v>
      </c>
      <c r="N125" s="4" t="str">
        <f t="shared" si="17"/>
        <v/>
      </c>
      <c r="O125"/>
      <c r="P125"/>
      <c r="Q125"/>
    </row>
    <row r="126" spans="1:17" ht="30">
      <c r="A126" s="82" t="s">
        <v>1645</v>
      </c>
      <c r="B126" s="82" t="s">
        <v>1646</v>
      </c>
      <c r="C126" s="82" t="s">
        <v>1647</v>
      </c>
      <c r="D126" s="82" t="s">
        <v>1648</v>
      </c>
      <c r="E126" s="551"/>
      <c r="F126" s="551"/>
      <c r="L126" s="63"/>
      <c r="M126" s="4" t="str">
        <f t="shared" si="16"/>
        <v>SISTEMAS</v>
      </c>
      <c r="N126" s="4" t="str">
        <f t="shared" si="17"/>
        <v/>
      </c>
      <c r="O126"/>
      <c r="P126"/>
      <c r="Q126"/>
    </row>
    <row r="127" spans="1:17" ht="15.75">
      <c r="A127" s="2257">
        <f>COUNTIF($A5:$A120,"P")</f>
        <v>1</v>
      </c>
      <c r="B127" s="83">
        <f>COUNTIF($A5:$A124,"S*")</f>
        <v>0</v>
      </c>
      <c r="C127" s="83">
        <f>COUNTIF($A5:$A124,"F")</f>
        <v>5</v>
      </c>
      <c r="D127" s="83">
        <f>COUNTIF($A5:$A124,"P*") + COUNTIF($A5:$A124,"S2") *2 + COUNTIF($A5:$A124,"S3") *3 + COUNTIF($A5:$A124,"S4") *4</f>
        <v>114</v>
      </c>
      <c r="E127" s="552"/>
      <c r="F127" s="552"/>
      <c r="L127" s="63"/>
      <c r="M127" s="4">
        <f t="shared" si="16"/>
        <v>0</v>
      </c>
      <c r="N127" s="4" t="str">
        <f t="shared" si="17"/>
        <v/>
      </c>
      <c r="O127"/>
      <c r="P127"/>
      <c r="Q127"/>
    </row>
    <row r="128" spans="1:17">
      <c r="A128" s="2"/>
      <c r="L128" s="63"/>
      <c r="M128" s="4">
        <f t="shared" si="16"/>
        <v>0</v>
      </c>
      <c r="N128" s="4" t="str">
        <f t="shared" si="17"/>
        <v/>
      </c>
      <c r="O128"/>
      <c r="P128"/>
      <c r="Q128"/>
    </row>
    <row r="129" spans="1:17">
      <c r="A129" s="2"/>
      <c r="M129" s="4">
        <f t="shared" ref="M129:M150" si="18">IF(ISNUMBER(FIND("/",$B124,1)),MID($B124,1,FIND("/",$B124,1)-1),$B124)</f>
        <v>0</v>
      </c>
      <c r="N129" s="4" t="str">
        <f t="shared" ref="N129:N150" si="19">IF(ISNUMBER(FIND("/",$B124,1)),MID($B124,FIND("/",$B124,1)+1,LEN($B124)),"")</f>
        <v/>
      </c>
      <c r="O129"/>
      <c r="P129"/>
      <c r="Q129"/>
    </row>
    <row r="130" spans="1:17" hidden="1">
      <c r="A130" s="2"/>
      <c r="B130" s="716">
        <v>2012</v>
      </c>
      <c r="C130" s="716">
        <v>2013</v>
      </c>
      <c r="D130" s="716">
        <v>2014</v>
      </c>
      <c r="E130" s="716">
        <v>2015</v>
      </c>
      <c r="F130" s="716">
        <v>2016</v>
      </c>
      <c r="G130" s="716" t="s">
        <v>2872</v>
      </c>
      <c r="H130" s="716" t="s">
        <v>2238</v>
      </c>
      <c r="M130" s="4">
        <f>IF(ISNUMBER(FIND("/",$B127,1)),MID($B127,1,FIND("/",$B127,1)-1),$B127)</f>
        <v>0</v>
      </c>
      <c r="N130" s="4" t="str">
        <f>IF(ISNUMBER(FIND("/",$B127,1)),MID($B127,FIND("/",$B127,1)+1,LEN($B127)),"")</f>
        <v/>
      </c>
      <c r="O130"/>
      <c r="P130"/>
      <c r="Q130"/>
    </row>
    <row r="131" spans="1:17" hidden="1">
      <c r="A131" s="680" t="s">
        <v>2873</v>
      </c>
      <c r="B131" s="1069">
        <f>COUNTIFS($C$5:$C$120, "&gt;="&amp;B135, $C$5:$C$120, "&lt;="&amp;B136, $A$5:$A$120, "&lt;&gt;F",$G$5:$G$120, "A" )</f>
        <v>1</v>
      </c>
      <c r="C131" s="683">
        <f ca="1">COUNTIFS($C$6:$C$248, "&gt;="&amp;C135, $C$6:$C$248, "&lt;="&amp;C136, $A$6:$A$248, "&lt;&gt;F",$G$6:$G$248, "A" )</f>
        <v>0</v>
      </c>
      <c r="D131" s="683">
        <f ca="1">COUNTIFS($C$6:$C$248, "&gt;="&amp;D135, $C$6:$C$248, "&lt;="&amp;D136, $A$6:$A$248, "&lt;&gt;F",$G$6:$G$248, "A" )</f>
        <v>0</v>
      </c>
      <c r="E131" s="683">
        <f ca="1">COUNTIFS($C$6:$C$248, "&gt;="&amp;E135, $C$6:$C$248, "&lt;="&amp;E136, $A$6:$A$248, "&lt;&gt;F",$G$6:$G$248, "A" )</f>
        <v>0</v>
      </c>
      <c r="F131" s="683">
        <f ca="1">COUNTIFS($C$6:$C$248, "&gt;="&amp;F135, $C$6:$C$248, "&lt;="&amp;F136, $A$6:$A$248, "&lt;&gt;F",$G$6:$G$248, "A" )</f>
        <v>0</v>
      </c>
      <c r="G131" s="683">
        <f ca="1">COUNTIFS($C$6:$C$248,"&gt;="&amp;G136, $C$6:$C$248, "&lt;="&amp;G137, $A$6:$A$248, "&lt;&gt;F",$G$6:$G$248, "A")</f>
        <v>0</v>
      </c>
      <c r="H131" s="700">
        <f ca="1">SUM(B131:F131)</f>
        <v>1</v>
      </c>
      <c r="M131" s="4">
        <f>IF(ISNUMBER(FIND("/",$B128,1)),MID($B128,1,FIND("/",$B128,1)-1),$B128)</f>
        <v>0</v>
      </c>
      <c r="N131" s="4" t="str">
        <f>IF(ISNUMBER(FIND("/",$B128,1)),MID($B128,FIND("/",$B128,1)+1,LEN($B128)),"")</f>
        <v/>
      </c>
      <c r="O131"/>
      <c r="P131"/>
      <c r="Q131"/>
    </row>
    <row r="132" spans="1:17" hidden="1">
      <c r="A132" s="680" t="s">
        <v>2874</v>
      </c>
      <c r="B132" s="1069">
        <f>COUNTIFS($C$5:$C$120, "&gt;="&amp;B135, $C$5:$C$120, "&lt;="&amp;B136, $A$5:$A$120, "&lt;&gt;F",$G$5:$G$120, "B" )</f>
        <v>0</v>
      </c>
      <c r="C132" s="683">
        <f ca="1">COUNTIFS($C$6:$C$248, "&gt;="&amp;C135, $C$6:$C$248, "&lt;="&amp;C136, $A$6:$A$248, "&lt;&gt;F",$G$6:$G$248, "B" )</f>
        <v>0</v>
      </c>
      <c r="D132" s="683">
        <f ca="1">COUNTIFS($C$6:$C$248, "&gt;="&amp;D135, $C$6:$C$248, "&lt;="&amp;D136, $A$6:$A$248, "&lt;&gt;F",$G$6:$G$248, "B" )</f>
        <v>0</v>
      </c>
      <c r="E132" s="683">
        <f ca="1">COUNTIFS($C$6:$C$248, "&gt;="&amp;E135, $C$6:$C$248, "&lt;="&amp;E136, $A$6:$A$248, "&lt;&gt;F",$G$6:$G$248, "B" )</f>
        <v>3</v>
      </c>
      <c r="F132" s="683">
        <f ca="1">COUNTIFS($C$6:$C$248, "&gt;="&amp;F135, $C$6:$C$248, "&lt;="&amp;F136, $A$6:$A$248, "&lt;&gt;F",$G$6:$G$248, "B" )</f>
        <v>0</v>
      </c>
      <c r="G132" s="683">
        <f ca="1">COUNTIFS($C$6:$C$248,"&gt;="&amp;G137, $C$6:$C$248, "&lt;="&amp;G138, $A$6:$A$248, "&lt;&gt;F",$G$6:$G$248, "A")</f>
        <v>0</v>
      </c>
      <c r="H132" s="700">
        <f ca="1">SUM(B132:F132)</f>
        <v>3</v>
      </c>
      <c r="M132" s="4">
        <f>IF(ISNUMBER(FIND("/",$B129,1)),MID($B129,1,FIND("/",$B129,1)-1),$B129)</f>
        <v>0</v>
      </c>
      <c r="N132" s="4" t="str">
        <f>IF(ISNUMBER(FIND("/",$B129,1)),MID($B129,FIND("/",$B129,1)+1,LEN($B129)),"")</f>
        <v/>
      </c>
      <c r="O132"/>
      <c r="P132"/>
      <c r="Q132"/>
    </row>
    <row r="133" spans="1:17" hidden="1">
      <c r="A133" s="680" t="s">
        <v>2875</v>
      </c>
      <c r="B133" s="683">
        <f ca="1">COUNTIFS($C$6:$C$248, "&gt;="&amp;B135, $C$6:$C$248, "&lt;="&amp;B136, $A$6:$A$248, "&lt;&gt;F",$G$6:$G$248, "C" )</f>
        <v>0</v>
      </c>
      <c r="C133" s="683">
        <f ca="1">COUNTIFS($C$6:$C$248, "&gt;="&amp;C135, $C$6:$C$248, "&lt;="&amp;C136, $A$6:$A$248, "&lt;&gt;F",$G$6:$G$248, "C" )</f>
        <v>0</v>
      </c>
      <c r="D133" s="683">
        <f ca="1">COUNTIFS($C$6:$C$248, "&gt;="&amp;D135, $C$6:$C$248, "&lt;="&amp;D136, $A$6:$A$248, "&lt;&gt;F",$G$6:$G$248, "C" )</f>
        <v>0</v>
      </c>
      <c r="E133" s="683">
        <f ca="1">COUNTIFS($C$6:$C$248, "&gt;="&amp;E135, $C$6:$C$248, "&lt;="&amp;E136, $A$6:$A$248, "&lt;&gt;F",$G$6:$G$248, "C" )</f>
        <v>0</v>
      </c>
      <c r="F133" s="683">
        <f ca="1">COUNTIFS($C$6:$C$248, "&gt;="&amp;F135, $C$6:$C$248, "&lt;="&amp;F136, $A$6:$A$248, "&lt;&gt;F",$G$6:$G$248, "C" )</f>
        <v>0</v>
      </c>
      <c r="G133" s="683">
        <f ca="1">COUNTIFS($C$6:$C$248,"&gt;="&amp;G138, $C$6:$C$248, "&lt;="&amp;G139, $A$6:$A$248, "&lt;&gt;F",$G$6:$G$248, "A")</f>
        <v>0</v>
      </c>
      <c r="H133" s="700">
        <f ca="1">SUM(B133:F133)</f>
        <v>0</v>
      </c>
      <c r="M133" s="4" t="e">
        <f>IF(ISNUMBER(FIND("/",#REF!,1)),MID(#REF!,1,FIND("/",#REF!,1)-1),#REF!)</f>
        <v>#REF!</v>
      </c>
      <c r="N133" s="4" t="str">
        <f>IF(ISNUMBER(FIND("/",#REF!,1)),MID(#REF!,FIND("/",#REF!,1)+1,LEN(#REF!)),"")</f>
        <v/>
      </c>
      <c r="O133"/>
      <c r="P133"/>
      <c r="Q133"/>
    </row>
    <row r="134" spans="1:17" ht="15.75" hidden="1" thickBot="1">
      <c r="A134" s="681" t="s">
        <v>2876</v>
      </c>
      <c r="B134" s="2258">
        <f>COUNTIFS($C$5:$C$120, "&gt;="&amp;B135, $C$5:$C$120, "&lt;="&amp;B136, $A$5:$A$120, "&lt;&gt;F",$G$5:$G$120, "D" )</f>
        <v>0</v>
      </c>
      <c r="C134" s="684">
        <f ca="1">COUNTIFS($C$6:$C$248, "&gt;="&amp;C135, $C$6:$C$248, "&lt;="&amp;C136, $A$6:$A$248, "&lt;&gt;F",$G$6:$G$248, "D" )</f>
        <v>0</v>
      </c>
      <c r="D134" s="684">
        <f ca="1">COUNTIFS($C$6:$C$248, "&gt;="&amp;D135, $C$6:$C$248, "&lt;="&amp;D136, $A$6:$A$248, "&lt;&gt;F",$G$6:$G$248, "D" )</f>
        <v>0</v>
      </c>
      <c r="E134" s="684">
        <f ca="1">COUNTIFS($C$6:$C$248, "&gt;="&amp;E135, $C$6:$C$248, "&lt;="&amp;E136, $A$6:$A$248, "&lt;&gt;F",$G$6:$G$248, "D" )</f>
        <v>0</v>
      </c>
      <c r="F134" s="684">
        <f ca="1">COUNTIFS($C$6:$C$248, "&gt;="&amp;F135, $C$6:$C$248, "&lt;="&amp;F136, $A$6:$A$248, "&lt;&gt;F",$G$6:$G$248, "D" )</f>
        <v>0</v>
      </c>
      <c r="G134" s="684">
        <f ca="1">COUNTIFS($C$6:$C$248,"&gt;="&amp;G139, $C$6:$C$248, "&lt;="&amp;G140, $A$6:$A$248, "&lt;&gt;F",$G$6:$G$248, "A")</f>
        <v>0</v>
      </c>
      <c r="H134" s="701">
        <f ca="1">SUM(B134:F134)</f>
        <v>0</v>
      </c>
      <c r="M134" s="4" t="e">
        <f>IF(ISNUMBER(FIND("/",#REF!,1)),MID(#REF!,1,FIND("/",#REF!,1)-1),#REF!)</f>
        <v>#REF!</v>
      </c>
      <c r="N134" s="4" t="str">
        <f>IF(ISNUMBER(FIND("/",#REF!,1)),MID(#REF!,FIND("/",#REF!,1)+1,LEN(#REF!)),"")</f>
        <v/>
      </c>
      <c r="O134"/>
      <c r="P134"/>
      <c r="Q134"/>
    </row>
    <row r="135" spans="1:17" hidden="1">
      <c r="A135" s="550"/>
      <c r="B135" s="672">
        <v>40909</v>
      </c>
      <c r="C135" s="672">
        <v>41275</v>
      </c>
      <c r="D135" s="672">
        <v>41640</v>
      </c>
      <c r="E135" s="672">
        <v>42005</v>
      </c>
      <c r="F135" s="672">
        <v>42370</v>
      </c>
      <c r="G135" s="672">
        <v>40909</v>
      </c>
      <c r="H135" s="550"/>
      <c r="M135" s="4">
        <f t="shared" si="18"/>
        <v>2012</v>
      </c>
      <c r="N135" s="4" t="str">
        <f t="shared" si="19"/>
        <v/>
      </c>
      <c r="O135"/>
      <c r="P135"/>
      <c r="Q135"/>
    </row>
    <row r="136" spans="1:17" hidden="1">
      <c r="A136" s="2"/>
      <c r="B136" s="673">
        <v>41274</v>
      </c>
      <c r="C136" s="673">
        <v>41639</v>
      </c>
      <c r="D136" s="673">
        <v>42004</v>
      </c>
      <c r="E136" s="673">
        <v>42369</v>
      </c>
      <c r="F136" s="673">
        <v>42735</v>
      </c>
      <c r="G136" s="673">
        <v>42735</v>
      </c>
      <c r="H136" s="2"/>
      <c r="M136" s="4">
        <f t="shared" si="18"/>
        <v>1</v>
      </c>
      <c r="N136" s="4" t="str">
        <f t="shared" si="19"/>
        <v/>
      </c>
      <c r="O136"/>
      <c r="P136"/>
      <c r="Q136"/>
    </row>
    <row r="137" spans="1:17">
      <c r="A137" s="2"/>
      <c r="M137" s="4">
        <f t="shared" si="18"/>
        <v>0</v>
      </c>
      <c r="N137" s="4" t="str">
        <f t="shared" si="19"/>
        <v/>
      </c>
      <c r="O137"/>
      <c r="P137"/>
      <c r="Q137"/>
    </row>
    <row r="138" spans="1:17">
      <c r="A138" s="2"/>
      <c r="M138" s="4">
        <f t="shared" ca="1" si="18"/>
        <v>0</v>
      </c>
      <c r="N138" s="4" t="str">
        <f t="shared" ca="1" si="19"/>
        <v/>
      </c>
      <c r="O138"/>
      <c r="P138"/>
      <c r="Q138"/>
    </row>
    <row r="139" spans="1:17">
      <c r="A139" s="2"/>
      <c r="M139" s="4">
        <f t="shared" si="18"/>
        <v>0</v>
      </c>
      <c r="N139" s="4" t="str">
        <f t="shared" si="19"/>
        <v/>
      </c>
      <c r="O139"/>
      <c r="P139"/>
      <c r="Q139"/>
    </row>
    <row r="140" spans="1:17">
      <c r="A140" s="2"/>
      <c r="M140" s="4">
        <f t="shared" si="18"/>
        <v>40909</v>
      </c>
      <c r="N140" s="4" t="str">
        <f t="shared" si="19"/>
        <v/>
      </c>
      <c r="O140"/>
      <c r="P140"/>
      <c r="Q140"/>
    </row>
    <row r="141" spans="1:17">
      <c r="A141" s="2"/>
      <c r="M141" s="4">
        <f t="shared" si="18"/>
        <v>41274</v>
      </c>
      <c r="N141" s="4" t="str">
        <f t="shared" si="19"/>
        <v/>
      </c>
    </row>
    <row r="142" spans="1:17">
      <c r="A142" s="2"/>
      <c r="M142" s="4">
        <f t="shared" si="18"/>
        <v>0</v>
      </c>
      <c r="N142" s="4" t="str">
        <f t="shared" si="19"/>
        <v/>
      </c>
    </row>
    <row r="143" spans="1:17">
      <c r="A143" s="2"/>
      <c r="M143" s="4">
        <f t="shared" si="18"/>
        <v>0</v>
      </c>
      <c r="N143" s="4" t="str">
        <f t="shared" si="19"/>
        <v/>
      </c>
    </row>
    <row r="144" spans="1:17">
      <c r="A144" s="2"/>
      <c r="M144" s="4">
        <f t="shared" si="18"/>
        <v>0</v>
      </c>
      <c r="N144" s="4" t="str">
        <f t="shared" si="19"/>
        <v/>
      </c>
    </row>
    <row r="145" spans="1:14">
      <c r="A145" s="2"/>
      <c r="M145" s="4">
        <f t="shared" si="18"/>
        <v>0</v>
      </c>
      <c r="N145" s="4" t="str">
        <f t="shared" si="19"/>
        <v/>
      </c>
    </row>
    <row r="146" spans="1:14">
      <c r="A146" s="2"/>
      <c r="M146" s="4">
        <f t="shared" si="18"/>
        <v>0</v>
      </c>
      <c r="N146" s="4" t="str">
        <f t="shared" si="19"/>
        <v/>
      </c>
    </row>
    <row r="147" spans="1:14">
      <c r="A147" s="2"/>
      <c r="M147" s="4">
        <f t="shared" si="18"/>
        <v>0</v>
      </c>
      <c r="N147" s="4" t="str">
        <f t="shared" si="19"/>
        <v/>
      </c>
    </row>
    <row r="148" spans="1:14">
      <c r="A148" s="2"/>
      <c r="M148" s="4">
        <f t="shared" si="18"/>
        <v>0</v>
      </c>
      <c r="N148" s="4" t="str">
        <f t="shared" si="19"/>
        <v/>
      </c>
    </row>
    <row r="149" spans="1:14">
      <c r="A149" s="2"/>
      <c r="M149" s="4">
        <f t="shared" si="18"/>
        <v>0</v>
      </c>
      <c r="N149" s="4" t="str">
        <f t="shared" si="19"/>
        <v/>
      </c>
    </row>
    <row r="150" spans="1:14">
      <c r="A150" s="2"/>
      <c r="M150" s="4">
        <f t="shared" si="18"/>
        <v>0</v>
      </c>
      <c r="N150" s="4" t="str">
        <f t="shared" si="19"/>
        <v/>
      </c>
    </row>
    <row r="151" spans="1:14">
      <c r="A151" s="2"/>
      <c r="M151" s="4">
        <f t="shared" ref="M151:M214" si="20">IF(ISNUMBER(FIND("/",$B146,1)),MID($B146,1,FIND("/",$B146,1)-1),$B146)</f>
        <v>0</v>
      </c>
      <c r="N151" s="4" t="str">
        <f t="shared" ref="N151:N214" si="21">IF(ISNUMBER(FIND("/",$B146,1)),MID($B146,FIND("/",$B146,1)+1,LEN($B146)),"")</f>
        <v/>
      </c>
    </row>
    <row r="152" spans="1:14">
      <c r="A152" s="2"/>
      <c r="M152" s="4">
        <f t="shared" si="20"/>
        <v>0</v>
      </c>
      <c r="N152" s="4" t="str">
        <f t="shared" si="21"/>
        <v/>
      </c>
    </row>
    <row r="153" spans="1:14">
      <c r="A153" s="2"/>
      <c r="M153" s="4">
        <f t="shared" si="20"/>
        <v>0</v>
      </c>
      <c r="N153" s="4" t="str">
        <f t="shared" si="21"/>
        <v/>
      </c>
    </row>
    <row r="154" spans="1:14">
      <c r="A154" s="2"/>
      <c r="M154" s="4">
        <f t="shared" si="20"/>
        <v>0</v>
      </c>
      <c r="N154" s="4" t="str">
        <f t="shared" si="21"/>
        <v/>
      </c>
    </row>
    <row r="155" spans="1:14">
      <c r="A155" s="2"/>
      <c r="M155" s="4">
        <f t="shared" si="20"/>
        <v>0</v>
      </c>
      <c r="N155" s="4" t="str">
        <f t="shared" si="21"/>
        <v/>
      </c>
    </row>
    <row r="156" spans="1:14">
      <c r="A156" s="2"/>
      <c r="M156" s="4">
        <f t="shared" si="20"/>
        <v>0</v>
      </c>
      <c r="N156" s="4" t="str">
        <f t="shared" si="21"/>
        <v/>
      </c>
    </row>
    <row r="157" spans="1:14">
      <c r="A157" s="2"/>
      <c r="M157" s="4">
        <f t="shared" si="20"/>
        <v>0</v>
      </c>
      <c r="N157" s="4" t="str">
        <f t="shared" si="21"/>
        <v/>
      </c>
    </row>
    <row r="158" spans="1:14">
      <c r="A158" s="2"/>
      <c r="M158" s="4">
        <f t="shared" si="20"/>
        <v>0</v>
      </c>
      <c r="N158" s="4" t="str">
        <f t="shared" si="21"/>
        <v/>
      </c>
    </row>
    <row r="159" spans="1:14">
      <c r="A159" s="2"/>
      <c r="M159" s="4">
        <f t="shared" si="20"/>
        <v>0</v>
      </c>
      <c r="N159" s="4" t="str">
        <f t="shared" si="21"/>
        <v/>
      </c>
    </row>
    <row r="160" spans="1:14">
      <c r="A160" s="2"/>
      <c r="M160" s="4">
        <f t="shared" si="20"/>
        <v>0</v>
      </c>
      <c r="N160" s="4" t="str">
        <f t="shared" si="21"/>
        <v/>
      </c>
    </row>
    <row r="161" spans="1:14">
      <c r="A161" s="2"/>
      <c r="M161" s="4">
        <f t="shared" si="20"/>
        <v>0</v>
      </c>
      <c r="N161" s="4" t="str">
        <f t="shared" si="21"/>
        <v/>
      </c>
    </row>
    <row r="162" spans="1:14">
      <c r="A162" s="2"/>
      <c r="M162" s="4">
        <f t="shared" si="20"/>
        <v>0</v>
      </c>
      <c r="N162" s="4" t="str">
        <f t="shared" si="21"/>
        <v/>
      </c>
    </row>
    <row r="163" spans="1:14">
      <c r="A163" s="2"/>
      <c r="M163" s="4">
        <f t="shared" si="20"/>
        <v>0</v>
      </c>
      <c r="N163" s="4" t="str">
        <f t="shared" si="21"/>
        <v/>
      </c>
    </row>
    <row r="164" spans="1:14">
      <c r="A164" s="2"/>
      <c r="M164" s="4">
        <f t="shared" si="20"/>
        <v>0</v>
      </c>
      <c r="N164" s="4" t="str">
        <f t="shared" si="21"/>
        <v/>
      </c>
    </row>
    <row r="165" spans="1:14">
      <c r="A165" s="2"/>
      <c r="M165" s="4">
        <f t="shared" si="20"/>
        <v>0</v>
      </c>
      <c r="N165" s="4" t="str">
        <f t="shared" si="21"/>
        <v/>
      </c>
    </row>
    <row r="166" spans="1:14">
      <c r="A166" s="2"/>
      <c r="M166" s="4">
        <f t="shared" si="20"/>
        <v>0</v>
      </c>
      <c r="N166" s="4" t="str">
        <f t="shared" si="21"/>
        <v/>
      </c>
    </row>
    <row r="167" spans="1:14">
      <c r="A167" s="2"/>
      <c r="M167" s="4">
        <f t="shared" si="20"/>
        <v>0</v>
      </c>
      <c r="N167" s="4" t="str">
        <f t="shared" si="21"/>
        <v/>
      </c>
    </row>
    <row r="168" spans="1:14">
      <c r="A168" s="2"/>
      <c r="M168" s="4">
        <f t="shared" si="20"/>
        <v>0</v>
      </c>
      <c r="N168" s="4" t="str">
        <f t="shared" si="21"/>
        <v/>
      </c>
    </row>
    <row r="169" spans="1:14">
      <c r="A169" s="2"/>
      <c r="M169" s="4">
        <f t="shared" si="20"/>
        <v>0</v>
      </c>
      <c r="N169" s="4" t="str">
        <f t="shared" si="21"/>
        <v/>
      </c>
    </row>
    <row r="170" spans="1:14">
      <c r="A170" s="2"/>
      <c r="M170" s="4">
        <f t="shared" si="20"/>
        <v>0</v>
      </c>
      <c r="N170" s="4" t="str">
        <f t="shared" si="21"/>
        <v/>
      </c>
    </row>
    <row r="171" spans="1:14">
      <c r="A171" s="2"/>
      <c r="M171" s="4">
        <f t="shared" si="20"/>
        <v>0</v>
      </c>
      <c r="N171" s="4" t="str">
        <f t="shared" si="21"/>
        <v/>
      </c>
    </row>
    <row r="172" spans="1:14">
      <c r="A172" s="2"/>
      <c r="M172" s="4">
        <f t="shared" si="20"/>
        <v>0</v>
      </c>
      <c r="N172" s="4" t="str">
        <f t="shared" si="21"/>
        <v/>
      </c>
    </row>
    <row r="173" spans="1:14">
      <c r="A173" s="2"/>
      <c r="M173" s="4">
        <f t="shared" si="20"/>
        <v>0</v>
      </c>
      <c r="N173" s="4" t="str">
        <f t="shared" si="21"/>
        <v/>
      </c>
    </row>
    <row r="174" spans="1:14">
      <c r="A174" s="2"/>
      <c r="M174" s="4">
        <f t="shared" si="20"/>
        <v>0</v>
      </c>
      <c r="N174" s="4" t="str">
        <f t="shared" si="21"/>
        <v/>
      </c>
    </row>
    <row r="175" spans="1:14">
      <c r="A175" s="2"/>
      <c r="M175" s="4">
        <f t="shared" si="20"/>
        <v>0</v>
      </c>
      <c r="N175" s="4" t="str">
        <f t="shared" si="21"/>
        <v/>
      </c>
    </row>
    <row r="176" spans="1:14">
      <c r="A176" s="2"/>
      <c r="M176" s="4">
        <f t="shared" si="20"/>
        <v>0</v>
      </c>
      <c r="N176" s="4" t="str">
        <f t="shared" si="21"/>
        <v/>
      </c>
    </row>
    <row r="177" spans="1:14">
      <c r="A177" s="2"/>
      <c r="M177" s="4">
        <f t="shared" si="20"/>
        <v>0</v>
      </c>
      <c r="N177" s="4" t="str">
        <f t="shared" si="21"/>
        <v/>
      </c>
    </row>
    <row r="178" spans="1:14">
      <c r="A178" s="2"/>
      <c r="M178" s="4">
        <f t="shared" si="20"/>
        <v>0</v>
      </c>
      <c r="N178" s="4" t="str">
        <f t="shared" si="21"/>
        <v/>
      </c>
    </row>
    <row r="179" spans="1:14">
      <c r="A179" s="2"/>
      <c r="M179" s="4">
        <f t="shared" si="20"/>
        <v>0</v>
      </c>
      <c r="N179" s="4" t="str">
        <f t="shared" si="21"/>
        <v/>
      </c>
    </row>
    <row r="180" spans="1:14">
      <c r="A180" s="2"/>
      <c r="M180" s="4">
        <f t="shared" si="20"/>
        <v>0</v>
      </c>
      <c r="N180" s="4" t="str">
        <f t="shared" si="21"/>
        <v/>
      </c>
    </row>
    <row r="181" spans="1:14">
      <c r="A181" s="2"/>
      <c r="M181" s="4">
        <f t="shared" si="20"/>
        <v>0</v>
      </c>
      <c r="N181" s="4" t="str">
        <f t="shared" si="21"/>
        <v/>
      </c>
    </row>
    <row r="182" spans="1:14">
      <c r="A182" s="2"/>
      <c r="M182" s="4">
        <f t="shared" si="20"/>
        <v>0</v>
      </c>
      <c r="N182" s="4" t="str">
        <f t="shared" si="21"/>
        <v/>
      </c>
    </row>
    <row r="183" spans="1:14">
      <c r="A183" s="2"/>
      <c r="M183" s="4">
        <f t="shared" si="20"/>
        <v>0</v>
      </c>
      <c r="N183" s="4" t="str">
        <f t="shared" si="21"/>
        <v/>
      </c>
    </row>
    <row r="184" spans="1:14">
      <c r="A184" s="2"/>
      <c r="M184" s="4">
        <f t="shared" si="20"/>
        <v>0</v>
      </c>
      <c r="N184" s="4" t="str">
        <f t="shared" si="21"/>
        <v/>
      </c>
    </row>
    <row r="185" spans="1:14">
      <c r="A185" s="2"/>
      <c r="M185" s="4">
        <f t="shared" si="20"/>
        <v>0</v>
      </c>
      <c r="N185" s="4" t="str">
        <f t="shared" si="21"/>
        <v/>
      </c>
    </row>
    <row r="186" spans="1:14">
      <c r="A186" s="2"/>
      <c r="M186" s="4">
        <f t="shared" si="20"/>
        <v>0</v>
      </c>
      <c r="N186" s="4" t="str">
        <f t="shared" si="21"/>
        <v/>
      </c>
    </row>
    <row r="187" spans="1:14">
      <c r="A187" s="2"/>
      <c r="M187" s="4">
        <f t="shared" si="20"/>
        <v>0</v>
      </c>
      <c r="N187" s="4" t="str">
        <f t="shared" si="21"/>
        <v/>
      </c>
    </row>
    <row r="188" spans="1:14">
      <c r="A188" s="2"/>
      <c r="M188" s="4">
        <f t="shared" si="20"/>
        <v>0</v>
      </c>
      <c r="N188" s="4" t="str">
        <f t="shared" si="21"/>
        <v/>
      </c>
    </row>
    <row r="189" spans="1:14">
      <c r="A189" s="2"/>
      <c r="M189" s="4">
        <f t="shared" si="20"/>
        <v>0</v>
      </c>
      <c r="N189" s="4" t="str">
        <f t="shared" si="21"/>
        <v/>
      </c>
    </row>
    <row r="190" spans="1:14">
      <c r="A190" s="2"/>
      <c r="L190" s="22"/>
      <c r="M190" s="4">
        <f t="shared" si="20"/>
        <v>0</v>
      </c>
      <c r="N190" s="4" t="str">
        <f t="shared" si="21"/>
        <v/>
      </c>
    </row>
    <row r="191" spans="1:14">
      <c r="A191" s="2"/>
      <c r="L191" s="22"/>
      <c r="M191" s="4">
        <f t="shared" si="20"/>
        <v>0</v>
      </c>
      <c r="N191" s="4" t="str">
        <f t="shared" si="21"/>
        <v/>
      </c>
    </row>
    <row r="192" spans="1:14">
      <c r="A192" s="2"/>
      <c r="L192" s="22"/>
      <c r="M192" s="4">
        <f t="shared" si="20"/>
        <v>0</v>
      </c>
      <c r="N192" s="4" t="str">
        <f t="shared" si="21"/>
        <v/>
      </c>
    </row>
    <row r="193" spans="1:14">
      <c r="A193" s="2"/>
      <c r="L193" s="22"/>
      <c r="M193" s="4">
        <f t="shared" si="20"/>
        <v>0</v>
      </c>
      <c r="N193" s="4" t="str">
        <f t="shared" si="21"/>
        <v/>
      </c>
    </row>
    <row r="194" spans="1:14">
      <c r="A194" s="2"/>
      <c r="L194" s="22"/>
      <c r="M194" s="4">
        <f t="shared" si="20"/>
        <v>0</v>
      </c>
      <c r="N194" s="4" t="str">
        <f t="shared" si="21"/>
        <v/>
      </c>
    </row>
    <row r="195" spans="1:14">
      <c r="A195" s="2"/>
      <c r="L195" s="22"/>
      <c r="M195" s="4">
        <f t="shared" si="20"/>
        <v>0</v>
      </c>
      <c r="N195" s="4" t="str">
        <f t="shared" si="21"/>
        <v/>
      </c>
    </row>
    <row r="196" spans="1:14">
      <c r="A196" s="2"/>
      <c r="L196" s="22"/>
      <c r="M196" s="4">
        <f t="shared" si="20"/>
        <v>0</v>
      </c>
      <c r="N196" s="4" t="str">
        <f t="shared" si="21"/>
        <v/>
      </c>
    </row>
    <row r="197" spans="1:14">
      <c r="A197" s="2"/>
      <c r="L197" s="22"/>
      <c r="M197" s="4">
        <f t="shared" si="20"/>
        <v>0</v>
      </c>
      <c r="N197" s="4" t="str">
        <f t="shared" si="21"/>
        <v/>
      </c>
    </row>
    <row r="198" spans="1:14">
      <c r="A198" s="2"/>
      <c r="L198" s="22"/>
      <c r="M198" s="4">
        <f t="shared" si="20"/>
        <v>0</v>
      </c>
      <c r="N198" s="4" t="str">
        <f t="shared" si="21"/>
        <v/>
      </c>
    </row>
    <row r="199" spans="1:14">
      <c r="A199" s="2"/>
      <c r="L199" s="22"/>
      <c r="M199" s="4">
        <f t="shared" si="20"/>
        <v>0</v>
      </c>
      <c r="N199" s="4" t="str">
        <f t="shared" si="21"/>
        <v/>
      </c>
    </row>
    <row r="200" spans="1:14">
      <c r="A200" s="2"/>
      <c r="L200" s="22"/>
      <c r="M200" s="4">
        <f t="shared" si="20"/>
        <v>0</v>
      </c>
      <c r="N200" s="4" t="str">
        <f t="shared" si="21"/>
        <v/>
      </c>
    </row>
    <row r="201" spans="1:14">
      <c r="A201" s="2"/>
      <c r="L201" s="22"/>
      <c r="M201" s="4">
        <f t="shared" si="20"/>
        <v>0</v>
      </c>
      <c r="N201" s="4" t="str">
        <f t="shared" si="21"/>
        <v/>
      </c>
    </row>
    <row r="202" spans="1:14">
      <c r="A202" s="2"/>
      <c r="L202" s="22"/>
      <c r="M202" s="4">
        <f t="shared" si="20"/>
        <v>0</v>
      </c>
      <c r="N202" s="4" t="str">
        <f t="shared" si="21"/>
        <v/>
      </c>
    </row>
    <row r="203" spans="1:14">
      <c r="A203" s="2"/>
      <c r="L203" s="22"/>
      <c r="M203" s="4">
        <f t="shared" si="20"/>
        <v>0</v>
      </c>
      <c r="N203" s="4" t="str">
        <f t="shared" si="21"/>
        <v/>
      </c>
    </row>
    <row r="204" spans="1:14">
      <c r="A204" s="2"/>
      <c r="L204" s="22"/>
      <c r="M204" s="4">
        <f t="shared" si="20"/>
        <v>0</v>
      </c>
      <c r="N204" s="4" t="str">
        <f t="shared" si="21"/>
        <v/>
      </c>
    </row>
    <row r="205" spans="1:14">
      <c r="A205" s="2"/>
      <c r="L205" s="22"/>
      <c r="M205" s="4">
        <f t="shared" si="20"/>
        <v>0</v>
      </c>
      <c r="N205" s="4" t="str">
        <f t="shared" si="21"/>
        <v/>
      </c>
    </row>
    <row r="206" spans="1:14">
      <c r="A206" s="2"/>
      <c r="L206" s="22"/>
      <c r="M206" s="4">
        <f t="shared" si="20"/>
        <v>0</v>
      </c>
      <c r="N206" s="4" t="str">
        <f t="shared" si="21"/>
        <v/>
      </c>
    </row>
    <row r="207" spans="1:14">
      <c r="A207" s="2"/>
      <c r="L207" s="22"/>
      <c r="M207" s="4">
        <f t="shared" si="20"/>
        <v>0</v>
      </c>
      <c r="N207" s="4" t="str">
        <f t="shared" si="21"/>
        <v/>
      </c>
    </row>
    <row r="208" spans="1:14">
      <c r="A208" s="2"/>
      <c r="L208" s="22"/>
      <c r="M208" s="4">
        <f t="shared" si="20"/>
        <v>0</v>
      </c>
      <c r="N208" s="4" t="str">
        <f t="shared" si="21"/>
        <v/>
      </c>
    </row>
    <row r="209" spans="1:14">
      <c r="A209" s="2"/>
      <c r="L209" s="22"/>
      <c r="M209" s="4">
        <f t="shared" si="20"/>
        <v>0</v>
      </c>
      <c r="N209" s="4" t="str">
        <f t="shared" si="21"/>
        <v/>
      </c>
    </row>
    <row r="210" spans="1:14">
      <c r="A210" s="2"/>
      <c r="L210" s="22"/>
      <c r="M210" s="4">
        <f t="shared" si="20"/>
        <v>0</v>
      </c>
      <c r="N210" s="4" t="str">
        <f t="shared" si="21"/>
        <v/>
      </c>
    </row>
    <row r="211" spans="1:14">
      <c r="A211" s="2"/>
      <c r="L211" s="40"/>
      <c r="M211" s="4">
        <f t="shared" si="20"/>
        <v>0</v>
      </c>
      <c r="N211" s="4" t="str">
        <f t="shared" si="21"/>
        <v/>
      </c>
    </row>
    <row r="212" spans="1:14">
      <c r="A212" s="2"/>
      <c r="L212" s="40"/>
      <c r="M212" s="4">
        <f t="shared" si="20"/>
        <v>0</v>
      </c>
      <c r="N212" s="4" t="str">
        <f t="shared" si="21"/>
        <v/>
      </c>
    </row>
    <row r="213" spans="1:14">
      <c r="A213" s="2"/>
      <c r="L213" s="40"/>
      <c r="M213" s="4">
        <f t="shared" si="20"/>
        <v>0</v>
      </c>
      <c r="N213" s="4" t="str">
        <f t="shared" si="21"/>
        <v/>
      </c>
    </row>
    <row r="214" spans="1:14">
      <c r="A214" s="2"/>
      <c r="L214" s="40"/>
      <c r="M214" s="4">
        <f t="shared" si="20"/>
        <v>0</v>
      </c>
      <c r="N214" s="4" t="str">
        <f t="shared" si="21"/>
        <v/>
      </c>
    </row>
    <row r="215" spans="1:14">
      <c r="A215" s="2"/>
      <c r="L215" s="40"/>
      <c r="M215" s="4">
        <f t="shared" ref="M215:M278" si="22">IF(ISNUMBER(FIND("/",$B210,1)),MID($B210,1,FIND("/",$B210,1)-1),$B210)</f>
        <v>0</v>
      </c>
      <c r="N215" s="4" t="str">
        <f t="shared" ref="N215:N278" si="23">IF(ISNUMBER(FIND("/",$B210,1)),MID($B210,FIND("/",$B210,1)+1,LEN($B210)),"")</f>
        <v/>
      </c>
    </row>
    <row r="216" spans="1:14">
      <c r="A216" s="2"/>
      <c r="L216" s="40"/>
      <c r="M216" s="4">
        <f t="shared" si="22"/>
        <v>0</v>
      </c>
      <c r="N216" s="4" t="str">
        <f t="shared" si="23"/>
        <v/>
      </c>
    </row>
    <row r="217" spans="1:14">
      <c r="A217" s="2"/>
      <c r="L217" s="40"/>
      <c r="M217" s="4">
        <f t="shared" si="22"/>
        <v>0</v>
      </c>
      <c r="N217" s="4" t="str">
        <f t="shared" si="23"/>
        <v/>
      </c>
    </row>
    <row r="218" spans="1:14">
      <c r="A218" s="2"/>
      <c r="L218" s="40"/>
      <c r="M218" s="4">
        <f t="shared" si="22"/>
        <v>0</v>
      </c>
      <c r="N218" s="4" t="str">
        <f t="shared" si="23"/>
        <v/>
      </c>
    </row>
    <row r="219" spans="1:14">
      <c r="A219" s="2"/>
      <c r="L219" s="40"/>
      <c r="M219" s="4">
        <f t="shared" si="22"/>
        <v>0</v>
      </c>
      <c r="N219" s="4" t="str">
        <f t="shared" si="23"/>
        <v/>
      </c>
    </row>
    <row r="220" spans="1:14">
      <c r="A220" s="2"/>
      <c r="L220" s="40"/>
      <c r="M220" s="4">
        <f t="shared" si="22"/>
        <v>0</v>
      </c>
      <c r="N220" s="4" t="str">
        <f t="shared" si="23"/>
        <v/>
      </c>
    </row>
    <row r="221" spans="1:14">
      <c r="A221" s="2"/>
      <c r="L221" s="40"/>
      <c r="M221" s="4">
        <f t="shared" si="22"/>
        <v>0</v>
      </c>
      <c r="N221" s="4" t="str">
        <f t="shared" si="23"/>
        <v/>
      </c>
    </row>
    <row r="222" spans="1:14">
      <c r="A222" s="2"/>
      <c r="L222" s="40"/>
      <c r="M222" s="4">
        <f t="shared" si="22"/>
        <v>0</v>
      </c>
      <c r="N222" s="4" t="str">
        <f t="shared" si="23"/>
        <v/>
      </c>
    </row>
    <row r="223" spans="1:14">
      <c r="A223" s="2"/>
      <c r="L223" s="40"/>
      <c r="M223" s="4">
        <f t="shared" si="22"/>
        <v>0</v>
      </c>
      <c r="N223" s="4" t="str">
        <f t="shared" si="23"/>
        <v/>
      </c>
    </row>
    <row r="224" spans="1:14">
      <c r="A224" s="2"/>
      <c r="L224" s="40"/>
      <c r="M224" s="4">
        <f t="shared" si="22"/>
        <v>0</v>
      </c>
      <c r="N224" s="4" t="str">
        <f t="shared" si="23"/>
        <v/>
      </c>
    </row>
    <row r="225" spans="1:14">
      <c r="A225" s="2"/>
      <c r="L225" s="40"/>
      <c r="M225" s="4">
        <f t="shared" si="22"/>
        <v>0</v>
      </c>
      <c r="N225" s="4" t="str">
        <f t="shared" si="23"/>
        <v/>
      </c>
    </row>
    <row r="226" spans="1:14">
      <c r="A226" s="2"/>
      <c r="L226" s="40"/>
      <c r="M226" s="4">
        <f t="shared" si="22"/>
        <v>0</v>
      </c>
      <c r="N226" s="4" t="str">
        <f t="shared" si="23"/>
        <v/>
      </c>
    </row>
    <row r="227" spans="1:14">
      <c r="A227" s="2"/>
      <c r="L227" s="40"/>
      <c r="M227" s="4">
        <f t="shared" si="22"/>
        <v>0</v>
      </c>
      <c r="N227" s="4" t="str">
        <f t="shared" si="23"/>
        <v/>
      </c>
    </row>
    <row r="228" spans="1:14">
      <c r="A228" s="2"/>
      <c r="L228" s="40"/>
      <c r="M228" s="4">
        <f t="shared" si="22"/>
        <v>0</v>
      </c>
      <c r="N228" s="4" t="str">
        <f t="shared" si="23"/>
        <v/>
      </c>
    </row>
    <row r="229" spans="1:14">
      <c r="A229" s="2"/>
      <c r="L229" s="40"/>
      <c r="M229" s="4">
        <f t="shared" si="22"/>
        <v>0</v>
      </c>
      <c r="N229" s="4" t="str">
        <f t="shared" si="23"/>
        <v/>
      </c>
    </row>
    <row r="230" spans="1:14">
      <c r="A230" s="2"/>
      <c r="L230" s="40"/>
      <c r="M230" s="4">
        <f t="shared" si="22"/>
        <v>0</v>
      </c>
      <c r="N230" s="4" t="str">
        <f t="shared" si="23"/>
        <v/>
      </c>
    </row>
    <row r="231" spans="1:14">
      <c r="A231" s="2"/>
      <c r="L231" s="40"/>
      <c r="M231" s="4">
        <f t="shared" si="22"/>
        <v>0</v>
      </c>
      <c r="N231" s="4" t="str">
        <f t="shared" si="23"/>
        <v/>
      </c>
    </row>
    <row r="232" spans="1:14">
      <c r="A232" s="2"/>
      <c r="L232" s="40"/>
      <c r="M232" s="4">
        <f t="shared" si="22"/>
        <v>0</v>
      </c>
      <c r="N232" s="4" t="str">
        <f t="shared" si="23"/>
        <v/>
      </c>
    </row>
    <row r="233" spans="1:14">
      <c r="A233" s="2"/>
      <c r="L233" s="22"/>
      <c r="M233" s="4">
        <f t="shared" si="22"/>
        <v>0</v>
      </c>
      <c r="N233" s="4" t="str">
        <f t="shared" si="23"/>
        <v/>
      </c>
    </row>
    <row r="234" spans="1:14">
      <c r="A234" s="2"/>
      <c r="L234" s="22"/>
      <c r="M234" s="4">
        <f t="shared" si="22"/>
        <v>0</v>
      </c>
      <c r="N234" s="4" t="str">
        <f t="shared" si="23"/>
        <v/>
      </c>
    </row>
    <row r="235" spans="1:14">
      <c r="A235" s="2"/>
      <c r="L235" s="22"/>
      <c r="M235" s="4">
        <f t="shared" si="22"/>
        <v>0</v>
      </c>
      <c r="N235" s="4" t="str">
        <f t="shared" si="23"/>
        <v/>
      </c>
    </row>
    <row r="236" spans="1:14">
      <c r="A236" s="2"/>
      <c r="L236" s="22"/>
      <c r="M236" s="4">
        <f t="shared" si="22"/>
        <v>0</v>
      </c>
      <c r="N236" s="4" t="str">
        <f t="shared" si="23"/>
        <v/>
      </c>
    </row>
    <row r="237" spans="1:14">
      <c r="A237" s="2"/>
      <c r="L237" s="22"/>
      <c r="M237" s="4">
        <f t="shared" si="22"/>
        <v>0</v>
      </c>
      <c r="N237" s="4" t="str">
        <f t="shared" si="23"/>
        <v/>
      </c>
    </row>
    <row r="238" spans="1:14">
      <c r="A238" s="2"/>
      <c r="L238" s="22"/>
      <c r="M238" s="4">
        <f t="shared" si="22"/>
        <v>0</v>
      </c>
      <c r="N238" s="4" t="str">
        <f t="shared" si="23"/>
        <v/>
      </c>
    </row>
    <row r="239" spans="1:14">
      <c r="A239" s="2"/>
      <c r="L239" s="22"/>
      <c r="M239" s="4">
        <f t="shared" si="22"/>
        <v>0</v>
      </c>
      <c r="N239" s="4" t="str">
        <f t="shared" si="23"/>
        <v/>
      </c>
    </row>
    <row r="240" spans="1:14">
      <c r="A240" s="2"/>
      <c r="M240" s="4">
        <f t="shared" si="22"/>
        <v>0</v>
      </c>
      <c r="N240" s="4" t="str">
        <f t="shared" si="23"/>
        <v/>
      </c>
    </row>
    <row r="241" spans="1:14">
      <c r="A241" s="2"/>
      <c r="M241" s="4">
        <f t="shared" si="22"/>
        <v>0</v>
      </c>
      <c r="N241" s="4" t="str">
        <f t="shared" si="23"/>
        <v/>
      </c>
    </row>
    <row r="242" spans="1:14">
      <c r="A242" s="2"/>
      <c r="M242" s="4">
        <f t="shared" si="22"/>
        <v>0</v>
      </c>
      <c r="N242" s="4" t="str">
        <f t="shared" si="23"/>
        <v/>
      </c>
    </row>
    <row r="243" spans="1:14">
      <c r="A243" s="2"/>
      <c r="M243" s="4">
        <f t="shared" si="22"/>
        <v>0</v>
      </c>
      <c r="N243" s="4" t="str">
        <f t="shared" si="23"/>
        <v/>
      </c>
    </row>
    <row r="244" spans="1:14">
      <c r="A244" s="2"/>
      <c r="M244" s="4">
        <f t="shared" si="22"/>
        <v>0</v>
      </c>
      <c r="N244" s="4" t="str">
        <f t="shared" si="23"/>
        <v/>
      </c>
    </row>
    <row r="245" spans="1:14">
      <c r="A245" s="2"/>
      <c r="M245" s="4">
        <f t="shared" si="22"/>
        <v>0</v>
      </c>
      <c r="N245" s="4" t="str">
        <f t="shared" si="23"/>
        <v/>
      </c>
    </row>
    <row r="246" spans="1:14">
      <c r="A246" s="2"/>
      <c r="M246" s="4">
        <f t="shared" si="22"/>
        <v>0</v>
      </c>
      <c r="N246" s="4" t="str">
        <f t="shared" si="23"/>
        <v/>
      </c>
    </row>
    <row r="247" spans="1:14">
      <c r="A247" s="2"/>
      <c r="M247" s="4">
        <f t="shared" si="22"/>
        <v>0</v>
      </c>
      <c r="N247" s="4" t="str">
        <f t="shared" si="23"/>
        <v/>
      </c>
    </row>
    <row r="248" spans="1:14">
      <c r="A248" s="2"/>
      <c r="M248" s="4">
        <f t="shared" si="22"/>
        <v>0</v>
      </c>
      <c r="N248" s="4" t="str">
        <f t="shared" si="23"/>
        <v/>
      </c>
    </row>
    <row r="249" spans="1:14">
      <c r="A249" s="2"/>
      <c r="M249" s="4">
        <f t="shared" si="22"/>
        <v>0</v>
      </c>
      <c r="N249" s="4" t="str">
        <f t="shared" si="23"/>
        <v/>
      </c>
    </row>
    <row r="250" spans="1:14">
      <c r="A250" s="2"/>
      <c r="M250" s="4">
        <f t="shared" si="22"/>
        <v>0</v>
      </c>
      <c r="N250" s="4" t="str">
        <f t="shared" si="23"/>
        <v/>
      </c>
    </row>
    <row r="251" spans="1:14">
      <c r="A251" s="2"/>
      <c r="M251" s="4">
        <f t="shared" si="22"/>
        <v>0</v>
      </c>
      <c r="N251" s="4" t="str">
        <f t="shared" si="23"/>
        <v/>
      </c>
    </row>
    <row r="252" spans="1:14">
      <c r="A252" s="2"/>
      <c r="M252" s="4">
        <f t="shared" si="22"/>
        <v>0</v>
      </c>
      <c r="N252" s="4" t="str">
        <f t="shared" si="23"/>
        <v/>
      </c>
    </row>
    <row r="253" spans="1:14">
      <c r="A253" s="2"/>
      <c r="M253" s="4">
        <f t="shared" si="22"/>
        <v>0</v>
      </c>
      <c r="N253" s="4" t="str">
        <f t="shared" si="23"/>
        <v/>
      </c>
    </row>
    <row r="254" spans="1:14">
      <c r="A254" s="2"/>
      <c r="M254" s="4">
        <f t="shared" si="22"/>
        <v>0</v>
      </c>
      <c r="N254" s="4" t="str">
        <f t="shared" si="23"/>
        <v/>
      </c>
    </row>
    <row r="255" spans="1:14">
      <c r="A255" s="2"/>
      <c r="M255" s="4">
        <f t="shared" si="22"/>
        <v>0</v>
      </c>
      <c r="N255" s="4" t="str">
        <f t="shared" si="23"/>
        <v/>
      </c>
    </row>
    <row r="256" spans="1:14">
      <c r="A256" s="2"/>
      <c r="M256" s="4">
        <f t="shared" si="22"/>
        <v>0</v>
      </c>
      <c r="N256" s="4" t="str">
        <f t="shared" si="23"/>
        <v/>
      </c>
    </row>
    <row r="257" spans="1:14">
      <c r="A257" s="2"/>
      <c r="M257" s="4">
        <f t="shared" si="22"/>
        <v>0</v>
      </c>
      <c r="N257" s="4" t="str">
        <f t="shared" si="23"/>
        <v/>
      </c>
    </row>
    <row r="258" spans="1:14">
      <c r="A258" s="2"/>
      <c r="M258" s="4">
        <f t="shared" si="22"/>
        <v>0</v>
      </c>
      <c r="N258" s="4" t="str">
        <f t="shared" si="23"/>
        <v/>
      </c>
    </row>
    <row r="259" spans="1:14">
      <c r="A259" s="2"/>
      <c r="M259" s="4">
        <f t="shared" si="22"/>
        <v>0</v>
      </c>
      <c r="N259" s="4" t="str">
        <f t="shared" si="23"/>
        <v/>
      </c>
    </row>
    <row r="260" spans="1:14">
      <c r="A260" s="2"/>
      <c r="M260" s="4">
        <f t="shared" si="22"/>
        <v>0</v>
      </c>
      <c r="N260" s="4" t="str">
        <f t="shared" si="23"/>
        <v/>
      </c>
    </row>
    <row r="261" spans="1:14">
      <c r="A261" s="2"/>
      <c r="M261" s="4">
        <f t="shared" si="22"/>
        <v>0</v>
      </c>
      <c r="N261" s="4" t="str">
        <f t="shared" si="23"/>
        <v/>
      </c>
    </row>
    <row r="262" spans="1:14">
      <c r="A262" s="2"/>
      <c r="M262" s="4">
        <f t="shared" si="22"/>
        <v>0</v>
      </c>
      <c r="N262" s="4" t="str">
        <f t="shared" si="23"/>
        <v/>
      </c>
    </row>
    <row r="263" spans="1:14">
      <c r="A263" s="2"/>
      <c r="M263" s="4">
        <f t="shared" si="22"/>
        <v>0</v>
      </c>
      <c r="N263" s="4" t="str">
        <f t="shared" si="23"/>
        <v/>
      </c>
    </row>
    <row r="264" spans="1:14">
      <c r="A264" s="2"/>
      <c r="M264" s="4">
        <f t="shared" si="22"/>
        <v>0</v>
      </c>
      <c r="N264" s="4" t="str">
        <f t="shared" si="23"/>
        <v/>
      </c>
    </row>
    <row r="265" spans="1:14">
      <c r="A265" s="2"/>
      <c r="M265" s="4">
        <f t="shared" si="22"/>
        <v>0</v>
      </c>
      <c r="N265" s="4" t="str">
        <f t="shared" si="23"/>
        <v/>
      </c>
    </row>
    <row r="266" spans="1:14">
      <c r="A266" s="2"/>
      <c r="M266" s="4">
        <f t="shared" si="22"/>
        <v>0</v>
      </c>
      <c r="N266" s="4" t="str">
        <f t="shared" si="23"/>
        <v/>
      </c>
    </row>
    <row r="267" spans="1:14">
      <c r="A267" s="2"/>
      <c r="M267" s="4">
        <f t="shared" si="22"/>
        <v>0</v>
      </c>
      <c r="N267" s="4" t="str">
        <f t="shared" si="23"/>
        <v/>
      </c>
    </row>
    <row r="268" spans="1:14">
      <c r="A268" s="2"/>
      <c r="M268" s="4">
        <f t="shared" si="22"/>
        <v>0</v>
      </c>
      <c r="N268" s="4" t="str">
        <f t="shared" si="23"/>
        <v/>
      </c>
    </row>
    <row r="269" spans="1:14">
      <c r="A269" s="2"/>
      <c r="M269" s="4">
        <f t="shared" si="22"/>
        <v>0</v>
      </c>
      <c r="N269" s="4" t="str">
        <f t="shared" si="23"/>
        <v/>
      </c>
    </row>
    <row r="270" spans="1:14">
      <c r="A270" s="2"/>
      <c r="M270" s="4">
        <f t="shared" si="22"/>
        <v>0</v>
      </c>
      <c r="N270" s="4" t="str">
        <f t="shared" si="23"/>
        <v/>
      </c>
    </row>
    <row r="271" spans="1:14">
      <c r="A271" s="2"/>
      <c r="M271" s="4">
        <f t="shared" si="22"/>
        <v>0</v>
      </c>
      <c r="N271" s="4" t="str">
        <f t="shared" si="23"/>
        <v/>
      </c>
    </row>
    <row r="272" spans="1:14">
      <c r="A272" s="2"/>
      <c r="M272" s="4">
        <f t="shared" si="22"/>
        <v>0</v>
      </c>
      <c r="N272" s="4" t="str">
        <f t="shared" si="23"/>
        <v/>
      </c>
    </row>
    <row r="273" spans="1:14">
      <c r="A273" s="2"/>
      <c r="M273" s="4">
        <f t="shared" si="22"/>
        <v>0</v>
      </c>
      <c r="N273" s="4" t="str">
        <f t="shared" si="23"/>
        <v/>
      </c>
    </row>
    <row r="274" spans="1:14">
      <c r="A274" s="2"/>
      <c r="M274" s="4">
        <f t="shared" si="22"/>
        <v>0</v>
      </c>
      <c r="N274" s="4" t="str">
        <f t="shared" si="23"/>
        <v/>
      </c>
    </row>
    <row r="275" spans="1:14">
      <c r="A275" s="2"/>
      <c r="M275" s="4">
        <f t="shared" si="22"/>
        <v>0</v>
      </c>
      <c r="N275" s="4" t="str">
        <f t="shared" si="23"/>
        <v/>
      </c>
    </row>
    <row r="276" spans="1:14">
      <c r="A276" s="2"/>
      <c r="M276" s="4">
        <f t="shared" si="22"/>
        <v>0</v>
      </c>
      <c r="N276" s="4" t="str">
        <f t="shared" si="23"/>
        <v/>
      </c>
    </row>
    <row r="277" spans="1:14">
      <c r="A277" s="2"/>
      <c r="M277" s="4">
        <f t="shared" si="22"/>
        <v>0</v>
      </c>
      <c r="N277" s="4" t="str">
        <f t="shared" si="23"/>
        <v/>
      </c>
    </row>
    <row r="278" spans="1:14">
      <c r="A278" s="2"/>
      <c r="M278" s="4">
        <f t="shared" si="22"/>
        <v>0</v>
      </c>
      <c r="N278" s="4" t="str">
        <f t="shared" si="23"/>
        <v/>
      </c>
    </row>
    <row r="279" spans="1:14">
      <c r="A279" s="2"/>
      <c r="M279" s="4">
        <f t="shared" ref="M279:M317" si="24">IF(ISNUMBER(FIND("/",$B274,1)),MID($B274,1,FIND("/",$B274,1)-1),$B274)</f>
        <v>0</v>
      </c>
      <c r="N279" s="4" t="str">
        <f t="shared" ref="N279:N317" si="25">IF(ISNUMBER(FIND("/",$B274,1)),MID($B274,FIND("/",$B274,1)+1,LEN($B274)),"")</f>
        <v/>
      </c>
    </row>
    <row r="280" spans="1:14">
      <c r="A280" s="2"/>
      <c r="M280" s="4">
        <f t="shared" si="24"/>
        <v>0</v>
      </c>
      <c r="N280" s="4" t="str">
        <f t="shared" si="25"/>
        <v/>
      </c>
    </row>
    <row r="281" spans="1:14">
      <c r="A281" s="2"/>
      <c r="M281" s="4">
        <f t="shared" si="24"/>
        <v>0</v>
      </c>
      <c r="N281" s="4" t="str">
        <f t="shared" si="25"/>
        <v/>
      </c>
    </row>
    <row r="282" spans="1:14">
      <c r="A282" s="2"/>
      <c r="M282" s="4">
        <f t="shared" si="24"/>
        <v>0</v>
      </c>
      <c r="N282" s="4" t="str">
        <f t="shared" si="25"/>
        <v/>
      </c>
    </row>
    <row r="283" spans="1:14">
      <c r="A283" s="2"/>
      <c r="M283" s="4">
        <f t="shared" si="24"/>
        <v>0</v>
      </c>
      <c r="N283" s="4" t="str">
        <f t="shared" si="25"/>
        <v/>
      </c>
    </row>
    <row r="284" spans="1:14">
      <c r="A284" s="2"/>
      <c r="M284" s="4">
        <f t="shared" si="24"/>
        <v>0</v>
      </c>
      <c r="N284" s="4" t="str">
        <f t="shared" si="25"/>
        <v/>
      </c>
    </row>
    <row r="285" spans="1:14">
      <c r="A285" s="2"/>
      <c r="M285" s="4">
        <f t="shared" si="24"/>
        <v>0</v>
      </c>
      <c r="N285" s="4" t="str">
        <f t="shared" si="25"/>
        <v/>
      </c>
    </row>
    <row r="286" spans="1:14">
      <c r="A286" s="2"/>
      <c r="M286" s="4">
        <f t="shared" si="24"/>
        <v>0</v>
      </c>
      <c r="N286" s="4" t="str">
        <f t="shared" si="25"/>
        <v/>
      </c>
    </row>
    <row r="287" spans="1:14">
      <c r="A287" s="2"/>
      <c r="M287" s="4">
        <f t="shared" si="24"/>
        <v>0</v>
      </c>
      <c r="N287" s="4" t="str">
        <f t="shared" si="25"/>
        <v/>
      </c>
    </row>
    <row r="288" spans="1:14">
      <c r="A288" s="2"/>
      <c r="M288" s="4">
        <f t="shared" si="24"/>
        <v>0</v>
      </c>
      <c r="N288" s="4" t="str">
        <f t="shared" si="25"/>
        <v/>
      </c>
    </row>
    <row r="289" spans="1:14">
      <c r="A289" s="2"/>
      <c r="M289" s="4">
        <f t="shared" si="24"/>
        <v>0</v>
      </c>
      <c r="N289" s="4" t="str">
        <f t="shared" si="25"/>
        <v/>
      </c>
    </row>
    <row r="290" spans="1:14">
      <c r="A290" s="2"/>
      <c r="M290" s="4">
        <f t="shared" si="24"/>
        <v>0</v>
      </c>
      <c r="N290" s="4" t="str">
        <f t="shared" si="25"/>
        <v/>
      </c>
    </row>
    <row r="291" spans="1:14">
      <c r="A291" s="2"/>
      <c r="M291" s="4">
        <f t="shared" si="24"/>
        <v>0</v>
      </c>
      <c r="N291" s="4" t="str">
        <f t="shared" si="25"/>
        <v/>
      </c>
    </row>
    <row r="292" spans="1:14">
      <c r="A292" s="2"/>
      <c r="M292" s="4">
        <f t="shared" si="24"/>
        <v>0</v>
      </c>
      <c r="N292" s="4" t="str">
        <f t="shared" si="25"/>
        <v/>
      </c>
    </row>
    <row r="293" spans="1:14">
      <c r="A293" s="2"/>
      <c r="M293" s="4">
        <f t="shared" si="24"/>
        <v>0</v>
      </c>
      <c r="N293" s="4" t="str">
        <f t="shared" si="25"/>
        <v/>
      </c>
    </row>
    <row r="294" spans="1:14">
      <c r="A294" s="2"/>
      <c r="M294" s="4">
        <f t="shared" si="24"/>
        <v>0</v>
      </c>
      <c r="N294" s="4" t="str">
        <f t="shared" si="25"/>
        <v/>
      </c>
    </row>
    <row r="295" spans="1:14">
      <c r="A295" s="2"/>
      <c r="M295" s="4">
        <f t="shared" si="24"/>
        <v>0</v>
      </c>
      <c r="N295" s="4" t="str">
        <f t="shared" si="25"/>
        <v/>
      </c>
    </row>
    <row r="296" spans="1:14">
      <c r="A296" s="2"/>
      <c r="M296" s="4">
        <f t="shared" si="24"/>
        <v>0</v>
      </c>
      <c r="N296" s="4" t="str">
        <f t="shared" si="25"/>
        <v/>
      </c>
    </row>
    <row r="297" spans="1:14">
      <c r="A297" s="2"/>
      <c r="M297" s="4">
        <f t="shared" si="24"/>
        <v>0</v>
      </c>
      <c r="N297" s="4" t="str">
        <f t="shared" si="25"/>
        <v/>
      </c>
    </row>
    <row r="298" spans="1:14">
      <c r="A298" s="2"/>
      <c r="M298" s="4">
        <f t="shared" si="24"/>
        <v>0</v>
      </c>
      <c r="N298" s="4" t="str">
        <f t="shared" si="25"/>
        <v/>
      </c>
    </row>
    <row r="299" spans="1:14">
      <c r="A299" s="2"/>
      <c r="M299" s="4">
        <f t="shared" si="24"/>
        <v>0</v>
      </c>
      <c r="N299" s="4" t="str">
        <f t="shared" si="25"/>
        <v/>
      </c>
    </row>
    <row r="300" spans="1:14">
      <c r="A300" s="2"/>
      <c r="M300" s="4">
        <f t="shared" si="24"/>
        <v>0</v>
      </c>
      <c r="N300" s="4" t="str">
        <f t="shared" si="25"/>
        <v/>
      </c>
    </row>
    <row r="301" spans="1:14">
      <c r="A301" s="2"/>
      <c r="M301" s="4">
        <f t="shared" si="24"/>
        <v>0</v>
      </c>
      <c r="N301" s="4" t="str">
        <f t="shared" si="25"/>
        <v/>
      </c>
    </row>
    <row r="302" spans="1:14">
      <c r="A302" s="2"/>
      <c r="M302" s="4">
        <f t="shared" si="24"/>
        <v>0</v>
      </c>
      <c r="N302" s="4" t="str">
        <f t="shared" si="25"/>
        <v/>
      </c>
    </row>
    <row r="303" spans="1:14">
      <c r="A303" s="2"/>
      <c r="M303" s="4">
        <f t="shared" si="24"/>
        <v>0</v>
      </c>
      <c r="N303" s="4" t="str">
        <f t="shared" si="25"/>
        <v/>
      </c>
    </row>
    <row r="304" spans="1:14">
      <c r="A304" s="2"/>
      <c r="M304" s="4">
        <f t="shared" si="24"/>
        <v>0</v>
      </c>
      <c r="N304" s="4" t="str">
        <f t="shared" si="25"/>
        <v/>
      </c>
    </row>
    <row r="305" spans="1:14">
      <c r="A305" s="2"/>
      <c r="M305" s="4">
        <f t="shared" si="24"/>
        <v>0</v>
      </c>
      <c r="N305" s="4" t="str">
        <f t="shared" si="25"/>
        <v/>
      </c>
    </row>
    <row r="306" spans="1:14">
      <c r="A306" s="2"/>
      <c r="M306" s="4">
        <f t="shared" si="24"/>
        <v>0</v>
      </c>
      <c r="N306" s="4" t="str">
        <f t="shared" si="25"/>
        <v/>
      </c>
    </row>
    <row r="307" spans="1:14">
      <c r="A307" s="2"/>
      <c r="M307" s="4">
        <f t="shared" si="24"/>
        <v>0</v>
      </c>
      <c r="N307" s="4" t="str">
        <f t="shared" si="25"/>
        <v/>
      </c>
    </row>
    <row r="308" spans="1:14">
      <c r="A308" s="2"/>
      <c r="M308" s="4">
        <f t="shared" si="24"/>
        <v>0</v>
      </c>
      <c r="N308" s="4" t="str">
        <f t="shared" si="25"/>
        <v/>
      </c>
    </row>
    <row r="309" spans="1:14">
      <c r="A309" s="2"/>
      <c r="M309" s="4">
        <f t="shared" si="24"/>
        <v>0</v>
      </c>
      <c r="N309" s="4" t="str">
        <f t="shared" si="25"/>
        <v/>
      </c>
    </row>
    <row r="310" spans="1:14">
      <c r="A310" s="2"/>
      <c r="L310" s="23"/>
      <c r="M310" s="4">
        <f t="shared" si="24"/>
        <v>0</v>
      </c>
      <c r="N310" s="4" t="str">
        <f t="shared" si="25"/>
        <v/>
      </c>
    </row>
    <row r="311" spans="1:14">
      <c r="A311" s="2"/>
      <c r="L311" s="23"/>
      <c r="M311" s="4">
        <f t="shared" si="24"/>
        <v>0</v>
      </c>
      <c r="N311" s="4" t="str">
        <f t="shared" si="25"/>
        <v/>
      </c>
    </row>
    <row r="312" spans="1:14">
      <c r="A312" s="2"/>
      <c r="L312" s="23"/>
      <c r="M312" s="4">
        <f t="shared" si="24"/>
        <v>0</v>
      </c>
      <c r="N312" s="4" t="str">
        <f t="shared" si="25"/>
        <v/>
      </c>
    </row>
    <row r="313" spans="1:14">
      <c r="A313" s="2"/>
      <c r="L313" s="61"/>
      <c r="M313" s="4">
        <f t="shared" si="24"/>
        <v>0</v>
      </c>
      <c r="N313" s="4" t="str">
        <f t="shared" si="25"/>
        <v/>
      </c>
    </row>
    <row r="314" spans="1:14">
      <c r="A314" s="2"/>
      <c r="L314" s="63"/>
      <c r="M314" s="4">
        <f t="shared" si="24"/>
        <v>0</v>
      </c>
      <c r="N314" s="4" t="str">
        <f t="shared" si="25"/>
        <v/>
      </c>
    </row>
    <row r="315" spans="1:14">
      <c r="A315" s="2"/>
      <c r="L315" s="63"/>
      <c r="M315" s="4">
        <f t="shared" si="24"/>
        <v>0</v>
      </c>
      <c r="N315" s="4" t="str">
        <f t="shared" si="25"/>
        <v/>
      </c>
    </row>
    <row r="316" spans="1:14">
      <c r="A316" s="2"/>
      <c r="L316" s="61"/>
      <c r="M316" s="4">
        <f t="shared" si="24"/>
        <v>0</v>
      </c>
      <c r="N316" s="4" t="str">
        <f t="shared" si="25"/>
        <v/>
      </c>
    </row>
    <row r="317" spans="1:14">
      <c r="A317" s="2"/>
      <c r="L317" s="61"/>
      <c r="M317" s="4">
        <f t="shared" si="24"/>
        <v>0</v>
      </c>
      <c r="N317" s="4" t="str">
        <f t="shared" si="25"/>
        <v/>
      </c>
    </row>
    <row r="318" spans="1:14">
      <c r="A318" s="2"/>
      <c r="L318" s="61"/>
    </row>
    <row r="319" spans="1:14">
      <c r="A319" s="2"/>
      <c r="L319" s="61"/>
    </row>
    <row r="320" spans="1:14">
      <c r="A320" s="2"/>
      <c r="L320" s="62"/>
    </row>
    <row r="321" spans="1:12">
      <c r="A321" s="2"/>
      <c r="L321" s="62"/>
    </row>
    <row r="322" spans="1:12">
      <c r="A322" s="2"/>
    </row>
    <row r="323" spans="1:12">
      <c r="A323" s="2"/>
    </row>
    <row r="324" spans="1:12">
      <c r="A324" s="2"/>
    </row>
    <row r="325" spans="1:12">
      <c r="A325" s="2"/>
    </row>
    <row r="326" spans="1:12">
      <c r="A326" s="2"/>
    </row>
    <row r="327" spans="1:12">
      <c r="A327" s="2"/>
    </row>
    <row r="328" spans="1:12">
      <c r="A328" s="2"/>
    </row>
    <row r="329" spans="1:12">
      <c r="A329" s="2"/>
    </row>
    <row r="330" spans="1:12">
      <c r="A330" s="2"/>
    </row>
    <row r="331" spans="1:12">
      <c r="A331" s="2"/>
    </row>
    <row r="332" spans="1:12">
      <c r="A332" s="2"/>
    </row>
    <row r="333" spans="1:12">
      <c r="A333" s="2"/>
    </row>
    <row r="334" spans="1:12">
      <c r="A334" s="2"/>
    </row>
    <row r="335" spans="1:12">
      <c r="A335" s="2"/>
    </row>
    <row r="336" spans="1:12">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sheetData>
  <sortState xmlns:xlrd2="http://schemas.microsoft.com/office/spreadsheetml/2017/richdata2" ref="A5:I109">
    <sortCondition ref="D5:D109"/>
  </sortState>
  <mergeCells count="3">
    <mergeCell ref="A1:H1"/>
    <mergeCell ref="A3:G3"/>
    <mergeCell ref="A124:B124"/>
  </mergeCells>
  <phoneticPr fontId="0" type="noConversion"/>
  <conditionalFormatting sqref="E5">
    <cfRule type="containsText" dxfId="678" priority="26" operator="containsText" text="CADUCADO">
      <formula>NOT(ISERROR(SEARCH("CADUCADO",E5)))</formula>
    </cfRule>
    <cfRule type="expression" dxfId="677" priority="27">
      <formula xml:space="preserve"> CADUCADO</formula>
    </cfRule>
  </conditionalFormatting>
  <conditionalFormatting sqref="E5:E45 E47:E48 E50:E113 E115:E118 E122">
    <cfRule type="containsText" dxfId="676" priority="24" operator="containsText" text="CADUCADO">
      <formula>NOT(ISERROR(SEARCH("CADUCADO",E5)))</formula>
    </cfRule>
  </conditionalFormatting>
  <conditionalFormatting sqref="F6:F45 F47:F48 F50:F113 F115:F118 F122">
    <cfRule type="containsText" dxfId="675" priority="23" operator="containsText" text="ALERTA">
      <formula>NOT(ISERROR(SEARCH("ALERTA",F6)))</formula>
    </cfRule>
  </conditionalFormatting>
  <conditionalFormatting sqref="F5">
    <cfRule type="containsText" dxfId="674" priority="21" operator="containsText" text="CADUCADO">
      <formula>NOT(ISERROR(SEARCH("CADUCADO",F5)))</formula>
    </cfRule>
    <cfRule type="expression" dxfId="673" priority="22">
      <formula xml:space="preserve"> CADUCADO</formula>
    </cfRule>
  </conditionalFormatting>
  <conditionalFormatting sqref="F5">
    <cfRule type="containsText" dxfId="672" priority="20" operator="containsText" text="ALERTA">
      <formula>NOT(ISERROR(SEARCH("ALERTA",F5)))</formula>
    </cfRule>
  </conditionalFormatting>
  <conditionalFormatting sqref="F5:F45 F47:F48 F50:F113 F115:F118 F122">
    <cfRule type="containsText" dxfId="671" priority="19" operator="containsText" text="ALERTA">
      <formula>NOT(ISERROR(SEARCH("ALERTA",F5)))</formula>
    </cfRule>
  </conditionalFormatting>
  <conditionalFormatting sqref="E114">
    <cfRule type="containsText" dxfId="670" priority="18" operator="containsText" text="CADUCADO">
      <formula>NOT(ISERROR(SEARCH("CADUCADO",E114)))</formula>
    </cfRule>
  </conditionalFormatting>
  <conditionalFormatting sqref="F114">
    <cfRule type="containsText" dxfId="669" priority="17" operator="containsText" text="ALERTA">
      <formula>NOT(ISERROR(SEARCH("ALERTA",F114)))</formula>
    </cfRule>
  </conditionalFormatting>
  <conditionalFormatting sqref="F114">
    <cfRule type="containsText" dxfId="668" priority="16" operator="containsText" text="ALERTA">
      <formula>NOT(ISERROR(SEARCH("ALERTA",F114)))</formula>
    </cfRule>
  </conditionalFormatting>
  <conditionalFormatting sqref="E46">
    <cfRule type="containsText" dxfId="667" priority="15" operator="containsText" text="CADUCADO">
      <formula>NOT(ISERROR(SEARCH("CADUCADO",E46)))</formula>
    </cfRule>
  </conditionalFormatting>
  <conditionalFormatting sqref="F46">
    <cfRule type="containsText" dxfId="666" priority="14" operator="containsText" text="ALERTA">
      <formula>NOT(ISERROR(SEARCH("ALERTA",F46)))</formula>
    </cfRule>
  </conditionalFormatting>
  <conditionalFormatting sqref="F46">
    <cfRule type="containsText" dxfId="665" priority="13" operator="containsText" text="ALERTA">
      <formula>NOT(ISERROR(SEARCH("ALERTA",F46)))</formula>
    </cfRule>
  </conditionalFormatting>
  <conditionalFormatting sqref="E49">
    <cfRule type="containsText" dxfId="664" priority="12" operator="containsText" text="CADUCADO">
      <formula>NOT(ISERROR(SEARCH("CADUCADO",E49)))</formula>
    </cfRule>
  </conditionalFormatting>
  <conditionalFormatting sqref="F49">
    <cfRule type="containsText" dxfId="663" priority="11" operator="containsText" text="ALERTA">
      <formula>NOT(ISERROR(SEARCH("ALERTA",F49)))</formula>
    </cfRule>
  </conditionalFormatting>
  <conditionalFormatting sqref="F49">
    <cfRule type="containsText" dxfId="662" priority="10" operator="containsText" text="ALERTA">
      <formula>NOT(ISERROR(SEARCH("ALERTA",F49)))</formula>
    </cfRule>
  </conditionalFormatting>
  <conditionalFormatting sqref="E121">
    <cfRule type="containsText" dxfId="661" priority="9" operator="containsText" text="CADUCADO">
      <formula>NOT(ISERROR(SEARCH("CADUCADO",E121)))</formula>
    </cfRule>
  </conditionalFormatting>
  <conditionalFormatting sqref="F121">
    <cfRule type="containsText" dxfId="660" priority="8" operator="containsText" text="ALERTA">
      <formula>NOT(ISERROR(SEARCH("ALERTA",F121)))</formula>
    </cfRule>
  </conditionalFormatting>
  <conditionalFormatting sqref="F121">
    <cfRule type="containsText" dxfId="659" priority="7" operator="containsText" text="ALERTA">
      <formula>NOT(ISERROR(SEARCH("ALERTA",F121)))</formula>
    </cfRule>
  </conditionalFormatting>
  <conditionalFormatting sqref="E123">
    <cfRule type="containsText" dxfId="658" priority="6" operator="containsText" text="CADUCADO">
      <formula>NOT(ISERROR(SEARCH("CADUCADO",E123)))</formula>
    </cfRule>
  </conditionalFormatting>
  <conditionalFormatting sqref="F123">
    <cfRule type="containsText" dxfId="657" priority="5" operator="containsText" text="ALERTA">
      <formula>NOT(ISERROR(SEARCH("ALERTA",F123)))</formula>
    </cfRule>
  </conditionalFormatting>
  <conditionalFormatting sqref="F123">
    <cfRule type="containsText" dxfId="656" priority="4" operator="containsText" text="ALERTA">
      <formula>NOT(ISERROR(SEARCH("ALERTA",F123)))</formula>
    </cfRule>
  </conditionalFormatting>
  <conditionalFormatting sqref="E119:E120">
    <cfRule type="containsText" dxfId="655" priority="3" operator="containsText" text="CADUCADO">
      <formula>NOT(ISERROR(SEARCH("CADUCADO",E119)))</formula>
    </cfRule>
  </conditionalFormatting>
  <conditionalFormatting sqref="F119:F120">
    <cfRule type="containsText" dxfId="654" priority="2" operator="containsText" text="ALERTA">
      <formula>NOT(ISERROR(SEARCH("ALERTA",F119)))</formula>
    </cfRule>
  </conditionalFormatting>
  <conditionalFormatting sqref="F119:F120">
    <cfRule type="containsText" dxfId="653" priority="1" operator="containsText" text="ALERTA">
      <formula>NOT(ISERROR(SEARCH("ALERTA",F119)))</formula>
    </cfRule>
  </conditionalFormatting>
  <hyperlinks>
    <hyperlink ref="A1:H1" location="TITULARES!A1" display="LISTA DE DIAGNOSTICADORES CON AUTORIZACIÓN DE COMERCIALIZACIÓN EN CUBA 2017" xr:uid="{00000000-0004-0000-0100-000000000000}"/>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M383"/>
  <sheetViews>
    <sheetView workbookViewId="0">
      <selection sqref="A1:H1"/>
    </sheetView>
  </sheetViews>
  <sheetFormatPr baseColWidth="10" defaultRowHeight="15"/>
  <cols>
    <col min="1" max="1" width="15.5703125" style="4" customWidth="1"/>
    <col min="2" max="2" width="20.710937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3.5703125"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95" t="s">
        <v>5695</v>
      </c>
      <c r="B1" s="2295"/>
      <c r="C1" s="2295"/>
      <c r="D1" s="2295"/>
      <c r="E1" s="2295"/>
      <c r="F1" s="2295"/>
      <c r="G1" s="2295"/>
      <c r="H1" s="2295"/>
      <c r="S1" s="546" t="s">
        <v>2868</v>
      </c>
      <c r="T1" s="547">
        <f ca="1">TODAY()</f>
        <v>45825</v>
      </c>
    </row>
    <row r="2" spans="1:39" ht="24" customHeight="1" thickBot="1">
      <c r="A2" s="2301" t="s">
        <v>1079</v>
      </c>
      <c r="B2" s="2301"/>
      <c r="C2" s="2301"/>
      <c r="D2" s="2301"/>
      <c r="E2" s="2301"/>
      <c r="F2" s="2301"/>
      <c r="G2" s="2301"/>
      <c r="M2" s="63"/>
    </row>
    <row r="3" spans="1:39" s="23" customFormat="1" ht="21.75" customHeight="1" thickTop="1" thickBot="1">
      <c r="A3" s="2302" t="s">
        <v>1188</v>
      </c>
      <c r="B3" s="2303"/>
      <c r="C3" s="2303"/>
      <c r="D3" s="2303"/>
      <c r="E3" s="2303"/>
      <c r="F3" s="2303"/>
      <c r="G3" s="2304"/>
      <c r="H3" s="261"/>
      <c r="I3" s="261"/>
      <c r="J3" s="261"/>
      <c r="K3" s="262"/>
      <c r="L3" s="4"/>
      <c r="M3" s="4"/>
      <c r="N3" s="4"/>
      <c r="U3" s="678"/>
      <c r="V3" s="682">
        <v>2012</v>
      </c>
      <c r="W3" s="677">
        <v>2013</v>
      </c>
      <c r="X3" s="677">
        <v>2014</v>
      </c>
      <c r="Y3" s="677">
        <v>2015</v>
      </c>
      <c r="Z3" s="677">
        <v>2016</v>
      </c>
      <c r="AA3" s="682" t="s">
        <v>2872</v>
      </c>
      <c r="AB3" s="699" t="s">
        <v>1641</v>
      </c>
    </row>
    <row r="4" spans="1:39" s="571" customFormat="1" ht="34.5" customHeight="1" thickBot="1">
      <c r="A4" s="562" t="s">
        <v>1649</v>
      </c>
      <c r="B4" s="563" t="s">
        <v>1187</v>
      </c>
      <c r="C4" s="563" t="s">
        <v>1189</v>
      </c>
      <c r="D4" s="563" t="s">
        <v>1190</v>
      </c>
      <c r="E4" s="557" t="s">
        <v>2869</v>
      </c>
      <c r="F4" s="557" t="s">
        <v>2870</v>
      </c>
      <c r="G4" s="564" t="s">
        <v>934</v>
      </c>
      <c r="H4" s="563" t="s">
        <v>1632</v>
      </c>
      <c r="I4" s="563" t="s">
        <v>1191</v>
      </c>
      <c r="J4" s="563" t="s">
        <v>443</v>
      </c>
      <c r="K4" s="565" t="s">
        <v>1071</v>
      </c>
      <c r="L4" s="566" t="s">
        <v>1638</v>
      </c>
      <c r="M4" s="566" t="s">
        <v>1636</v>
      </c>
      <c r="N4" s="566" t="s">
        <v>1637</v>
      </c>
      <c r="O4" s="567" t="s">
        <v>1640</v>
      </c>
      <c r="P4" s="568"/>
      <c r="Q4" s="569"/>
      <c r="R4" s="525"/>
      <c r="S4" s="525"/>
      <c r="T4" s="13"/>
      <c r="U4" s="679"/>
      <c r="V4" s="683">
        <f>COUNTIFS($C$6:$C$303, "&gt;="&amp;V9, $C$6:$C$303, "&lt;="&amp;V13, $A$6:$A$303, "&lt;&gt;F")</f>
        <v>0</v>
      </c>
      <c r="W4" s="683">
        <f>COUNTIFS($C$6:$C$303, "&gt;="&amp;W9, $C$6:$C$303, "&lt;="&amp;W13, $A$6:$A$303, "&lt;&gt;F")</f>
        <v>10</v>
      </c>
      <c r="X4" s="683">
        <f>COUNTIFS($C$6:$C$303, "&gt;="&amp;X9, $C$6:$C$303, "&lt;="&amp;X13, $A$6:$A$303, "&lt;&gt;F")</f>
        <v>0</v>
      </c>
      <c r="Y4" s="683">
        <f>COUNTIFS($C$6:$C$303, "&gt;="&amp;Y9, $C$6:$C$303, "&lt;="&amp;Y13, $A$6:$A$303, "&lt;&gt;F")</f>
        <v>2</v>
      </c>
      <c r="Z4" s="683">
        <f>COUNTIFS($C$6:$C$303, "&gt;="&amp;Z9, $C$6:$C$303, "&lt;="&amp;Z13, $A$6:$A$303, "&lt;&gt;F")</f>
        <v>17</v>
      </c>
      <c r="AA4" s="683">
        <f>COUNTIFS($C$6:$C$303,"&gt;="&amp;AA9, $C$6:$C$303, "&lt;="&amp;AA13, $A$6:$A$303, "&lt;&gt;F")</f>
        <v>29</v>
      </c>
      <c r="AB4" s="700">
        <f>SUM(V4:Z4)</f>
        <v>29</v>
      </c>
      <c r="AC4" s="13"/>
      <c r="AD4" s="13"/>
      <c r="AE4" s="13"/>
      <c r="AF4" s="13"/>
      <c r="AG4" s="13"/>
      <c r="AH4" s="13"/>
      <c r="AI4" s="13"/>
      <c r="AJ4" s="13"/>
      <c r="AK4" s="13"/>
      <c r="AL4" s="637"/>
      <c r="AM4" s="637"/>
    </row>
    <row r="5" spans="1:39" ht="21.75" customHeight="1">
      <c r="A5" s="265" t="s">
        <v>1635</v>
      </c>
      <c r="B5" s="220" t="s">
        <v>1337</v>
      </c>
      <c r="C5" s="221">
        <v>40519</v>
      </c>
      <c r="D5" s="254">
        <v>45998</v>
      </c>
      <c r="E5" s="232" t="str">
        <f t="shared" ref="E5:E42" si="0">IF(D5&lt;=$T$2,"CADUCADO","VIGENTE")</f>
        <v>VIGENTE</v>
      </c>
      <c r="F5" s="232" t="str">
        <f t="shared" ref="F5:F42" si="1">IF($T$2&gt;=(EDATE(D5,-4)),"ALERTA","OK")</f>
        <v>OK</v>
      </c>
      <c r="G5" s="222" t="s">
        <v>1305</v>
      </c>
      <c r="H5" s="222" t="s">
        <v>4751</v>
      </c>
      <c r="I5" s="223" t="s">
        <v>1346</v>
      </c>
      <c r="J5" s="222"/>
      <c r="K5" s="266"/>
      <c r="L5" s="63"/>
      <c r="M5" s="4" t="str">
        <f>IF(ISNUMBER(FIND("/",$B5,1)),MID($B5,1,FIND("/",$B5,1)-1),$B5)</f>
        <v>D1012-42</v>
      </c>
      <c r="N5" s="4" t="str">
        <f>IF(ISNUMBER(FIND("/",$B5,1)),MID($B5,FIND("/",$B5,1)+1,LEN($B5)),"")</f>
        <v/>
      </c>
      <c r="O5" s="131" t="s">
        <v>1649</v>
      </c>
      <c r="P5" s="131" t="s">
        <v>1636</v>
      </c>
      <c r="Q5" s="124" t="s">
        <v>1641</v>
      </c>
      <c r="R5" s="638"/>
      <c r="S5" s="639"/>
      <c r="T5" s="65"/>
      <c r="U5" s="680" t="s">
        <v>2873</v>
      </c>
      <c r="V5" s="683">
        <f>COUNTIFS($C$6:$C$303, "&gt;="&amp;V9, $C$6:$C$303, "&lt;="&amp;V13, $A$6:$A$303, "&lt;&gt;F",$G$6:$G$303, "A" )</f>
        <v>0</v>
      </c>
      <c r="W5" s="683">
        <f>COUNTIFS($C$6:$C$303, "&gt;="&amp;W9, $C$6:$C$303, "&lt;="&amp;W13, $A$6:$A$303, "&lt;&gt;F",$G$6:$G$303, "A" )</f>
        <v>0</v>
      </c>
      <c r="X5" s="683">
        <f>COUNTIFS($C$6:$C$303, "&gt;="&amp;X9, $C$6:$C$303, "&lt;="&amp;X13, $A$6:$A$303, "&lt;&gt;F",$G$6:$G$303, "A" )</f>
        <v>0</v>
      </c>
      <c r="Y5" s="683">
        <f>COUNTIFS($C$6:$C$303, "&gt;="&amp;Y9, $C$6:$C$303, "&lt;="&amp;Y13, $A$6:$A$303, "&lt;&gt;F",$G$6:$G$303, "A" )</f>
        <v>0</v>
      </c>
      <c r="Z5" s="683">
        <f>COUNTIFS($C$6:$C$303, "&gt;="&amp;Z9, $C$6:$C$303, "&lt;="&amp;Z13, $A$6:$A$303, "&lt;&gt;F",$G$6:$G$303, "A" )</f>
        <v>0</v>
      </c>
      <c r="AA5" s="683">
        <f>COUNTIFS($C$6:$C$303,"&gt;="&amp;AA13, $C$6:$C$303, "&lt;="&amp;AA14, $A$6:$A$303, "&lt;&gt;F",$G$6:$G$303, "A")</f>
        <v>0</v>
      </c>
      <c r="AB5" s="700">
        <f>SUM(V5:Z5)</f>
        <v>0</v>
      </c>
      <c r="AC5" s="65"/>
      <c r="AD5" s="65"/>
      <c r="AE5" s="65"/>
      <c r="AF5" s="65"/>
      <c r="AG5" s="65"/>
      <c r="AH5" s="525"/>
      <c r="AI5" s="525"/>
      <c r="AJ5" s="525"/>
      <c r="AK5" s="525"/>
      <c r="AL5" s="65"/>
      <c r="AM5" s="65"/>
    </row>
    <row r="6" spans="1:39" ht="48">
      <c r="A6" s="263" t="s">
        <v>1634</v>
      </c>
      <c r="B6" s="204" t="s">
        <v>1338</v>
      </c>
      <c r="C6" s="205">
        <v>40519</v>
      </c>
      <c r="D6" s="255">
        <v>45998</v>
      </c>
      <c r="E6" s="255" t="str">
        <f t="shared" si="0"/>
        <v>VIGENTE</v>
      </c>
      <c r="F6" s="255" t="str">
        <f t="shared" si="1"/>
        <v>OK</v>
      </c>
      <c r="G6" s="204" t="s">
        <v>1305</v>
      </c>
      <c r="H6" s="206" t="s">
        <v>1342</v>
      </c>
      <c r="I6" s="206" t="s">
        <v>632</v>
      </c>
      <c r="J6" s="204" t="s">
        <v>532</v>
      </c>
      <c r="K6" s="267">
        <v>4106</v>
      </c>
      <c r="L6" s="63"/>
      <c r="M6" s="4" t="str">
        <f t="shared" ref="M6:M31" si="2">IF(ISNUMBER(FIND("/",$B6,1)),MID($B6,1,FIND("/",$B6,1)-1),$B6)</f>
        <v>D1012-42</v>
      </c>
      <c r="N6" s="4" t="str">
        <f t="shared" ref="N6:N31" si="3">IF(ISNUMBER(FIND("/",$B6,1)),MID($B6,FIND("/",$B6,1)+1,LEN($B6)),"")</f>
        <v>1</v>
      </c>
      <c r="O6" s="132" t="s">
        <v>1635</v>
      </c>
      <c r="P6" s="123"/>
      <c r="Q6" s="125">
        <v>2</v>
      </c>
      <c r="R6" s="640"/>
      <c r="S6" s="641"/>
      <c r="T6" s="65"/>
      <c r="U6" s="680" t="s">
        <v>2874</v>
      </c>
      <c r="V6" s="683">
        <f>COUNTIFS($C$6:$C$303, "&gt;="&amp;V9, $C$6:$C$303, "&lt;="&amp;V13, $A$6:$A$303, "&lt;&gt;F",$G$6:$G$303, "B" )</f>
        <v>0</v>
      </c>
      <c r="W6" s="683">
        <f>COUNTIFS($C$6:$C$303, "&gt;="&amp;W9, $C$6:$C$303, "&lt;="&amp;W13, $A$6:$A$303, "&lt;&gt;F",$G$6:$G$303, "B" )</f>
        <v>10</v>
      </c>
      <c r="X6" s="683">
        <f>COUNTIFS($C$6:$C$303, "&gt;="&amp;X9, $C$6:$C$303, "&lt;="&amp;X13, $A$6:$A$303, "&lt;&gt;F",$G$6:$G$303, "B" )</f>
        <v>0</v>
      </c>
      <c r="Y6" s="683">
        <f>COUNTIFS($C$6:$C$303, "&gt;="&amp;Y9, $C$6:$C$303, "&lt;="&amp;Y13, $A$6:$A$303, "&lt;&gt;F",$G$6:$G$303, "B" )</f>
        <v>2</v>
      </c>
      <c r="Z6" s="683">
        <f>COUNTIFS($C$6:$C$303, "&gt;="&amp;Z9, $C$6:$C$303, "&lt;="&amp;Z13, $A$6:$A$303, "&lt;&gt;F",$G$6:$G$303, "B" )</f>
        <v>17</v>
      </c>
      <c r="AA6" s="683">
        <f>COUNTIFS($C$6:$C$303,"&gt;="&amp;AA14, $C$6:$C$303, "&lt;="&amp;AA15, $A$6:$A$303, "&lt;&gt;F",$G$6:$G$303, "A")</f>
        <v>0</v>
      </c>
      <c r="AB6" s="700">
        <f>SUM(V6:Z6)</f>
        <v>29</v>
      </c>
      <c r="AC6" s="65"/>
      <c r="AD6" s="65"/>
      <c r="AE6" s="65"/>
      <c r="AF6" s="65"/>
      <c r="AG6" s="65"/>
      <c r="AH6" s="65"/>
      <c r="AI6" s="65"/>
      <c r="AJ6" s="65"/>
      <c r="AK6" s="65"/>
      <c r="AL6" s="65"/>
      <c r="AM6" s="65"/>
    </row>
    <row r="7" spans="1:39" ht="48">
      <c r="A7" s="263" t="s">
        <v>1634</v>
      </c>
      <c r="B7" s="204" t="s">
        <v>1339</v>
      </c>
      <c r="C7" s="205">
        <v>40519</v>
      </c>
      <c r="D7" s="255">
        <v>45998</v>
      </c>
      <c r="E7" s="255" t="str">
        <f t="shared" si="0"/>
        <v>VIGENTE</v>
      </c>
      <c r="F7" s="255" t="str">
        <f t="shared" si="1"/>
        <v>OK</v>
      </c>
      <c r="G7" s="204" t="s">
        <v>1305</v>
      </c>
      <c r="H7" s="206" t="s">
        <v>1343</v>
      </c>
      <c r="I7" s="206" t="s">
        <v>632</v>
      </c>
      <c r="J7" s="204" t="s">
        <v>533</v>
      </c>
      <c r="K7" s="267">
        <v>4126</v>
      </c>
      <c r="L7" s="63"/>
      <c r="M7" s="4" t="str">
        <f t="shared" si="2"/>
        <v>D1012-42</v>
      </c>
      <c r="N7" s="4" t="str">
        <f t="shared" si="3"/>
        <v>2</v>
      </c>
      <c r="O7" s="132" t="s">
        <v>1634</v>
      </c>
      <c r="P7" s="123"/>
      <c r="Q7" s="125">
        <v>14</v>
      </c>
      <c r="R7" s="642"/>
      <c r="S7" s="643"/>
      <c r="T7" s="65"/>
      <c r="U7" s="680" t="s">
        <v>2875</v>
      </c>
      <c r="V7" s="683">
        <f>COUNTIFS($C$6:$C$303, "&gt;="&amp;V9, $C$6:$C$303, "&lt;="&amp;V13, $A$6:$A$303, "&lt;&gt;F",$G$6:$G$303, "C" )</f>
        <v>0</v>
      </c>
      <c r="W7" s="683">
        <f>COUNTIFS($C$6:$C$303, "&gt;="&amp;W9, $C$6:$C$303, "&lt;="&amp;W13, $A$6:$A$303, "&lt;&gt;F",$G$6:$G$303, "C" )</f>
        <v>0</v>
      </c>
      <c r="X7" s="683">
        <f>COUNTIFS($C$6:$C$303, "&gt;="&amp;X9, $C$6:$C$303, "&lt;="&amp;X13, $A$6:$A$303, "&lt;&gt;F",$G$6:$G$303, "C" )</f>
        <v>0</v>
      </c>
      <c r="Y7" s="683">
        <f>COUNTIFS($C$6:$C$303, "&gt;="&amp;Y9, $C$6:$C$303, "&lt;="&amp;Y13, $A$6:$A$303, "&lt;&gt;F",$G$6:$G$303, "C" )</f>
        <v>0</v>
      </c>
      <c r="Z7" s="683">
        <f>COUNTIFS($C$6:$C$303, "&gt;="&amp;Z9, $C$6:$C$303, "&lt;="&amp;Z13, $A$6:$A$303, "&lt;&gt;F",$G$6:$G$303, "C" )</f>
        <v>0</v>
      </c>
      <c r="AA7" s="683">
        <f>COUNTIFS($C$6:$C$303,"&gt;="&amp;AA15, $C$6:$C$303, "&lt;="&amp;AA16, $A$6:$A$303, "&lt;&gt;F",$G$6:$G$303, "A")</f>
        <v>0</v>
      </c>
      <c r="AB7" s="700">
        <f>SUM(V7:Z7)</f>
        <v>0</v>
      </c>
      <c r="AC7" s="65"/>
      <c r="AD7" s="65"/>
      <c r="AE7" s="65"/>
      <c r="AF7" s="65"/>
      <c r="AG7" s="65"/>
      <c r="AH7" s="65"/>
      <c r="AI7" s="65"/>
      <c r="AJ7" s="65"/>
      <c r="AK7" s="65"/>
      <c r="AL7" s="65"/>
      <c r="AM7" s="65"/>
    </row>
    <row r="8" spans="1:39" ht="45.75" thickBot="1">
      <c r="A8" s="263" t="s">
        <v>1634</v>
      </c>
      <c r="B8" s="204" t="s">
        <v>1340</v>
      </c>
      <c r="C8" s="205">
        <v>40519</v>
      </c>
      <c r="D8" s="255">
        <v>45998</v>
      </c>
      <c r="E8" s="255" t="str">
        <f t="shared" si="0"/>
        <v>VIGENTE</v>
      </c>
      <c r="F8" s="255" t="str">
        <f t="shared" si="1"/>
        <v>OK</v>
      </c>
      <c r="G8" s="204" t="s">
        <v>1305</v>
      </c>
      <c r="H8" s="206" t="s">
        <v>1344</v>
      </c>
      <c r="I8" s="206" t="s">
        <v>1347</v>
      </c>
      <c r="J8" s="204" t="s">
        <v>532</v>
      </c>
      <c r="K8" s="267">
        <v>4108</v>
      </c>
      <c r="L8" s="63"/>
      <c r="M8" s="4" t="str">
        <f t="shared" si="2"/>
        <v>D1012-42</v>
      </c>
      <c r="N8" s="4" t="str">
        <f t="shared" si="3"/>
        <v>3</v>
      </c>
      <c r="O8" s="132" t="s">
        <v>1633</v>
      </c>
      <c r="P8" s="123"/>
      <c r="Q8" s="125">
        <v>1</v>
      </c>
      <c r="R8" s="642"/>
      <c r="S8" s="643"/>
      <c r="T8" s="65"/>
      <c r="U8" s="681" t="s">
        <v>2876</v>
      </c>
      <c r="V8" s="684">
        <f>COUNTIFS($C$6:$C$303, "&gt;="&amp;V9, $C$6:$C$303, "&lt;="&amp;V13, $A$6:$A$303, "&lt;&gt;F",$G$6:$G$303, "D" )</f>
        <v>0</v>
      </c>
      <c r="W8" s="684">
        <f>COUNTIFS($C$6:$C$303, "&gt;="&amp;W9, $C$6:$C$303, "&lt;="&amp;W13, $A$6:$A$303, "&lt;&gt;F",$G$6:$G$303, "D" )</f>
        <v>0</v>
      </c>
      <c r="X8" s="684">
        <f>COUNTIFS($C$6:$C$303, "&gt;="&amp;X9, $C$6:$C$303, "&lt;="&amp;X13, $A$6:$A$303, "&lt;&gt;F",$G$6:$G$303, "D" )</f>
        <v>0</v>
      </c>
      <c r="Y8" s="684">
        <f>COUNTIFS($C$6:$C$303, "&gt;="&amp;Y9, $C$6:$C$303, "&lt;="&amp;Y13, $A$6:$A$303, "&lt;&gt;F",$G$6:$G$303, "D" )</f>
        <v>0</v>
      </c>
      <c r="Z8" s="684">
        <f>COUNTIFS($C$6:$C$303, "&gt;="&amp;Z9, $C$6:$C$303, "&lt;="&amp;Z13, $A$6:$A$303, "&lt;&gt;F",$G$6:$G$303, "D" )</f>
        <v>0</v>
      </c>
      <c r="AA8" s="684">
        <f>COUNTIFS($C$6:$C$303,"&gt;="&amp;AA16, $C$6:$C$303, "&lt;="&amp;AA17, $A$6:$A$303, "&lt;&gt;F",$G$6:$G$303, "A")</f>
        <v>0</v>
      </c>
      <c r="AB8" s="701">
        <f>SUM(V8:Z8)</f>
        <v>0</v>
      </c>
      <c r="AC8" s="65"/>
      <c r="AD8" s="65"/>
      <c r="AE8" s="65"/>
      <c r="AF8" s="65"/>
      <c r="AG8" s="65"/>
      <c r="AH8" s="65"/>
      <c r="AI8" s="65"/>
      <c r="AJ8" s="65"/>
      <c r="AK8" s="65"/>
      <c r="AL8" s="65"/>
      <c r="AM8" s="65"/>
    </row>
    <row r="9" spans="1:39" s="26" customFormat="1" ht="45.75" thickTop="1">
      <c r="A9" s="263" t="s">
        <v>1634</v>
      </c>
      <c r="B9" s="204" t="s">
        <v>1341</v>
      </c>
      <c r="C9" s="205">
        <v>40519</v>
      </c>
      <c r="D9" s="255">
        <v>45998</v>
      </c>
      <c r="E9" s="255" t="str">
        <f t="shared" si="0"/>
        <v>VIGENTE</v>
      </c>
      <c r="F9" s="255" t="str">
        <f t="shared" si="1"/>
        <v>OK</v>
      </c>
      <c r="G9" s="204" t="s">
        <v>1305</v>
      </c>
      <c r="H9" s="206" t="s">
        <v>1345</v>
      </c>
      <c r="I9" s="541" t="s">
        <v>1347</v>
      </c>
      <c r="J9" s="536" t="s">
        <v>533</v>
      </c>
      <c r="K9" s="1636">
        <v>4128</v>
      </c>
      <c r="L9" s="63"/>
      <c r="M9" s="4" t="str">
        <f t="shared" si="2"/>
        <v>D1012-42</v>
      </c>
      <c r="N9" s="4" t="str">
        <f t="shared" si="3"/>
        <v>4</v>
      </c>
      <c r="O9" s="126" t="s">
        <v>1639</v>
      </c>
      <c r="P9" s="127"/>
      <c r="Q9" s="128">
        <v>17</v>
      </c>
      <c r="R9" s="642"/>
      <c r="S9" s="643"/>
      <c r="T9" s="525"/>
      <c r="U9" s="550"/>
      <c r="V9" s="672">
        <v>40909</v>
      </c>
      <c r="W9" s="672">
        <v>41275</v>
      </c>
      <c r="X9" s="672">
        <v>41640</v>
      </c>
      <c r="Y9" s="672">
        <v>42005</v>
      </c>
      <c r="Z9" s="672">
        <v>42370</v>
      </c>
      <c r="AA9" s="672">
        <v>40909</v>
      </c>
      <c r="AB9" s="550"/>
      <c r="AC9" s="525"/>
      <c r="AD9" s="525"/>
      <c r="AE9" s="525"/>
      <c r="AF9" s="525"/>
      <c r="AG9" s="525"/>
      <c r="AH9" s="525"/>
      <c r="AI9" s="525"/>
      <c r="AJ9" s="525"/>
      <c r="AK9" s="525"/>
      <c r="AL9" s="526"/>
      <c r="AM9" s="526"/>
    </row>
    <row r="10" spans="1:39" s="14" customFormat="1" ht="63">
      <c r="A10" s="263" t="s">
        <v>1634</v>
      </c>
      <c r="B10" s="204" t="s">
        <v>4752</v>
      </c>
      <c r="C10" s="205">
        <v>40519</v>
      </c>
      <c r="D10" s="255">
        <v>45998</v>
      </c>
      <c r="E10" s="255" t="str">
        <f>IF(D10&lt;=$T$2,"CADUCADO","VIGENTE")</f>
        <v>VIGENTE</v>
      </c>
      <c r="F10" s="255" t="str">
        <f>IF($T$2&gt;=(EDATE(D10,-4)),"ALERTA","OK")</f>
        <v>OK</v>
      </c>
      <c r="G10" s="204" t="s">
        <v>1305</v>
      </c>
      <c r="H10" s="1635" t="s">
        <v>4756</v>
      </c>
      <c r="I10" s="1637" t="s">
        <v>4759</v>
      </c>
      <c r="J10" s="1638" t="s">
        <v>4761</v>
      </c>
      <c r="K10" s="1638">
        <v>4778</v>
      </c>
      <c r="L10" s="63"/>
      <c r="M10" s="4"/>
      <c r="N10" s="4"/>
      <c r="O10" s="103"/>
      <c r="P10" s="103"/>
      <c r="Q10" s="381"/>
      <c r="R10" s="642"/>
      <c r="S10" s="643"/>
      <c r="T10" s="525"/>
      <c r="U10" s="550"/>
      <c r="V10" s="672"/>
      <c r="W10" s="672"/>
      <c r="X10" s="672"/>
      <c r="Y10" s="672"/>
      <c r="Z10" s="672"/>
      <c r="AA10" s="672"/>
      <c r="AB10" s="550"/>
      <c r="AC10" s="525"/>
      <c r="AD10" s="525"/>
      <c r="AE10" s="525"/>
      <c r="AF10" s="525"/>
      <c r="AG10" s="525"/>
      <c r="AH10" s="525"/>
      <c r="AI10" s="525"/>
      <c r="AJ10" s="525"/>
      <c r="AK10" s="525"/>
      <c r="AL10" s="525"/>
      <c r="AM10" s="525"/>
    </row>
    <row r="11" spans="1:39" s="14" customFormat="1" ht="47.25">
      <c r="A11" s="263" t="s">
        <v>1634</v>
      </c>
      <c r="B11" s="204" t="s">
        <v>4753</v>
      </c>
      <c r="C11" s="205">
        <v>40519</v>
      </c>
      <c r="D11" s="255">
        <v>45998</v>
      </c>
      <c r="E11" s="255" t="str">
        <f>IF(D11&lt;=$T$2,"CADUCADO","VIGENTE")</f>
        <v>VIGENTE</v>
      </c>
      <c r="F11" s="255" t="str">
        <f>IF($T$2&gt;=(EDATE(D11,-4)),"ALERTA","OK")</f>
        <v>OK</v>
      </c>
      <c r="G11" s="204" t="s">
        <v>1305</v>
      </c>
      <c r="H11" s="1635" t="s">
        <v>4757</v>
      </c>
      <c r="I11" s="1637" t="s">
        <v>4760</v>
      </c>
      <c r="J11" s="1638" t="s">
        <v>4762</v>
      </c>
      <c r="K11" s="1638">
        <v>4779</v>
      </c>
      <c r="L11" s="63"/>
      <c r="M11" s="4"/>
      <c r="N11" s="4"/>
      <c r="O11" s="103"/>
      <c r="P11" s="103"/>
      <c r="Q11" s="381"/>
      <c r="R11" s="642"/>
      <c r="S11" s="643"/>
      <c r="T11" s="525"/>
      <c r="U11" s="550"/>
      <c r="V11" s="672"/>
      <c r="W11" s="672"/>
      <c r="X11" s="672"/>
      <c r="Y11" s="672"/>
      <c r="Z11" s="672"/>
      <c r="AA11" s="672"/>
      <c r="AB11" s="550"/>
      <c r="AC11" s="525"/>
      <c r="AD11" s="525"/>
      <c r="AE11" s="525"/>
      <c r="AF11" s="525"/>
      <c r="AG11" s="525"/>
      <c r="AH11" s="525"/>
      <c r="AI11" s="525"/>
      <c r="AJ11" s="525"/>
      <c r="AK11" s="525"/>
      <c r="AL11" s="525"/>
      <c r="AM11" s="525"/>
    </row>
    <row r="12" spans="1:39" s="14" customFormat="1" ht="60">
      <c r="A12" s="263" t="s">
        <v>1634</v>
      </c>
      <c r="B12" s="204" t="s">
        <v>4754</v>
      </c>
      <c r="C12" s="205">
        <v>40519</v>
      </c>
      <c r="D12" s="255">
        <v>45998</v>
      </c>
      <c r="E12" s="255" t="str">
        <f>IF(D12&lt;=$T$2,"CADUCADO","VIGENTE")</f>
        <v>VIGENTE</v>
      </c>
      <c r="F12" s="255" t="str">
        <f>IF($T$2&gt;=(EDATE(D12,-4)),"ALERTA","OK")</f>
        <v>OK</v>
      </c>
      <c r="G12" s="204" t="s">
        <v>1305</v>
      </c>
      <c r="H12" s="152" t="s">
        <v>4755</v>
      </c>
      <c r="I12" s="256" t="s">
        <v>4758</v>
      </c>
      <c r="J12" s="204" t="s">
        <v>4762</v>
      </c>
      <c r="K12" s="243">
        <v>4792</v>
      </c>
      <c r="L12" s="63"/>
      <c r="M12" s="4"/>
      <c r="N12" s="4"/>
      <c r="O12" s="103"/>
      <c r="P12" s="103"/>
      <c r="Q12" s="381"/>
      <c r="R12" s="642"/>
      <c r="S12" s="643"/>
      <c r="T12" s="525"/>
      <c r="U12" s="550"/>
      <c r="V12" s="672"/>
      <c r="W12" s="672"/>
      <c r="X12" s="672"/>
      <c r="Y12" s="672"/>
      <c r="Z12" s="672"/>
      <c r="AA12" s="672"/>
      <c r="AB12" s="550"/>
      <c r="AC12" s="525"/>
      <c r="AD12" s="525"/>
      <c r="AE12" s="525"/>
      <c r="AF12" s="525"/>
      <c r="AG12" s="525"/>
      <c r="AH12" s="525"/>
      <c r="AI12" s="525"/>
      <c r="AJ12" s="525"/>
      <c r="AK12" s="525"/>
      <c r="AL12" s="525"/>
      <c r="AM12" s="525"/>
    </row>
    <row r="13" spans="1:39" s="14" customFormat="1" ht="30">
      <c r="A13" s="265" t="s">
        <v>1635</v>
      </c>
      <c r="B13" s="222" t="s">
        <v>236</v>
      </c>
      <c r="C13" s="221">
        <v>41407</v>
      </c>
      <c r="D13" s="254">
        <v>45047</v>
      </c>
      <c r="E13" s="254" t="str">
        <f t="shared" si="0"/>
        <v>VIGENTE</v>
      </c>
      <c r="F13" s="254" t="str">
        <f t="shared" si="1"/>
        <v>OK</v>
      </c>
      <c r="G13" s="222" t="s">
        <v>1305</v>
      </c>
      <c r="H13" s="223" t="s">
        <v>0</v>
      </c>
      <c r="I13" s="223" t="s">
        <v>1</v>
      </c>
      <c r="J13" s="222"/>
      <c r="K13" s="268"/>
      <c r="L13" s="63"/>
      <c r="M13" s="4" t="str">
        <f t="shared" si="2"/>
        <v>D1305-53</v>
      </c>
      <c r="N13" s="4" t="str">
        <f t="shared" si="3"/>
        <v/>
      </c>
      <c r="O13"/>
      <c r="P13"/>
      <c r="Q13"/>
      <c r="R13" s="114"/>
      <c r="S13" s="116"/>
      <c r="U13" s="2"/>
      <c r="V13" s="673">
        <v>41274</v>
      </c>
      <c r="W13" s="673">
        <v>41639</v>
      </c>
      <c r="X13" s="673">
        <v>42004</v>
      </c>
      <c r="Y13" s="673">
        <v>42369</v>
      </c>
      <c r="Z13" s="673">
        <v>42735</v>
      </c>
      <c r="AA13" s="673">
        <v>42735</v>
      </c>
      <c r="AB13" s="2"/>
    </row>
    <row r="14" spans="1:39" s="14" customFormat="1" ht="30">
      <c r="A14" s="263" t="s">
        <v>1634</v>
      </c>
      <c r="B14" s="204" t="s">
        <v>2</v>
      </c>
      <c r="C14" s="205">
        <v>41407</v>
      </c>
      <c r="D14" s="255">
        <v>45047</v>
      </c>
      <c r="E14" s="255" t="str">
        <f t="shared" si="0"/>
        <v>VIGENTE</v>
      </c>
      <c r="F14" s="255" t="str">
        <f t="shared" si="1"/>
        <v>OK</v>
      </c>
      <c r="G14" s="204" t="s">
        <v>1305</v>
      </c>
      <c r="H14" s="206" t="s">
        <v>12</v>
      </c>
      <c r="I14" s="206" t="s">
        <v>22</v>
      </c>
      <c r="J14" s="204" t="s">
        <v>532</v>
      </c>
      <c r="K14" s="267">
        <v>4120</v>
      </c>
      <c r="L14" s="63"/>
      <c r="M14" s="4" t="str">
        <f t="shared" si="2"/>
        <v>D1305-53</v>
      </c>
      <c r="N14" s="4" t="str">
        <f t="shared" si="3"/>
        <v>1</v>
      </c>
      <c r="O14"/>
      <c r="P14"/>
      <c r="Q14"/>
      <c r="R14" s="115"/>
      <c r="S14" s="116"/>
    </row>
    <row r="15" spans="1:39" s="14" customFormat="1" ht="30">
      <c r="A15" s="263" t="s">
        <v>1634</v>
      </c>
      <c r="B15" s="204" t="s">
        <v>3</v>
      </c>
      <c r="C15" s="205">
        <v>41407</v>
      </c>
      <c r="D15" s="255">
        <v>45047</v>
      </c>
      <c r="E15" s="255" t="str">
        <f t="shared" si="0"/>
        <v>VIGENTE</v>
      </c>
      <c r="F15" s="255" t="str">
        <f t="shared" si="1"/>
        <v>OK</v>
      </c>
      <c r="G15" s="204" t="s">
        <v>1305</v>
      </c>
      <c r="H15" s="206" t="s">
        <v>13</v>
      </c>
      <c r="I15" s="206" t="s">
        <v>22</v>
      </c>
      <c r="J15" s="204" t="s">
        <v>533</v>
      </c>
      <c r="K15" s="267">
        <v>4140</v>
      </c>
      <c r="L15" s="63"/>
      <c r="M15" s="4" t="str">
        <f t="shared" si="2"/>
        <v>D1305-53</v>
      </c>
      <c r="N15" s="4" t="str">
        <f t="shared" si="3"/>
        <v>2</v>
      </c>
      <c r="O15"/>
      <c r="P15"/>
      <c r="Q15"/>
      <c r="R15" s="114"/>
      <c r="S15" s="116"/>
    </row>
    <row r="16" spans="1:39" s="14" customFormat="1" ht="30">
      <c r="A16" s="263" t="s">
        <v>1634</v>
      </c>
      <c r="B16" s="204" t="s">
        <v>4</v>
      </c>
      <c r="C16" s="205">
        <v>41407</v>
      </c>
      <c r="D16" s="255">
        <v>45047</v>
      </c>
      <c r="E16" s="255" t="str">
        <f t="shared" si="0"/>
        <v>VIGENTE</v>
      </c>
      <c r="F16" s="255" t="str">
        <f t="shared" si="1"/>
        <v>OK</v>
      </c>
      <c r="G16" s="204" t="s">
        <v>1305</v>
      </c>
      <c r="H16" s="206" t="s">
        <v>14</v>
      </c>
      <c r="I16" s="206" t="s">
        <v>22</v>
      </c>
      <c r="J16" s="204" t="s">
        <v>772</v>
      </c>
      <c r="K16" s="267">
        <v>4101</v>
      </c>
      <c r="L16" s="63"/>
      <c r="M16" s="4" t="str">
        <f t="shared" si="2"/>
        <v>D1305-53</v>
      </c>
      <c r="N16" s="4" t="str">
        <f t="shared" si="3"/>
        <v>3</v>
      </c>
      <c r="O16"/>
      <c r="P16"/>
      <c r="Q16"/>
      <c r="R16" s="117"/>
      <c r="S16" s="118"/>
    </row>
    <row r="17" spans="1:19" s="14" customFormat="1" ht="30">
      <c r="A17" s="263" t="s">
        <v>1634</v>
      </c>
      <c r="B17" s="204" t="s">
        <v>5</v>
      </c>
      <c r="C17" s="205">
        <v>41407</v>
      </c>
      <c r="D17" s="255">
        <v>45047</v>
      </c>
      <c r="E17" s="255" t="str">
        <f t="shared" si="0"/>
        <v>VIGENTE</v>
      </c>
      <c r="F17" s="255" t="str">
        <f t="shared" si="1"/>
        <v>OK</v>
      </c>
      <c r="G17" s="204" t="s">
        <v>1305</v>
      </c>
      <c r="H17" s="206" t="s">
        <v>15</v>
      </c>
      <c r="I17" s="206" t="s">
        <v>23</v>
      </c>
      <c r="J17" s="204" t="s">
        <v>532</v>
      </c>
      <c r="K17" s="267">
        <v>4121</v>
      </c>
      <c r="L17" s="63"/>
      <c r="M17" s="4" t="str">
        <f t="shared" si="2"/>
        <v>D1305-53</v>
      </c>
      <c r="N17" s="4" t="str">
        <f t="shared" si="3"/>
        <v>4</v>
      </c>
      <c r="O17"/>
      <c r="P17"/>
      <c r="Q17"/>
      <c r="R17"/>
      <c r="S17"/>
    </row>
    <row r="18" spans="1:19" s="14" customFormat="1" ht="30">
      <c r="A18" s="263" t="s">
        <v>1634</v>
      </c>
      <c r="B18" s="204" t="s">
        <v>6</v>
      </c>
      <c r="C18" s="205">
        <v>41407</v>
      </c>
      <c r="D18" s="255">
        <v>45047</v>
      </c>
      <c r="E18" s="255" t="str">
        <f t="shared" si="0"/>
        <v>VIGENTE</v>
      </c>
      <c r="F18" s="255" t="str">
        <f t="shared" si="1"/>
        <v>OK</v>
      </c>
      <c r="G18" s="204" t="s">
        <v>1305</v>
      </c>
      <c r="H18" s="206" t="s">
        <v>16</v>
      </c>
      <c r="I18" s="206" t="s">
        <v>23</v>
      </c>
      <c r="J18" s="204" t="s">
        <v>533</v>
      </c>
      <c r="K18" s="267">
        <v>4141</v>
      </c>
      <c r="L18" s="63"/>
      <c r="M18" s="4" t="str">
        <f t="shared" si="2"/>
        <v>D1305-53</v>
      </c>
      <c r="N18" s="4" t="str">
        <f t="shared" si="3"/>
        <v>5</v>
      </c>
      <c r="O18"/>
      <c r="P18"/>
      <c r="Q18"/>
      <c r="R18"/>
      <c r="S18"/>
    </row>
    <row r="19" spans="1:19" s="14" customFormat="1" ht="30">
      <c r="A19" s="263" t="s">
        <v>1634</v>
      </c>
      <c r="B19" s="204" t="s">
        <v>7</v>
      </c>
      <c r="C19" s="205">
        <v>41407</v>
      </c>
      <c r="D19" s="255">
        <v>45047</v>
      </c>
      <c r="E19" s="255" t="str">
        <f t="shared" si="0"/>
        <v>VIGENTE</v>
      </c>
      <c r="F19" s="255" t="str">
        <f t="shared" si="1"/>
        <v>OK</v>
      </c>
      <c r="G19" s="204" t="s">
        <v>1305</v>
      </c>
      <c r="H19" s="206" t="s">
        <v>17</v>
      </c>
      <c r="I19" s="206" t="s">
        <v>23</v>
      </c>
      <c r="J19" s="204" t="s">
        <v>772</v>
      </c>
      <c r="K19" s="267">
        <v>4102</v>
      </c>
      <c r="L19" s="63"/>
      <c r="M19" s="4" t="str">
        <f t="shared" si="2"/>
        <v>D1305-53</v>
      </c>
      <c r="N19" s="4" t="str">
        <f t="shared" si="3"/>
        <v>6</v>
      </c>
      <c r="O19"/>
      <c r="P19"/>
      <c r="Q19"/>
      <c r="R19"/>
      <c r="S19"/>
    </row>
    <row r="20" spans="1:19" s="14" customFormat="1" ht="45">
      <c r="A20" s="263" t="s">
        <v>1634</v>
      </c>
      <c r="B20" s="204" t="s">
        <v>8</v>
      </c>
      <c r="C20" s="205">
        <v>41407</v>
      </c>
      <c r="D20" s="255">
        <v>45047</v>
      </c>
      <c r="E20" s="255" t="str">
        <f t="shared" si="0"/>
        <v>VIGENTE</v>
      </c>
      <c r="F20" s="255" t="str">
        <f t="shared" si="1"/>
        <v>OK</v>
      </c>
      <c r="G20" s="204" t="s">
        <v>1305</v>
      </c>
      <c r="H20" s="206" t="s">
        <v>18</v>
      </c>
      <c r="I20" s="206" t="s">
        <v>24</v>
      </c>
      <c r="J20" s="204" t="s">
        <v>532</v>
      </c>
      <c r="K20" s="264">
        <v>4141</v>
      </c>
      <c r="L20" s="63"/>
      <c r="M20" s="4" t="str">
        <f t="shared" si="2"/>
        <v>D1305-53</v>
      </c>
      <c r="N20" s="4" t="str">
        <f t="shared" si="3"/>
        <v>7</v>
      </c>
      <c r="O20"/>
      <c r="P20"/>
      <c r="Q20"/>
      <c r="R20"/>
      <c r="S20"/>
    </row>
    <row r="21" spans="1:19" s="14" customFormat="1" ht="45">
      <c r="A21" s="263" t="s">
        <v>1634</v>
      </c>
      <c r="B21" s="204" t="s">
        <v>9</v>
      </c>
      <c r="C21" s="205">
        <v>41407</v>
      </c>
      <c r="D21" s="255">
        <v>45047</v>
      </c>
      <c r="E21" s="255" t="str">
        <f t="shared" si="0"/>
        <v>VIGENTE</v>
      </c>
      <c r="F21" s="255" t="str">
        <f t="shared" si="1"/>
        <v>OK</v>
      </c>
      <c r="G21" s="204" t="s">
        <v>1305</v>
      </c>
      <c r="H21" s="206" t="s">
        <v>19</v>
      </c>
      <c r="I21" s="206" t="s">
        <v>24</v>
      </c>
      <c r="J21" s="204" t="s">
        <v>533</v>
      </c>
      <c r="K21" s="267">
        <v>4122</v>
      </c>
      <c r="L21" s="63"/>
      <c r="M21" s="4" t="str">
        <f t="shared" si="2"/>
        <v>D1305-53</v>
      </c>
      <c r="N21" s="4" t="str">
        <f t="shared" si="3"/>
        <v>8</v>
      </c>
      <c r="O21"/>
      <c r="P21"/>
      <c r="Q21"/>
      <c r="R21"/>
      <c r="S21"/>
    </row>
    <row r="22" spans="1:19" s="14" customFormat="1" ht="45">
      <c r="A22" s="263" t="s">
        <v>1634</v>
      </c>
      <c r="B22" s="204" t="s">
        <v>10</v>
      </c>
      <c r="C22" s="205">
        <v>41407</v>
      </c>
      <c r="D22" s="255">
        <v>45047</v>
      </c>
      <c r="E22" s="255" t="str">
        <f t="shared" si="0"/>
        <v>VIGENTE</v>
      </c>
      <c r="F22" s="255" t="str">
        <f t="shared" si="1"/>
        <v>OK</v>
      </c>
      <c r="G22" s="204" t="s">
        <v>1305</v>
      </c>
      <c r="H22" s="206" t="s">
        <v>20</v>
      </c>
      <c r="I22" s="206" t="s">
        <v>24</v>
      </c>
      <c r="J22" s="204" t="s">
        <v>532</v>
      </c>
      <c r="K22" s="267">
        <v>4105</v>
      </c>
      <c r="L22" s="63"/>
      <c r="M22" s="4" t="str">
        <f t="shared" si="2"/>
        <v>D1305-53</v>
      </c>
      <c r="N22" s="4" t="str">
        <f t="shared" si="3"/>
        <v>9</v>
      </c>
      <c r="O22"/>
      <c r="P22"/>
      <c r="Q22"/>
      <c r="R22"/>
      <c r="S22"/>
    </row>
    <row r="23" spans="1:19" s="14" customFormat="1" ht="45">
      <c r="A23" s="263" t="s">
        <v>1634</v>
      </c>
      <c r="B23" s="204" t="s">
        <v>11</v>
      </c>
      <c r="C23" s="205">
        <v>41407</v>
      </c>
      <c r="D23" s="255">
        <v>45047</v>
      </c>
      <c r="E23" s="255" t="str">
        <f t="shared" si="0"/>
        <v>VIGENTE</v>
      </c>
      <c r="F23" s="255" t="str">
        <f t="shared" si="1"/>
        <v>OK</v>
      </c>
      <c r="G23" s="204" t="s">
        <v>1305</v>
      </c>
      <c r="H23" s="206" t="s">
        <v>21</v>
      </c>
      <c r="I23" s="206" t="s">
        <v>24</v>
      </c>
      <c r="J23" s="204" t="s">
        <v>533</v>
      </c>
      <c r="K23" s="267">
        <v>4125</v>
      </c>
      <c r="L23" s="63"/>
      <c r="M23" s="4" t="str">
        <f t="shared" si="2"/>
        <v>D1305-53</v>
      </c>
      <c r="N23" s="4" t="str">
        <f t="shared" si="3"/>
        <v>10</v>
      </c>
      <c r="O23"/>
      <c r="P23"/>
      <c r="Q23"/>
      <c r="R23"/>
      <c r="S23"/>
    </row>
    <row r="24" spans="1:19" s="113" customFormat="1" ht="79.5" customHeight="1">
      <c r="A24" s="269" t="s">
        <v>1633</v>
      </c>
      <c r="B24" s="237" t="s">
        <v>2081</v>
      </c>
      <c r="C24" s="257">
        <v>42132</v>
      </c>
      <c r="D24" s="239">
        <v>43952</v>
      </c>
      <c r="E24" s="239" t="str">
        <f t="shared" si="0"/>
        <v>VIGENTE</v>
      </c>
      <c r="F24" s="239" t="str">
        <f t="shared" si="1"/>
        <v>OK</v>
      </c>
      <c r="G24" s="237" t="s">
        <v>1305</v>
      </c>
      <c r="H24" s="242" t="s">
        <v>2080</v>
      </c>
      <c r="I24" s="258" t="s">
        <v>2082</v>
      </c>
      <c r="J24" s="237" t="s">
        <v>2083</v>
      </c>
      <c r="K24" s="270" t="s">
        <v>2084</v>
      </c>
      <c r="L24" s="63"/>
      <c r="M24" s="4" t="str">
        <f t="shared" si="2"/>
        <v>D1505-25</v>
      </c>
      <c r="N24" s="4" t="str">
        <f t="shared" si="3"/>
        <v/>
      </c>
      <c r="O24" s="108"/>
      <c r="P24" s="108"/>
      <c r="Q24" s="108"/>
      <c r="R24" s="108"/>
      <c r="S24" s="108"/>
    </row>
    <row r="25" spans="1:19" s="113" customFormat="1" ht="30">
      <c r="A25" s="269" t="s">
        <v>1633</v>
      </c>
      <c r="B25" s="237" t="s">
        <v>2176</v>
      </c>
      <c r="C25" s="257">
        <v>42285</v>
      </c>
      <c r="D25" s="239">
        <v>44105</v>
      </c>
      <c r="E25" s="239" t="str">
        <f t="shared" si="0"/>
        <v>VIGENTE</v>
      </c>
      <c r="F25" s="239" t="str">
        <f t="shared" si="1"/>
        <v>OK</v>
      </c>
      <c r="G25" s="237" t="s">
        <v>1305</v>
      </c>
      <c r="H25" s="242" t="s">
        <v>2177</v>
      </c>
      <c r="I25" s="258" t="s">
        <v>2178</v>
      </c>
      <c r="J25" s="237" t="s">
        <v>366</v>
      </c>
      <c r="K25" s="270" t="s">
        <v>2179</v>
      </c>
      <c r="L25" s="63"/>
      <c r="M25" s="4" t="str">
        <f t="shared" si="2"/>
        <v>D1510-46</v>
      </c>
      <c r="N25" s="4" t="str">
        <f t="shared" si="3"/>
        <v/>
      </c>
      <c r="O25" s="108"/>
      <c r="P25" s="108"/>
      <c r="Q25" s="108"/>
      <c r="R25" s="108"/>
      <c r="S25" s="108"/>
    </row>
    <row r="26" spans="1:19" s="113" customFormat="1" ht="30">
      <c r="A26" s="271" t="s">
        <v>1635</v>
      </c>
      <c r="B26" s="224" t="s">
        <v>2305</v>
      </c>
      <c r="C26" s="225">
        <v>42432</v>
      </c>
      <c r="D26" s="226">
        <v>46082</v>
      </c>
      <c r="E26" s="226" t="str">
        <f t="shared" si="0"/>
        <v>VIGENTE</v>
      </c>
      <c r="F26" s="226" t="str">
        <f t="shared" si="1"/>
        <v>OK</v>
      </c>
      <c r="G26" s="224" t="s">
        <v>1305</v>
      </c>
      <c r="H26" s="259" t="s">
        <v>5093</v>
      </c>
      <c r="I26" s="260"/>
      <c r="J26" s="224"/>
      <c r="K26" s="272"/>
      <c r="L26" s="63"/>
      <c r="M26" s="4" t="str">
        <f t="shared" si="2"/>
        <v>D1603-16</v>
      </c>
      <c r="N26" s="4" t="str">
        <f t="shared" si="3"/>
        <v/>
      </c>
      <c r="O26" s="108"/>
      <c r="P26" s="108"/>
      <c r="Q26" s="108"/>
      <c r="R26" s="108"/>
      <c r="S26" s="108"/>
    </row>
    <row r="27" spans="1:19" s="113" customFormat="1" ht="18" customHeight="1">
      <c r="A27" s="263" t="s">
        <v>1634</v>
      </c>
      <c r="B27" s="204" t="s">
        <v>2312</v>
      </c>
      <c r="C27" s="205">
        <v>42432</v>
      </c>
      <c r="D27" s="255">
        <v>46082</v>
      </c>
      <c r="E27" s="255" t="str">
        <f t="shared" si="0"/>
        <v>VIGENTE</v>
      </c>
      <c r="F27" s="255" t="str">
        <f t="shared" si="1"/>
        <v>OK</v>
      </c>
      <c r="G27" s="204" t="s">
        <v>1305</v>
      </c>
      <c r="H27" s="206" t="s">
        <v>2306</v>
      </c>
      <c r="I27" s="206" t="s">
        <v>2307</v>
      </c>
      <c r="J27" s="204" t="s">
        <v>2308</v>
      </c>
      <c r="K27" s="267">
        <v>4540</v>
      </c>
      <c r="L27" s="63"/>
      <c r="M27" s="4"/>
      <c r="N27" s="4"/>
      <c r="O27" s="108"/>
      <c r="P27" s="108"/>
      <c r="Q27" s="108"/>
      <c r="R27" s="108"/>
      <c r="S27" s="108"/>
    </row>
    <row r="28" spans="1:19" s="113" customFormat="1" ht="18" customHeight="1">
      <c r="A28" s="263" t="s">
        <v>1634</v>
      </c>
      <c r="B28" s="204" t="s">
        <v>2313</v>
      </c>
      <c r="C28" s="205">
        <v>42432</v>
      </c>
      <c r="D28" s="255">
        <v>46082</v>
      </c>
      <c r="E28" s="255" t="str">
        <f t="shared" si="0"/>
        <v>VIGENTE</v>
      </c>
      <c r="F28" s="255" t="str">
        <f t="shared" si="1"/>
        <v>OK</v>
      </c>
      <c r="G28" s="204" t="s">
        <v>1305</v>
      </c>
      <c r="H28" s="252" t="s">
        <v>2309</v>
      </c>
      <c r="I28" s="206" t="s">
        <v>2311</v>
      </c>
      <c r="J28" s="204" t="s">
        <v>2310</v>
      </c>
      <c r="K28" s="267">
        <v>4541</v>
      </c>
      <c r="L28" s="63"/>
      <c r="M28" s="4"/>
      <c r="N28" s="4"/>
      <c r="O28" s="108"/>
      <c r="P28" s="108"/>
      <c r="Q28" s="108"/>
      <c r="R28" s="108"/>
      <c r="S28" s="108"/>
    </row>
    <row r="29" spans="1:19" s="113" customFormat="1" ht="67.5" customHeight="1">
      <c r="A29" s="263" t="s">
        <v>1633</v>
      </c>
      <c r="B29" s="204" t="s">
        <v>2319</v>
      </c>
      <c r="C29" s="205">
        <v>42432</v>
      </c>
      <c r="D29" s="255">
        <v>46082</v>
      </c>
      <c r="E29" s="255" t="str">
        <f t="shared" si="0"/>
        <v>VIGENTE</v>
      </c>
      <c r="F29" s="255" t="str">
        <f t="shared" si="1"/>
        <v>OK</v>
      </c>
      <c r="G29" s="204" t="s">
        <v>1305</v>
      </c>
      <c r="H29" s="206" t="s">
        <v>2318</v>
      </c>
      <c r="I29" s="256" t="s">
        <v>2320</v>
      </c>
      <c r="J29" s="204" t="s">
        <v>2321</v>
      </c>
      <c r="K29" s="264" t="s">
        <v>2322</v>
      </c>
      <c r="L29" s="63"/>
      <c r="M29" s="4"/>
      <c r="N29" s="4"/>
      <c r="O29" s="108"/>
      <c r="P29" s="108"/>
      <c r="Q29" s="108"/>
      <c r="R29" s="108"/>
      <c r="S29" s="108"/>
    </row>
    <row r="30" spans="1:19" s="113" customFormat="1" ht="45">
      <c r="A30" s="263" t="s">
        <v>1633</v>
      </c>
      <c r="B30" s="204" t="s">
        <v>2325</v>
      </c>
      <c r="C30" s="205">
        <v>42447</v>
      </c>
      <c r="D30" s="255">
        <v>44256</v>
      </c>
      <c r="E30" s="255" t="str">
        <f t="shared" si="0"/>
        <v>VIGENTE</v>
      </c>
      <c r="F30" s="255" t="str">
        <f t="shared" si="1"/>
        <v>OK</v>
      </c>
      <c r="G30" s="204" t="s">
        <v>1305</v>
      </c>
      <c r="H30" s="206" t="s">
        <v>2323</v>
      </c>
      <c r="I30" s="206" t="s">
        <v>2839</v>
      </c>
      <c r="J30" s="204" t="s">
        <v>1902</v>
      </c>
      <c r="K30" s="264" t="s">
        <v>2326</v>
      </c>
      <c r="L30" s="63"/>
      <c r="M30" s="4"/>
      <c r="N30" s="4"/>
      <c r="O30" s="108"/>
      <c r="P30" s="108"/>
      <c r="Q30" s="108"/>
      <c r="R30" s="108"/>
      <c r="S30" s="108"/>
    </row>
    <row r="31" spans="1:19" s="113" customFormat="1" ht="31.5" customHeight="1">
      <c r="A31" s="263" t="s">
        <v>1633</v>
      </c>
      <c r="B31" s="204" t="s">
        <v>2328</v>
      </c>
      <c r="C31" s="205">
        <v>42447</v>
      </c>
      <c r="D31" s="255">
        <v>44256</v>
      </c>
      <c r="E31" s="255" t="str">
        <f t="shared" si="0"/>
        <v>VIGENTE</v>
      </c>
      <c r="F31" s="255" t="str">
        <f t="shared" si="1"/>
        <v>OK</v>
      </c>
      <c r="G31" s="204" t="s">
        <v>1305</v>
      </c>
      <c r="H31" s="206" t="s">
        <v>2330</v>
      </c>
      <c r="I31" s="256" t="s">
        <v>2840</v>
      </c>
      <c r="J31" s="204" t="s">
        <v>1902</v>
      </c>
      <c r="K31" s="264" t="s">
        <v>2329</v>
      </c>
      <c r="L31" s="63"/>
      <c r="M31" s="4" t="str">
        <f t="shared" si="2"/>
        <v>D1603-21</v>
      </c>
      <c r="N31" s="4" t="str">
        <f t="shared" si="3"/>
        <v/>
      </c>
      <c r="O31" s="108"/>
      <c r="P31" s="108"/>
      <c r="Q31" s="108"/>
      <c r="R31" s="108"/>
      <c r="S31" s="108"/>
    </row>
    <row r="32" spans="1:19" s="113" customFormat="1" ht="31.5" customHeight="1">
      <c r="A32" s="263" t="s">
        <v>1633</v>
      </c>
      <c r="B32" s="204" t="s">
        <v>2332</v>
      </c>
      <c r="C32" s="205">
        <v>42447</v>
      </c>
      <c r="D32" s="255">
        <v>44256</v>
      </c>
      <c r="E32" s="255" t="str">
        <f t="shared" si="0"/>
        <v>VIGENTE</v>
      </c>
      <c r="F32" s="255" t="str">
        <f t="shared" si="1"/>
        <v>OK</v>
      </c>
      <c r="G32" s="204" t="s">
        <v>1305</v>
      </c>
      <c r="H32" s="206" t="s">
        <v>2331</v>
      </c>
      <c r="I32" s="256" t="s">
        <v>2841</v>
      </c>
      <c r="J32" s="204" t="s">
        <v>1902</v>
      </c>
      <c r="K32" s="264" t="s">
        <v>2335</v>
      </c>
      <c r="L32" s="63"/>
      <c r="M32" s="4"/>
      <c r="N32" s="4"/>
      <c r="O32" s="108"/>
      <c r="P32" s="108"/>
      <c r="Q32" s="108"/>
      <c r="R32" s="108"/>
      <c r="S32" s="108"/>
    </row>
    <row r="33" spans="1:19" s="113" customFormat="1" ht="31.5" customHeight="1">
      <c r="A33" s="263" t="s">
        <v>1633</v>
      </c>
      <c r="B33" s="204" t="s">
        <v>2327</v>
      </c>
      <c r="C33" s="205">
        <v>42447</v>
      </c>
      <c r="D33" s="255">
        <v>44256</v>
      </c>
      <c r="E33" s="255" t="str">
        <f t="shared" si="0"/>
        <v>VIGENTE</v>
      </c>
      <c r="F33" s="255" t="str">
        <f t="shared" si="1"/>
        <v>OK</v>
      </c>
      <c r="G33" s="204" t="s">
        <v>1305</v>
      </c>
      <c r="H33" s="206" t="s">
        <v>2333</v>
      </c>
      <c r="I33" s="256" t="s">
        <v>2842</v>
      </c>
      <c r="J33" s="204" t="s">
        <v>1902</v>
      </c>
      <c r="K33" s="264" t="s">
        <v>2336</v>
      </c>
      <c r="L33" s="63"/>
      <c r="M33" s="4"/>
      <c r="N33" s="4"/>
      <c r="O33" s="108"/>
      <c r="P33" s="108"/>
      <c r="Q33" s="108"/>
      <c r="R33" s="108"/>
      <c r="S33" s="108"/>
    </row>
    <row r="34" spans="1:19" s="113" customFormat="1" ht="30">
      <c r="A34" s="263" t="s">
        <v>1633</v>
      </c>
      <c r="B34" s="204" t="s">
        <v>2334</v>
      </c>
      <c r="C34" s="205">
        <v>42447</v>
      </c>
      <c r="D34" s="255">
        <v>44256</v>
      </c>
      <c r="E34" s="255" t="str">
        <f t="shared" si="0"/>
        <v>VIGENTE</v>
      </c>
      <c r="F34" s="255" t="str">
        <f t="shared" si="1"/>
        <v>OK</v>
      </c>
      <c r="G34" s="204" t="s">
        <v>1305</v>
      </c>
      <c r="H34" s="206" t="s">
        <v>2337</v>
      </c>
      <c r="I34" s="256" t="s">
        <v>2843</v>
      </c>
      <c r="J34" s="204" t="s">
        <v>1902</v>
      </c>
      <c r="K34" s="264" t="s">
        <v>2338</v>
      </c>
      <c r="L34" s="63"/>
      <c r="M34" s="4"/>
      <c r="N34" s="4"/>
      <c r="O34" s="108"/>
      <c r="P34" s="108"/>
      <c r="Q34" s="108"/>
      <c r="R34" s="108"/>
      <c r="S34" s="108"/>
    </row>
    <row r="35" spans="1:19" s="113" customFormat="1" ht="45">
      <c r="A35" s="263" t="s">
        <v>1633</v>
      </c>
      <c r="B35" s="204" t="s">
        <v>2340</v>
      </c>
      <c r="C35" s="205">
        <v>42447</v>
      </c>
      <c r="D35" s="255">
        <v>44256</v>
      </c>
      <c r="E35" s="255" t="str">
        <f t="shared" si="0"/>
        <v>VIGENTE</v>
      </c>
      <c r="F35" s="255" t="str">
        <f t="shared" si="1"/>
        <v>OK</v>
      </c>
      <c r="G35" s="204" t="s">
        <v>1305</v>
      </c>
      <c r="H35" s="206" t="s">
        <v>2339</v>
      </c>
      <c r="I35" s="256" t="s">
        <v>2844</v>
      </c>
      <c r="J35" s="204" t="s">
        <v>1902</v>
      </c>
      <c r="K35" s="264" t="s">
        <v>2341</v>
      </c>
      <c r="L35" s="63"/>
      <c r="M35" s="4"/>
      <c r="N35" s="4"/>
      <c r="O35" s="108"/>
      <c r="P35" s="108"/>
      <c r="Q35" s="108"/>
      <c r="R35" s="108"/>
      <c r="S35" s="108"/>
    </row>
    <row r="36" spans="1:19" s="113" customFormat="1" ht="30">
      <c r="A36" s="263" t="s">
        <v>1633</v>
      </c>
      <c r="B36" s="204" t="s">
        <v>2343</v>
      </c>
      <c r="C36" s="205">
        <v>42432</v>
      </c>
      <c r="D36" s="255">
        <v>44256</v>
      </c>
      <c r="E36" s="255" t="str">
        <f t="shared" si="0"/>
        <v>VIGENTE</v>
      </c>
      <c r="F36" s="255" t="str">
        <f t="shared" si="1"/>
        <v>OK</v>
      </c>
      <c r="G36" s="204" t="s">
        <v>1305</v>
      </c>
      <c r="H36" s="206" t="s">
        <v>2344</v>
      </c>
      <c r="I36" s="206" t="s">
        <v>2345</v>
      </c>
      <c r="J36" s="204" t="s">
        <v>1902</v>
      </c>
      <c r="K36" s="264" t="s">
        <v>2346</v>
      </c>
      <c r="L36" s="63"/>
      <c r="M36" s="4"/>
      <c r="N36" s="4"/>
      <c r="O36" s="108"/>
      <c r="P36" s="108"/>
      <c r="Q36" s="108"/>
      <c r="R36" s="108"/>
      <c r="S36" s="108"/>
    </row>
    <row r="37" spans="1:19" s="113" customFormat="1" ht="30">
      <c r="A37" s="263" t="s">
        <v>1633</v>
      </c>
      <c r="B37" s="204" t="s">
        <v>2518</v>
      </c>
      <c r="C37" s="205">
        <v>42496</v>
      </c>
      <c r="D37" s="255">
        <v>44317</v>
      </c>
      <c r="E37" s="255" t="str">
        <f t="shared" si="0"/>
        <v>VIGENTE</v>
      </c>
      <c r="F37" s="255" t="str">
        <f t="shared" si="1"/>
        <v>OK</v>
      </c>
      <c r="G37" s="204" t="s">
        <v>1305</v>
      </c>
      <c r="H37" s="252" t="s">
        <v>2519</v>
      </c>
      <c r="I37" s="256" t="s">
        <v>2845</v>
      </c>
      <c r="J37" s="204" t="s">
        <v>1902</v>
      </c>
      <c r="K37" s="264" t="s">
        <v>2520</v>
      </c>
      <c r="L37" s="63"/>
      <c r="M37" s="4"/>
      <c r="N37" s="4"/>
      <c r="O37" s="108"/>
      <c r="P37" s="108"/>
      <c r="Q37" s="108"/>
      <c r="R37" s="108"/>
      <c r="S37" s="108"/>
    </row>
    <row r="38" spans="1:19" s="113" customFormat="1" ht="30">
      <c r="A38" s="263" t="s">
        <v>1633</v>
      </c>
      <c r="B38" s="204" t="s">
        <v>2523</v>
      </c>
      <c r="C38" s="205">
        <v>42496</v>
      </c>
      <c r="D38" s="255">
        <v>44317</v>
      </c>
      <c r="E38" s="255" t="str">
        <f t="shared" si="0"/>
        <v>VIGENTE</v>
      </c>
      <c r="F38" s="255" t="str">
        <f t="shared" si="1"/>
        <v>OK</v>
      </c>
      <c r="G38" s="204" t="s">
        <v>1305</v>
      </c>
      <c r="H38" s="206" t="s">
        <v>2521</v>
      </c>
      <c r="I38" s="256" t="s">
        <v>2846</v>
      </c>
      <c r="J38" s="204" t="s">
        <v>1902</v>
      </c>
      <c r="K38" s="264" t="s">
        <v>2524</v>
      </c>
      <c r="L38" s="63"/>
      <c r="M38" s="4"/>
      <c r="N38" s="4"/>
      <c r="O38" s="108"/>
      <c r="P38" s="108"/>
      <c r="Q38" s="108"/>
      <c r="R38" s="108"/>
      <c r="S38" s="108"/>
    </row>
    <row r="39" spans="1:19" s="113" customFormat="1" ht="30">
      <c r="A39" s="263" t="s">
        <v>1633</v>
      </c>
      <c r="B39" s="204" t="s">
        <v>2522</v>
      </c>
      <c r="C39" s="205">
        <v>42496</v>
      </c>
      <c r="D39" s="255">
        <v>44317</v>
      </c>
      <c r="E39" s="255" t="str">
        <f t="shared" si="0"/>
        <v>VIGENTE</v>
      </c>
      <c r="F39" s="255" t="str">
        <f t="shared" si="1"/>
        <v>OK</v>
      </c>
      <c r="G39" s="204" t="s">
        <v>1305</v>
      </c>
      <c r="H39" s="206" t="s">
        <v>2525</v>
      </c>
      <c r="I39" s="256" t="s">
        <v>2847</v>
      </c>
      <c r="J39" s="204" t="s">
        <v>1902</v>
      </c>
      <c r="K39" s="264" t="s">
        <v>2526</v>
      </c>
      <c r="L39" s="63"/>
      <c r="M39" s="4"/>
      <c r="N39" s="4"/>
      <c r="O39" s="108"/>
      <c r="P39" s="108"/>
      <c r="Q39" s="108"/>
      <c r="R39" s="108"/>
      <c r="S39" s="108"/>
    </row>
    <row r="40" spans="1:19" s="113" customFormat="1" ht="30">
      <c r="A40" s="269" t="s">
        <v>1633</v>
      </c>
      <c r="B40" s="237" t="s">
        <v>2739</v>
      </c>
      <c r="C40" s="238">
        <v>42635</v>
      </c>
      <c r="D40" s="239">
        <v>44440</v>
      </c>
      <c r="E40" s="239" t="str">
        <f t="shared" si="0"/>
        <v>VIGENTE</v>
      </c>
      <c r="F40" s="239" t="str">
        <f t="shared" si="1"/>
        <v>OK</v>
      </c>
      <c r="G40" s="237" t="s">
        <v>1305</v>
      </c>
      <c r="H40" s="240" t="s">
        <v>3047</v>
      </c>
      <c r="I40" s="241" t="s">
        <v>2740</v>
      </c>
      <c r="J40" s="242" t="s">
        <v>2741</v>
      </c>
      <c r="K40" s="267" t="s">
        <v>2742</v>
      </c>
      <c r="L40" s="63"/>
      <c r="M40" s="4"/>
      <c r="N40" s="4"/>
      <c r="O40" s="108"/>
      <c r="P40" s="108"/>
      <c r="Q40" s="108"/>
      <c r="R40" s="108"/>
      <c r="S40" s="108"/>
    </row>
    <row r="41" spans="1:19" s="113" customFormat="1" ht="30">
      <c r="A41" s="775" t="s">
        <v>1633</v>
      </c>
      <c r="B41" s="776" t="s">
        <v>2984</v>
      </c>
      <c r="C41" s="777">
        <v>42635</v>
      </c>
      <c r="D41" s="778">
        <v>44440</v>
      </c>
      <c r="E41" s="774" t="str">
        <f>IF(D41&lt;=$T$2,"CADUCADO","VIGENTE")</f>
        <v>VIGENTE</v>
      </c>
      <c r="F41" s="774" t="str">
        <f>IF($T$2&gt;=(EDATE(D41,-4)),"ALERTA","OK")</f>
        <v>OK</v>
      </c>
      <c r="G41" s="776" t="s">
        <v>1305</v>
      </c>
      <c r="H41" s="240" t="s">
        <v>3046</v>
      </c>
      <c r="I41" s="779" t="s">
        <v>3049</v>
      </c>
      <c r="J41" s="780" t="s">
        <v>181</v>
      </c>
      <c r="K41" s="781" t="s">
        <v>2985</v>
      </c>
      <c r="L41" s="63"/>
      <c r="M41" s="4"/>
      <c r="N41" s="4"/>
      <c r="O41" s="108"/>
      <c r="P41" s="108"/>
      <c r="Q41" s="108"/>
      <c r="R41" s="108"/>
      <c r="S41" s="108"/>
    </row>
    <row r="42" spans="1:19" s="113" customFormat="1" ht="30">
      <c r="A42" s="1285" t="s">
        <v>1633</v>
      </c>
      <c r="B42" s="536" t="s">
        <v>2743</v>
      </c>
      <c r="C42" s="534">
        <v>42635</v>
      </c>
      <c r="D42" s="535">
        <v>44440</v>
      </c>
      <c r="E42" s="535" t="str">
        <f t="shared" si="0"/>
        <v>VIGENTE</v>
      </c>
      <c r="F42" s="535" t="str">
        <f t="shared" si="1"/>
        <v>OK</v>
      </c>
      <c r="G42" s="536" t="s">
        <v>1305</v>
      </c>
      <c r="H42" s="541" t="s">
        <v>3048</v>
      </c>
      <c r="I42" s="538" t="s">
        <v>2744</v>
      </c>
      <c r="J42" s="536" t="s">
        <v>2741</v>
      </c>
      <c r="K42" s="1286" t="s">
        <v>2745</v>
      </c>
      <c r="L42" s="63"/>
      <c r="M42" s="4"/>
      <c r="N42" s="4"/>
      <c r="O42" s="108"/>
      <c r="P42" s="108"/>
      <c r="Q42" s="108"/>
      <c r="R42" s="108"/>
      <c r="S42" s="108"/>
    </row>
    <row r="43" spans="1:19" s="177" customFormat="1" ht="45">
      <c r="A43" s="1287" t="s">
        <v>1633</v>
      </c>
      <c r="B43" s="725" t="s">
        <v>2784</v>
      </c>
      <c r="C43" s="1288">
        <v>42695</v>
      </c>
      <c r="D43" s="1289">
        <v>44501</v>
      </c>
      <c r="E43" s="1289" t="str">
        <f t="shared" ref="E43:E48" si="4">IF(D43&lt;=$T$2,"CADUCADO","VIGENTE")</f>
        <v>VIGENTE</v>
      </c>
      <c r="F43" s="1289" t="str">
        <f t="shared" ref="F43:F48" si="5">IF($T$2&gt;=(EDATE(D43,-4)),"ALERTA","OK")</f>
        <v>OK</v>
      </c>
      <c r="G43" s="725" t="s">
        <v>1305</v>
      </c>
      <c r="H43" s="1290" t="s">
        <v>2785</v>
      </c>
      <c r="I43" s="1291" t="s">
        <v>2786</v>
      </c>
      <c r="J43" s="725" t="s">
        <v>1902</v>
      </c>
      <c r="K43" s="1055" t="s">
        <v>2787</v>
      </c>
      <c r="L43" s="152"/>
      <c r="M43" s="149"/>
      <c r="N43" s="149"/>
      <c r="O43" s="176"/>
      <c r="P43" s="176"/>
      <c r="Q43" s="176"/>
      <c r="R43" s="176"/>
      <c r="S43" s="176"/>
    </row>
    <row r="44" spans="1:19" s="177" customFormat="1" ht="60">
      <c r="A44" s="1293" t="s">
        <v>1633</v>
      </c>
      <c r="B44" s="1294" t="s">
        <v>3799</v>
      </c>
      <c r="C44" s="1295">
        <v>43257</v>
      </c>
      <c r="D44" s="1296">
        <v>45083</v>
      </c>
      <c r="E44" s="1296" t="str">
        <f t="shared" si="4"/>
        <v>VIGENTE</v>
      </c>
      <c r="F44" s="1296" t="str">
        <f t="shared" si="5"/>
        <v>OK</v>
      </c>
      <c r="G44" s="1294" t="s">
        <v>1305</v>
      </c>
      <c r="H44" s="1297" t="s">
        <v>3800</v>
      </c>
      <c r="I44" s="1298" t="s">
        <v>3801</v>
      </c>
      <c r="J44" s="1294" t="s">
        <v>3802</v>
      </c>
      <c r="K44" s="1299">
        <v>4803</v>
      </c>
      <c r="L44" s="152"/>
      <c r="M44" s="149"/>
      <c r="N44" s="149"/>
      <c r="O44" s="176"/>
      <c r="P44" s="176"/>
      <c r="Q44" s="176"/>
      <c r="R44" s="176"/>
      <c r="S44" s="176"/>
    </row>
    <row r="45" spans="1:19" s="177" customFormat="1" ht="95.25" customHeight="1">
      <c r="A45" s="1300" t="s">
        <v>1633</v>
      </c>
      <c r="B45" s="1294" t="s">
        <v>3805</v>
      </c>
      <c r="C45" s="1301">
        <v>43257</v>
      </c>
      <c r="D45" s="1302">
        <v>46910</v>
      </c>
      <c r="E45" s="1302" t="str">
        <f t="shared" si="4"/>
        <v>VIGENTE</v>
      </c>
      <c r="F45" s="1302" t="str">
        <f t="shared" si="5"/>
        <v>OK</v>
      </c>
      <c r="G45" s="1294" t="s">
        <v>1305</v>
      </c>
      <c r="H45" s="1303" t="s">
        <v>3803</v>
      </c>
      <c r="I45" s="1304" t="s">
        <v>3804</v>
      </c>
      <c r="J45" s="1305" t="s">
        <v>3806</v>
      </c>
      <c r="K45" s="1306" t="s">
        <v>3807</v>
      </c>
      <c r="L45" s="152"/>
      <c r="M45" s="149"/>
      <c r="N45" s="149"/>
      <c r="O45" s="176"/>
      <c r="P45" s="176"/>
      <c r="Q45" s="176"/>
      <c r="R45" s="176"/>
      <c r="S45" s="176"/>
    </row>
    <row r="46" spans="1:19" s="177" customFormat="1" ht="58.5" customHeight="1">
      <c r="A46" s="1364" t="s">
        <v>2818</v>
      </c>
      <c r="B46" s="1365" t="s">
        <v>3794</v>
      </c>
      <c r="C46" s="1366">
        <v>43257</v>
      </c>
      <c r="D46" s="1367">
        <v>46934</v>
      </c>
      <c r="E46" s="1367" t="str">
        <f t="shared" si="4"/>
        <v>VIGENTE</v>
      </c>
      <c r="F46" s="1367" t="str">
        <f t="shared" si="5"/>
        <v>OK</v>
      </c>
      <c r="G46" s="1365" t="s">
        <v>1305</v>
      </c>
      <c r="H46" s="1368" t="s">
        <v>3795</v>
      </c>
      <c r="I46" s="1369" t="s">
        <v>3796</v>
      </c>
      <c r="J46" s="1365" t="s">
        <v>3797</v>
      </c>
      <c r="K46" s="1370" t="s">
        <v>3798</v>
      </c>
      <c r="L46" s="152"/>
      <c r="M46" s="149"/>
      <c r="N46" s="149"/>
      <c r="O46" s="176"/>
      <c r="P46" s="176"/>
      <c r="Q46" s="176"/>
      <c r="R46" s="176"/>
      <c r="S46" s="176"/>
    </row>
    <row r="47" spans="1:19" s="177" customFormat="1" ht="58.5" customHeight="1">
      <c r="A47" s="1287" t="s">
        <v>1633</v>
      </c>
      <c r="B47" s="725" t="s">
        <v>3867</v>
      </c>
      <c r="C47" s="1288">
        <v>43299</v>
      </c>
      <c r="D47" s="1289">
        <v>46952</v>
      </c>
      <c r="E47" s="1289" t="str">
        <f t="shared" si="4"/>
        <v>VIGENTE</v>
      </c>
      <c r="F47" s="1289" t="str">
        <f t="shared" si="5"/>
        <v>OK</v>
      </c>
      <c r="G47" s="725" t="s">
        <v>1305</v>
      </c>
      <c r="H47" s="1290" t="s">
        <v>3863</v>
      </c>
      <c r="I47" s="1291" t="s">
        <v>3864</v>
      </c>
      <c r="J47" s="725" t="s">
        <v>3865</v>
      </c>
      <c r="K47" s="1292" t="s">
        <v>3866</v>
      </c>
      <c r="L47" s="152"/>
      <c r="M47" s="149"/>
      <c r="N47" s="149"/>
      <c r="O47" s="176"/>
      <c r="P47" s="176"/>
      <c r="Q47" s="176"/>
      <c r="R47" s="176"/>
      <c r="S47" s="176"/>
    </row>
    <row r="48" spans="1:19" s="177" customFormat="1" ht="51" customHeight="1">
      <c r="A48" s="1409" t="s">
        <v>1650</v>
      </c>
      <c r="B48" s="1410" t="s">
        <v>3981</v>
      </c>
      <c r="C48" s="1411">
        <v>43418</v>
      </c>
      <c r="D48" s="1412">
        <v>47087</v>
      </c>
      <c r="E48" s="1412" t="str">
        <f t="shared" si="4"/>
        <v>VIGENTE</v>
      </c>
      <c r="F48" s="1412" t="str">
        <f t="shared" si="5"/>
        <v>OK</v>
      </c>
      <c r="G48" s="1410" t="s">
        <v>1305</v>
      </c>
      <c r="H48" s="1413" t="s">
        <v>3978</v>
      </c>
      <c r="I48" s="1414" t="s">
        <v>3979</v>
      </c>
      <c r="J48" s="1410" t="s">
        <v>3865</v>
      </c>
      <c r="K48" s="1410" t="s">
        <v>3980</v>
      </c>
      <c r="L48" s="152"/>
      <c r="M48" s="149"/>
      <c r="N48" s="149"/>
      <c r="O48" s="176"/>
      <c r="P48" s="176"/>
      <c r="Q48" s="176"/>
      <c r="R48" s="176"/>
      <c r="S48" s="176"/>
    </row>
    <row r="49" spans="1:19" s="177" customFormat="1" ht="30">
      <c r="A49" s="1415" t="s">
        <v>1643</v>
      </c>
      <c r="B49" s="1416" t="s">
        <v>3974</v>
      </c>
      <c r="C49" s="1417">
        <v>43418</v>
      </c>
      <c r="D49" s="1418">
        <v>47087</v>
      </c>
      <c r="E49" s="1418"/>
      <c r="F49" s="1418"/>
      <c r="G49" s="1416" t="s">
        <v>1305</v>
      </c>
      <c r="H49" s="1419" t="s">
        <v>3975</v>
      </c>
      <c r="I49" s="1420" t="s">
        <v>3976</v>
      </c>
      <c r="J49" s="1416" t="s">
        <v>2741</v>
      </c>
      <c r="K49" s="1421" t="s">
        <v>3977</v>
      </c>
      <c r="L49" s="152"/>
      <c r="M49" s="149"/>
      <c r="N49" s="149"/>
      <c r="O49" s="176"/>
      <c r="P49" s="176"/>
      <c r="Q49" s="176"/>
      <c r="R49" s="176"/>
      <c r="S49" s="176"/>
    </row>
    <row r="50" spans="1:19" s="353" customFormat="1" ht="45">
      <c r="A50" s="1475" t="s">
        <v>1633</v>
      </c>
      <c r="B50" s="694" t="s">
        <v>4190</v>
      </c>
      <c r="C50" s="1161">
        <v>43553</v>
      </c>
      <c r="D50" s="1476">
        <v>47208</v>
      </c>
      <c r="E50" s="1476"/>
      <c r="F50" s="1476"/>
      <c r="G50" s="694" t="s">
        <v>1306</v>
      </c>
      <c r="H50" s="1162" t="s">
        <v>4188</v>
      </c>
      <c r="I50" s="1100" t="s">
        <v>4189</v>
      </c>
      <c r="J50" s="694" t="s">
        <v>3865</v>
      </c>
      <c r="K50" s="1477" t="s">
        <v>4191</v>
      </c>
      <c r="L50" s="157"/>
      <c r="M50" s="879"/>
      <c r="N50" s="879"/>
      <c r="O50" s="352"/>
      <c r="P50" s="352"/>
      <c r="Q50" s="352"/>
      <c r="R50" s="352"/>
      <c r="S50" s="352"/>
    </row>
    <row r="51" spans="1:19" s="353" customFormat="1" ht="45">
      <c r="A51" s="1475" t="s">
        <v>1633</v>
      </c>
      <c r="B51" s="694" t="s">
        <v>4192</v>
      </c>
      <c r="C51" s="1161">
        <v>43553</v>
      </c>
      <c r="D51" s="1476">
        <v>47208</v>
      </c>
      <c r="E51" s="1476"/>
      <c r="F51" s="1476"/>
      <c r="G51" s="694" t="s">
        <v>1305</v>
      </c>
      <c r="H51" s="1162" t="s">
        <v>4193</v>
      </c>
      <c r="I51" s="1100" t="s">
        <v>4194</v>
      </c>
      <c r="J51" s="694" t="s">
        <v>4195</v>
      </c>
      <c r="K51" s="1477" t="s">
        <v>4196</v>
      </c>
      <c r="L51" s="157"/>
      <c r="M51" s="879"/>
      <c r="N51" s="879"/>
      <c r="O51" s="352"/>
      <c r="P51" s="352"/>
      <c r="Q51" s="352"/>
      <c r="R51" s="352"/>
      <c r="S51" s="352"/>
    </row>
    <row r="52" spans="1:19" s="353" customFormat="1" ht="75">
      <c r="A52" s="1475" t="s">
        <v>1633</v>
      </c>
      <c r="B52" s="694" t="s">
        <v>4409</v>
      </c>
      <c r="C52" s="1161">
        <v>43684</v>
      </c>
      <c r="D52" s="1476">
        <v>45535</v>
      </c>
      <c r="E52" s="1476"/>
      <c r="F52" s="1476"/>
      <c r="G52" s="694" t="s">
        <v>1306</v>
      </c>
      <c r="H52" s="1162" t="s">
        <v>4407</v>
      </c>
      <c r="I52" s="1100" t="s">
        <v>4408</v>
      </c>
      <c r="J52" s="694" t="s">
        <v>3759</v>
      </c>
      <c r="K52" s="1477">
        <v>874111</v>
      </c>
      <c r="L52" s="157"/>
      <c r="M52" s="879"/>
      <c r="N52" s="879"/>
      <c r="O52" s="352"/>
      <c r="P52" s="352"/>
      <c r="Q52" s="352"/>
      <c r="R52" s="352"/>
      <c r="S52" s="352"/>
    </row>
    <row r="53" spans="1:19" s="353" customFormat="1" ht="45">
      <c r="A53" s="1415" t="s">
        <v>2818</v>
      </c>
      <c r="B53" s="1416" t="s">
        <v>4711</v>
      </c>
      <c r="C53" s="1417">
        <v>43878</v>
      </c>
      <c r="D53" s="1418">
        <v>45716</v>
      </c>
      <c r="E53" s="1418"/>
      <c r="F53" s="1418"/>
      <c r="G53" s="1416" t="s">
        <v>1305</v>
      </c>
      <c r="H53" s="1419" t="s">
        <v>5442</v>
      </c>
      <c r="I53" s="1420" t="s">
        <v>4710</v>
      </c>
      <c r="J53" s="1416" t="s">
        <v>5443</v>
      </c>
      <c r="K53" s="1421" t="s">
        <v>5444</v>
      </c>
      <c r="L53" s="157"/>
      <c r="M53" s="879"/>
      <c r="N53" s="879"/>
      <c r="O53" s="352"/>
      <c r="P53" s="352"/>
      <c r="Q53" s="352"/>
      <c r="R53" s="352"/>
      <c r="S53" s="352"/>
    </row>
    <row r="54" spans="1:19" s="353" customFormat="1" ht="30">
      <c r="A54" s="1475" t="s">
        <v>1633</v>
      </c>
      <c r="B54" s="694" t="s">
        <v>4723</v>
      </c>
      <c r="C54" s="1161">
        <v>43899</v>
      </c>
      <c r="D54" s="1476">
        <v>45747</v>
      </c>
      <c r="E54" s="1476"/>
      <c r="F54" s="1476"/>
      <c r="G54" s="694" t="s">
        <v>1304</v>
      </c>
      <c r="H54" s="1162" t="s">
        <v>4720</v>
      </c>
      <c r="I54" s="1100" t="s">
        <v>4721</v>
      </c>
      <c r="J54" s="694" t="s">
        <v>4722</v>
      </c>
      <c r="K54" s="1477">
        <v>4587</v>
      </c>
      <c r="L54" s="157"/>
      <c r="M54" s="879"/>
      <c r="N54" s="879"/>
      <c r="O54" s="352"/>
      <c r="P54" s="352"/>
      <c r="Q54" s="352"/>
      <c r="R54" s="352"/>
      <c r="S54" s="352"/>
    </row>
    <row r="55" spans="1:19" s="353" customFormat="1" ht="120">
      <c r="A55" s="1415" t="s">
        <v>1642</v>
      </c>
      <c r="B55" s="1416" t="s">
        <v>4725</v>
      </c>
      <c r="C55" s="1417">
        <v>43899</v>
      </c>
      <c r="D55" s="1418">
        <v>45747</v>
      </c>
      <c r="E55" s="1418"/>
      <c r="F55" s="1418"/>
      <c r="G55" s="1416" t="s">
        <v>1305</v>
      </c>
      <c r="H55" s="1634" t="s">
        <v>4724</v>
      </c>
      <c r="I55" s="1420" t="s">
        <v>4726</v>
      </c>
      <c r="J55" s="1416" t="s">
        <v>4727</v>
      </c>
      <c r="K55" s="1421" t="s">
        <v>4728</v>
      </c>
      <c r="L55" s="157"/>
      <c r="M55" s="879"/>
      <c r="N55" s="879"/>
      <c r="O55" s="352"/>
      <c r="P55" s="352"/>
      <c r="Q55" s="352"/>
      <c r="R55" s="352"/>
      <c r="S55" s="352"/>
    </row>
    <row r="56" spans="1:19" s="353" customFormat="1" ht="75">
      <c r="A56" s="1475" t="s">
        <v>1633</v>
      </c>
      <c r="B56" s="694" t="s">
        <v>4732</v>
      </c>
      <c r="C56" s="1161">
        <v>43899</v>
      </c>
      <c r="D56" s="1476">
        <v>45747</v>
      </c>
      <c r="E56" s="1476"/>
      <c r="F56" s="1476"/>
      <c r="G56" s="694" t="s">
        <v>1305</v>
      </c>
      <c r="H56" s="62" t="s">
        <v>4729</v>
      </c>
      <c r="I56" s="1100" t="s">
        <v>4730</v>
      </c>
      <c r="J56" s="694" t="s">
        <v>4731</v>
      </c>
      <c r="K56" s="1477">
        <v>4785</v>
      </c>
      <c r="L56" s="157"/>
      <c r="M56" s="879"/>
      <c r="N56" s="879"/>
      <c r="O56" s="352"/>
      <c r="P56" s="352"/>
      <c r="Q56" s="352"/>
      <c r="R56" s="352"/>
      <c r="S56" s="352"/>
    </row>
    <row r="57" spans="1:19" s="353" customFormat="1">
      <c r="A57" s="1648" t="s">
        <v>1635</v>
      </c>
      <c r="B57" s="1649" t="s">
        <v>4775</v>
      </c>
      <c r="C57" s="1650">
        <v>43923</v>
      </c>
      <c r="D57" s="1651">
        <v>45777</v>
      </c>
      <c r="E57" s="1652" t="str">
        <f t="shared" ref="E57:E63" si="6">IF(D57&lt;=$T$2,"CADUCADO","VIGENTE")</f>
        <v>VIGENTE</v>
      </c>
      <c r="F57" s="1652" t="str">
        <f t="shared" ref="F57:F63" si="7">IF($T$2&gt;=(EDATE(D57,-4)),"ALERTA","OK")</f>
        <v>OK</v>
      </c>
      <c r="G57" s="1653" t="s">
        <v>1305</v>
      </c>
      <c r="H57" s="1654" t="s">
        <v>4774</v>
      </c>
      <c r="I57" s="1655"/>
      <c r="J57" s="1656"/>
      <c r="K57" s="1657"/>
      <c r="L57" s="157"/>
      <c r="M57" s="879"/>
      <c r="N57" s="879"/>
      <c r="O57" s="352"/>
      <c r="P57" s="352"/>
      <c r="Q57" s="352"/>
      <c r="R57" s="352"/>
      <c r="S57" s="352"/>
    </row>
    <row r="58" spans="1:19" s="353" customFormat="1" ht="30">
      <c r="A58" s="1639" t="s">
        <v>1634</v>
      </c>
      <c r="B58" s="1640" t="s">
        <v>4776</v>
      </c>
      <c r="C58" s="1641">
        <v>43923</v>
      </c>
      <c r="D58" s="1642">
        <v>45777</v>
      </c>
      <c r="E58" s="1643" t="str">
        <f t="shared" si="6"/>
        <v>VIGENTE</v>
      </c>
      <c r="F58" s="1643" t="str">
        <f t="shared" si="7"/>
        <v>OK</v>
      </c>
      <c r="G58" s="1640" t="s">
        <v>1305</v>
      </c>
      <c r="H58" s="1644" t="s">
        <v>4767</v>
      </c>
      <c r="I58" s="1645" t="s">
        <v>4783</v>
      </c>
      <c r="J58" s="1646" t="s">
        <v>4789</v>
      </c>
      <c r="K58" s="1647">
        <v>4613</v>
      </c>
      <c r="L58" s="157"/>
      <c r="M58" s="879"/>
      <c r="N58" s="879"/>
      <c r="O58" s="352"/>
      <c r="P58" s="352"/>
      <c r="Q58" s="352"/>
      <c r="R58" s="352"/>
      <c r="S58" s="352"/>
    </row>
    <row r="59" spans="1:19" s="353" customFormat="1" ht="30">
      <c r="A59" s="1639" t="s">
        <v>1634</v>
      </c>
      <c r="B59" s="1640" t="s">
        <v>4777</v>
      </c>
      <c r="C59" s="1641">
        <v>43923</v>
      </c>
      <c r="D59" s="1642">
        <v>45777</v>
      </c>
      <c r="E59" s="1643" t="str">
        <f t="shared" si="6"/>
        <v>VIGENTE</v>
      </c>
      <c r="F59" s="1643" t="str">
        <f t="shared" si="7"/>
        <v>OK</v>
      </c>
      <c r="G59" s="1640" t="s">
        <v>1305</v>
      </c>
      <c r="H59" s="1644" t="s">
        <v>4768</v>
      </c>
      <c r="I59" s="1645" t="s">
        <v>4784</v>
      </c>
      <c r="J59" s="1646" t="s">
        <v>4789</v>
      </c>
      <c r="K59" s="1647">
        <v>4614</v>
      </c>
      <c r="L59" s="157"/>
      <c r="M59" s="879"/>
      <c r="N59" s="879"/>
      <c r="O59" s="352"/>
      <c r="P59" s="352"/>
      <c r="Q59" s="352"/>
      <c r="R59" s="352"/>
      <c r="S59" s="352"/>
    </row>
    <row r="60" spans="1:19" s="353" customFormat="1" ht="30">
      <c r="A60" s="1639" t="s">
        <v>1634</v>
      </c>
      <c r="B60" s="1640" t="s">
        <v>4778</v>
      </c>
      <c r="C60" s="1641">
        <v>43923</v>
      </c>
      <c r="D60" s="1642">
        <v>45777</v>
      </c>
      <c r="E60" s="1643" t="str">
        <f t="shared" si="6"/>
        <v>VIGENTE</v>
      </c>
      <c r="F60" s="1643" t="str">
        <f t="shared" si="7"/>
        <v>OK</v>
      </c>
      <c r="G60" s="1640" t="s">
        <v>1305</v>
      </c>
      <c r="H60" s="1644" t="s">
        <v>4769</v>
      </c>
      <c r="I60" s="1645" t="s">
        <v>4785</v>
      </c>
      <c r="J60" s="1646" t="s">
        <v>4790</v>
      </c>
      <c r="K60" s="1647">
        <v>4837</v>
      </c>
      <c r="L60" s="157"/>
      <c r="M60" s="879"/>
      <c r="N60" s="879"/>
      <c r="O60" s="352"/>
      <c r="P60" s="352"/>
      <c r="Q60" s="352"/>
      <c r="R60" s="352"/>
      <c r="S60" s="352"/>
    </row>
    <row r="61" spans="1:19" s="353" customFormat="1" ht="105">
      <c r="A61" s="1639" t="s">
        <v>1634</v>
      </c>
      <c r="B61" s="1640" t="s">
        <v>4779</v>
      </c>
      <c r="C61" s="1641">
        <v>43923</v>
      </c>
      <c r="D61" s="1642">
        <v>45777</v>
      </c>
      <c r="E61" s="1643" t="str">
        <f t="shared" si="6"/>
        <v>VIGENTE</v>
      </c>
      <c r="F61" s="1643" t="str">
        <f t="shared" si="7"/>
        <v>OK</v>
      </c>
      <c r="G61" s="1640" t="s">
        <v>1305</v>
      </c>
      <c r="H61" s="1644" t="s">
        <v>4770</v>
      </c>
      <c r="I61" s="1645" t="s">
        <v>4786</v>
      </c>
      <c r="J61" s="1640" t="s">
        <v>4791</v>
      </c>
      <c r="K61" s="1647">
        <v>4815</v>
      </c>
      <c r="L61" s="157"/>
      <c r="M61" s="879"/>
      <c r="N61" s="879"/>
      <c r="O61" s="352"/>
      <c r="P61" s="352"/>
      <c r="Q61" s="352"/>
      <c r="R61" s="352"/>
      <c r="S61" s="352"/>
    </row>
    <row r="62" spans="1:19" s="353" customFormat="1" ht="78" customHeight="1">
      <c r="A62" s="1639" t="s">
        <v>1634</v>
      </c>
      <c r="B62" s="1640" t="s">
        <v>4780</v>
      </c>
      <c r="C62" s="1641">
        <v>43923</v>
      </c>
      <c r="D62" s="1642">
        <v>45777</v>
      </c>
      <c r="E62" s="1643" t="str">
        <f t="shared" si="6"/>
        <v>VIGENTE</v>
      </c>
      <c r="F62" s="1643" t="str">
        <f t="shared" si="7"/>
        <v>OK</v>
      </c>
      <c r="G62" s="1640" t="s">
        <v>1305</v>
      </c>
      <c r="H62" s="1644" t="s">
        <v>4771</v>
      </c>
      <c r="I62" s="1645" t="s">
        <v>4787</v>
      </c>
      <c r="J62" s="1640" t="s">
        <v>4792</v>
      </c>
      <c r="K62" s="1647">
        <v>4835</v>
      </c>
      <c r="L62" s="157"/>
      <c r="M62" s="879"/>
      <c r="N62" s="879"/>
      <c r="O62" s="352"/>
      <c r="P62" s="352"/>
      <c r="Q62" s="352"/>
      <c r="R62" s="352"/>
      <c r="S62" s="352"/>
    </row>
    <row r="63" spans="1:19" s="353" customFormat="1" ht="45">
      <c r="A63" s="1639" t="s">
        <v>1634</v>
      </c>
      <c r="B63" s="1640" t="s">
        <v>4781</v>
      </c>
      <c r="C63" s="1641">
        <v>43923</v>
      </c>
      <c r="D63" s="1642">
        <v>45777</v>
      </c>
      <c r="E63" s="1643" t="str">
        <f t="shared" si="6"/>
        <v>VIGENTE</v>
      </c>
      <c r="F63" s="1643" t="str">
        <f t="shared" si="7"/>
        <v>OK</v>
      </c>
      <c r="G63" s="1640" t="s">
        <v>1305</v>
      </c>
      <c r="H63" s="1644" t="s">
        <v>4772</v>
      </c>
      <c r="I63" s="1645" t="s">
        <v>4787</v>
      </c>
      <c r="J63" s="1640" t="s">
        <v>4793</v>
      </c>
      <c r="K63" s="1647">
        <v>4836</v>
      </c>
      <c r="L63" s="157"/>
      <c r="M63" s="879"/>
      <c r="N63" s="879"/>
      <c r="O63" s="352"/>
      <c r="P63" s="352"/>
      <c r="Q63" s="352"/>
      <c r="R63" s="352"/>
      <c r="S63" s="352"/>
    </row>
    <row r="64" spans="1:19" s="353" customFormat="1" ht="45">
      <c r="A64" s="1639" t="s">
        <v>1634</v>
      </c>
      <c r="B64" s="1640" t="s">
        <v>4782</v>
      </c>
      <c r="C64" s="1641">
        <v>43923</v>
      </c>
      <c r="D64" s="1642">
        <v>45777</v>
      </c>
      <c r="E64" s="1643" t="str">
        <f t="shared" ref="E64:E69" si="8">IF(D64&lt;=$T$2,"CADUCADO","VIGENTE")</f>
        <v>VIGENTE</v>
      </c>
      <c r="F64" s="1643" t="str">
        <f t="shared" ref="F64:F69" si="9">IF($T$2&gt;=(EDATE(D64,-4)),"ALERTA","OK")</f>
        <v>OK</v>
      </c>
      <c r="G64" s="1640" t="s">
        <v>1305</v>
      </c>
      <c r="H64" s="1644" t="s">
        <v>4773</v>
      </c>
      <c r="I64" s="1645" t="s">
        <v>4788</v>
      </c>
      <c r="J64" s="1640" t="s">
        <v>4794</v>
      </c>
      <c r="K64" s="1647">
        <v>4838</v>
      </c>
      <c r="L64" s="157"/>
      <c r="M64" s="879"/>
      <c r="N64" s="879"/>
      <c r="O64" s="352"/>
      <c r="P64" s="352"/>
      <c r="Q64" s="352"/>
      <c r="R64" s="352"/>
      <c r="S64" s="352"/>
    </row>
    <row r="65" spans="1:19" s="353" customFormat="1" ht="90">
      <c r="A65" s="2057" t="s">
        <v>1633</v>
      </c>
      <c r="B65" s="2058" t="s">
        <v>5289</v>
      </c>
      <c r="C65" s="2059">
        <v>44896</v>
      </c>
      <c r="D65" s="2060">
        <v>46752</v>
      </c>
      <c r="E65" s="2061" t="str">
        <f t="shared" si="8"/>
        <v>VIGENTE</v>
      </c>
      <c r="F65" s="2061" t="str">
        <f t="shared" si="9"/>
        <v>OK</v>
      </c>
      <c r="G65" s="2058" t="s">
        <v>1305</v>
      </c>
      <c r="H65" s="2062" t="s">
        <v>5286</v>
      </c>
      <c r="I65" s="2063" t="s">
        <v>5287</v>
      </c>
      <c r="J65" s="2058" t="s">
        <v>5288</v>
      </c>
      <c r="K65" s="2064">
        <v>4777</v>
      </c>
      <c r="L65" s="157"/>
      <c r="M65" s="879"/>
      <c r="N65" s="879"/>
      <c r="O65" s="352"/>
      <c r="P65" s="352"/>
      <c r="Q65" s="352"/>
      <c r="R65" s="352"/>
      <c r="S65" s="352"/>
    </row>
    <row r="66" spans="1:19" s="353" customFormat="1" ht="45">
      <c r="A66" s="2067" t="s">
        <v>1635</v>
      </c>
      <c r="B66" s="2068" t="s">
        <v>5531</v>
      </c>
      <c r="C66" s="2071">
        <v>45155</v>
      </c>
      <c r="D66" s="2075">
        <v>46996</v>
      </c>
      <c r="E66" s="2075" t="str">
        <f t="shared" si="8"/>
        <v>VIGENTE</v>
      </c>
      <c r="F66" s="2075" t="str">
        <f t="shared" si="9"/>
        <v>OK</v>
      </c>
      <c r="G66" s="2068" t="s">
        <v>1305</v>
      </c>
      <c r="H66" s="2069" t="s">
        <v>5530</v>
      </c>
      <c r="I66" s="2070" t="s">
        <v>5532</v>
      </c>
      <c r="J66" s="2068"/>
      <c r="K66" s="2067"/>
      <c r="L66" s="2065"/>
      <c r="M66" s="879"/>
      <c r="N66" s="879"/>
      <c r="O66" s="352"/>
      <c r="P66" s="352"/>
      <c r="Q66" s="352"/>
      <c r="R66" s="352"/>
      <c r="S66" s="352"/>
    </row>
    <row r="67" spans="1:19" s="353" customFormat="1" ht="45">
      <c r="A67" s="2076" t="s">
        <v>1634</v>
      </c>
      <c r="B67" s="2073" t="s">
        <v>5531</v>
      </c>
      <c r="C67" s="2072">
        <v>45155</v>
      </c>
      <c r="D67" s="2074">
        <v>46996</v>
      </c>
      <c r="E67" s="2074" t="str">
        <f t="shared" si="8"/>
        <v>VIGENTE</v>
      </c>
      <c r="F67" s="2074" t="str">
        <f t="shared" si="9"/>
        <v>OK</v>
      </c>
      <c r="G67" s="2073" t="s">
        <v>1305</v>
      </c>
      <c r="H67" s="2181" t="s">
        <v>5533</v>
      </c>
      <c r="I67" s="2180" t="s">
        <v>5536</v>
      </c>
      <c r="J67" s="2073" t="s">
        <v>366</v>
      </c>
      <c r="K67" s="2076">
        <v>3100</v>
      </c>
      <c r="L67" s="2065"/>
      <c r="M67" s="879"/>
      <c r="N67" s="879"/>
      <c r="O67" s="352"/>
      <c r="P67" s="352"/>
      <c r="Q67" s="352"/>
      <c r="R67" s="352"/>
      <c r="S67" s="352"/>
    </row>
    <row r="68" spans="1:19" s="353" customFormat="1" ht="45">
      <c r="A68" s="2076" t="s">
        <v>1634</v>
      </c>
      <c r="B68" s="2073" t="s">
        <v>5531</v>
      </c>
      <c r="C68" s="2072">
        <v>45155</v>
      </c>
      <c r="D68" s="2074">
        <v>46996</v>
      </c>
      <c r="E68" s="2074" t="str">
        <f t="shared" si="8"/>
        <v>VIGENTE</v>
      </c>
      <c r="F68" s="2074" t="str">
        <f t="shared" si="9"/>
        <v>OK</v>
      </c>
      <c r="G68" s="2073" t="s">
        <v>1305</v>
      </c>
      <c r="H68" s="2182" t="s">
        <v>5534</v>
      </c>
      <c r="I68" s="2184" t="s">
        <v>5537</v>
      </c>
      <c r="J68" s="2183" t="s">
        <v>366</v>
      </c>
      <c r="K68" s="2056">
        <v>3102</v>
      </c>
      <c r="L68" s="2065"/>
      <c r="M68" s="879"/>
      <c r="N68" s="879"/>
      <c r="O68" s="352"/>
      <c r="P68" s="352"/>
      <c r="Q68" s="352"/>
      <c r="R68" s="352"/>
      <c r="S68" s="352"/>
    </row>
    <row r="69" spans="1:19" s="353" customFormat="1" ht="45">
      <c r="A69" s="2076" t="s">
        <v>1634</v>
      </c>
      <c r="B69" s="2200" t="s">
        <v>5531</v>
      </c>
      <c r="C69" s="2202">
        <v>45155</v>
      </c>
      <c r="D69" s="2175">
        <v>46996</v>
      </c>
      <c r="E69" s="2074" t="str">
        <f t="shared" si="8"/>
        <v>VIGENTE</v>
      </c>
      <c r="F69" s="2177" t="str">
        <f t="shared" si="9"/>
        <v>OK</v>
      </c>
      <c r="G69" s="2179" t="s">
        <v>1305</v>
      </c>
      <c r="H69" s="2206" t="s">
        <v>5535</v>
      </c>
      <c r="I69" s="2185" t="s">
        <v>5538</v>
      </c>
      <c r="J69" s="2179" t="s">
        <v>366</v>
      </c>
      <c r="K69" s="2056">
        <v>3115</v>
      </c>
      <c r="L69" s="2065"/>
      <c r="M69" s="879"/>
      <c r="N69" s="879"/>
      <c r="O69" s="352"/>
      <c r="P69" s="352"/>
      <c r="Q69" s="352"/>
      <c r="R69" s="352"/>
      <c r="S69" s="352"/>
    </row>
    <row r="70" spans="1:19" s="353" customFormat="1" ht="30">
      <c r="A70" s="2220" t="s">
        <v>1635</v>
      </c>
      <c r="B70" s="2189" t="s">
        <v>5886</v>
      </c>
      <c r="C70" s="2204">
        <v>45609</v>
      </c>
      <c r="D70" s="2190">
        <v>46356</v>
      </c>
      <c r="E70" s="1544" t="str">
        <f>IF(D70&lt;=$T$2,"CADUCADO","VIGENTE")</f>
        <v>VIGENTE</v>
      </c>
      <c r="F70" s="2191" t="str">
        <f>IF($T$2&gt;=(EDATE(D70,-4)),"ALERTA","OK")</f>
        <v>OK</v>
      </c>
      <c r="G70" s="2192" t="s">
        <v>1306</v>
      </c>
      <c r="H70" s="2207" t="s">
        <v>5885</v>
      </c>
      <c r="I70" s="2193" t="s">
        <v>5847</v>
      </c>
      <c r="J70" s="2192"/>
      <c r="K70" s="2194"/>
      <c r="L70" s="2065"/>
      <c r="M70" s="879"/>
      <c r="N70" s="879"/>
      <c r="O70" s="352"/>
      <c r="P70" s="352"/>
      <c r="Q70" s="352"/>
      <c r="R70" s="352"/>
      <c r="S70" s="352"/>
    </row>
    <row r="71" spans="1:19" s="353" customFormat="1" ht="21" customHeight="1">
      <c r="A71" s="2056" t="s">
        <v>1634</v>
      </c>
      <c r="B71" s="780" t="s">
        <v>5886</v>
      </c>
      <c r="C71" s="2218">
        <v>45609</v>
      </c>
      <c r="D71" s="2196">
        <v>46356</v>
      </c>
      <c r="E71" s="239" t="s">
        <v>3744</v>
      </c>
      <c r="F71" s="239" t="s">
        <v>3745</v>
      </c>
      <c r="G71" s="780" t="s">
        <v>1306</v>
      </c>
      <c r="H71" s="2219" t="s">
        <v>5887</v>
      </c>
      <c r="I71" s="779" t="s">
        <v>5892</v>
      </c>
      <c r="J71" s="780" t="s">
        <v>5855</v>
      </c>
      <c r="K71" s="2056" t="s">
        <v>5894</v>
      </c>
      <c r="L71" s="2065"/>
      <c r="M71" s="879"/>
      <c r="N71" s="879"/>
      <c r="O71" s="352"/>
      <c r="P71" s="352"/>
      <c r="Q71" s="352"/>
      <c r="R71" s="352"/>
      <c r="S71" s="352"/>
    </row>
    <row r="72" spans="1:19" s="353" customFormat="1" ht="33.75" customHeight="1">
      <c r="A72" s="2056" t="s">
        <v>1634</v>
      </c>
      <c r="B72" s="780" t="s">
        <v>5886</v>
      </c>
      <c r="C72" s="2218">
        <v>45609</v>
      </c>
      <c r="D72" s="2196">
        <v>46356</v>
      </c>
      <c r="E72" s="239" t="s">
        <v>3744</v>
      </c>
      <c r="F72" s="239" t="s">
        <v>3745</v>
      </c>
      <c r="G72" s="780" t="s">
        <v>1306</v>
      </c>
      <c r="H72" s="2219" t="s">
        <v>5888</v>
      </c>
      <c r="I72" s="779" t="s">
        <v>5890</v>
      </c>
      <c r="J72" s="780" t="s">
        <v>5893</v>
      </c>
      <c r="K72" s="2056" t="s">
        <v>5895</v>
      </c>
      <c r="L72" s="2065"/>
      <c r="M72" s="879"/>
      <c r="N72" s="879"/>
      <c r="O72" s="352"/>
      <c r="P72" s="352"/>
      <c r="Q72" s="352"/>
      <c r="R72" s="352"/>
      <c r="S72" s="352"/>
    </row>
    <row r="73" spans="1:19" s="353" customFormat="1" ht="30">
      <c r="A73" s="2056" t="s">
        <v>1634</v>
      </c>
      <c r="B73" s="780" t="s">
        <v>5886</v>
      </c>
      <c r="C73" s="2218">
        <v>45609</v>
      </c>
      <c r="D73" s="2196">
        <v>46356</v>
      </c>
      <c r="E73" s="239" t="s">
        <v>3744</v>
      </c>
      <c r="F73" s="239" t="s">
        <v>3745</v>
      </c>
      <c r="G73" s="780" t="s">
        <v>1306</v>
      </c>
      <c r="H73" s="2219" t="s">
        <v>5889</v>
      </c>
      <c r="I73" s="779" t="s">
        <v>5891</v>
      </c>
      <c r="J73" s="780" t="s">
        <v>5854</v>
      </c>
      <c r="K73" s="2056" t="s">
        <v>5896</v>
      </c>
      <c r="L73" s="2065"/>
      <c r="M73" s="879"/>
      <c r="N73" s="879"/>
      <c r="O73" s="352"/>
      <c r="P73" s="352"/>
      <c r="Q73" s="352"/>
      <c r="R73" s="352"/>
      <c r="S73" s="352"/>
    </row>
    <row r="74" spans="1:19" s="353" customFormat="1" ht="45">
      <c r="A74" s="2056" t="s">
        <v>1633</v>
      </c>
      <c r="B74" s="780" t="s">
        <v>5914</v>
      </c>
      <c r="C74" s="2218">
        <v>45607</v>
      </c>
      <c r="D74" s="2196">
        <v>47452</v>
      </c>
      <c r="E74" s="239" t="str">
        <f>IF(D74&lt;=$T$2,"CADUCADO","VIGENTE")</f>
        <v>VIGENTE</v>
      </c>
      <c r="F74" s="239" t="str">
        <f>IF($T$2&gt;=(EDATE(D74,-4)),"ALERTA","OK")</f>
        <v>OK</v>
      </c>
      <c r="G74" s="780" t="s">
        <v>1306</v>
      </c>
      <c r="H74" s="2219" t="s">
        <v>5910</v>
      </c>
      <c r="I74" s="779" t="s">
        <v>5911</v>
      </c>
      <c r="J74" s="780" t="s">
        <v>5913</v>
      </c>
      <c r="K74" s="2056" t="s">
        <v>5912</v>
      </c>
      <c r="L74" s="2065"/>
      <c r="M74" s="879"/>
      <c r="N74" s="879"/>
      <c r="O74" s="352"/>
      <c r="P74" s="352"/>
      <c r="Q74" s="352"/>
      <c r="R74" s="352"/>
      <c r="S74" s="352"/>
    </row>
    <row r="75" spans="1:19" s="353" customFormat="1" ht="45">
      <c r="A75" s="2056" t="s">
        <v>1633</v>
      </c>
      <c r="B75" s="780" t="s">
        <v>5939</v>
      </c>
      <c r="C75" s="2218">
        <v>45607</v>
      </c>
      <c r="D75" s="2196">
        <v>47452</v>
      </c>
      <c r="E75" s="239" t="str">
        <f>IF(D75&lt;=$T$2,"CADUCADO","VIGENTE")</f>
        <v>VIGENTE</v>
      </c>
      <c r="F75" s="239" t="str">
        <f>IF($T$2&gt;=(EDATE(D75,-4)),"ALERTA","OK")</f>
        <v>OK</v>
      </c>
      <c r="G75" s="780" t="s">
        <v>1306</v>
      </c>
      <c r="H75" s="2219" t="s">
        <v>5938</v>
      </c>
      <c r="I75" s="779" t="s">
        <v>5940</v>
      </c>
      <c r="J75" s="780" t="s">
        <v>5941</v>
      </c>
      <c r="K75" s="780" t="s">
        <v>5942</v>
      </c>
      <c r="L75" s="2065"/>
      <c r="M75" s="879"/>
      <c r="N75" s="879"/>
      <c r="O75" s="352"/>
      <c r="P75" s="352"/>
      <c r="Q75" s="352"/>
      <c r="R75" s="352"/>
      <c r="S75" s="352"/>
    </row>
    <row r="76" spans="1:19" s="353" customFormat="1" ht="30">
      <c r="A76" s="2220" t="s">
        <v>1635</v>
      </c>
      <c r="B76" s="2189" t="s">
        <v>5915</v>
      </c>
      <c r="C76" s="2204">
        <v>45609</v>
      </c>
      <c r="D76" s="2190">
        <v>46356</v>
      </c>
      <c r="E76" s="1544" t="str">
        <f>IF(D76&lt;=$T$2,"CADUCADO","VIGENTE")</f>
        <v>VIGENTE</v>
      </c>
      <c r="F76" s="2191" t="str">
        <f>IF($T$2&gt;=(EDATE(D76,-4)),"ALERTA","OK")</f>
        <v>OK</v>
      </c>
      <c r="G76" s="2192" t="s">
        <v>1306</v>
      </c>
      <c r="H76" s="2207" t="s">
        <v>5859</v>
      </c>
      <c r="I76" s="2193" t="s">
        <v>5847</v>
      </c>
      <c r="J76" s="2192"/>
      <c r="K76" s="2194"/>
      <c r="L76" s="2065"/>
      <c r="M76" s="879"/>
      <c r="N76" s="879"/>
      <c r="O76" s="352"/>
      <c r="P76" s="352"/>
      <c r="Q76" s="352"/>
      <c r="R76" s="352"/>
      <c r="S76" s="352"/>
    </row>
    <row r="77" spans="1:19" s="353" customFormat="1">
      <c r="A77" s="2195" t="s">
        <v>1634</v>
      </c>
      <c r="B77" s="2201" t="s">
        <v>5916</v>
      </c>
      <c r="C77" s="2203">
        <v>45609</v>
      </c>
      <c r="D77" s="2196">
        <v>46356</v>
      </c>
      <c r="E77" s="239" t="s">
        <v>3744</v>
      </c>
      <c r="F77" s="2197" t="s">
        <v>3745</v>
      </c>
      <c r="G77" s="2205" t="s">
        <v>1306</v>
      </c>
      <c r="H77" s="2208" t="s">
        <v>5860</v>
      </c>
      <c r="I77" s="2185" t="s">
        <v>5868</v>
      </c>
      <c r="J77" s="2198" t="s">
        <v>5836</v>
      </c>
      <c r="K77" s="2056" t="s">
        <v>5877</v>
      </c>
      <c r="L77" s="2065"/>
      <c r="M77" s="879"/>
      <c r="N77" s="879"/>
      <c r="O77" s="352"/>
      <c r="P77" s="352"/>
      <c r="Q77" s="352"/>
      <c r="R77" s="352"/>
      <c r="S77" s="352"/>
    </row>
    <row r="78" spans="1:19" s="353" customFormat="1">
      <c r="A78" s="2195" t="s">
        <v>1634</v>
      </c>
      <c r="B78" s="2201" t="s">
        <v>5917</v>
      </c>
      <c r="C78" s="2203">
        <v>45609</v>
      </c>
      <c r="D78" s="2196">
        <v>46356</v>
      </c>
      <c r="E78" s="239" t="s">
        <v>3744</v>
      </c>
      <c r="F78" s="2197" t="s">
        <v>3745</v>
      </c>
      <c r="G78" s="2205" t="s">
        <v>1306</v>
      </c>
      <c r="H78" s="2208" t="s">
        <v>5861</v>
      </c>
      <c r="I78" s="2185" t="s">
        <v>5869</v>
      </c>
      <c r="J78" s="2198" t="s">
        <v>5834</v>
      </c>
      <c r="K78" s="2056" t="s">
        <v>5878</v>
      </c>
      <c r="L78" s="2065"/>
      <c r="M78" s="879"/>
      <c r="N78" s="879"/>
      <c r="O78" s="352"/>
      <c r="P78" s="352"/>
      <c r="Q78" s="352"/>
      <c r="R78" s="352"/>
      <c r="S78" s="352"/>
    </row>
    <row r="79" spans="1:19" s="353" customFormat="1">
      <c r="A79" s="2195" t="s">
        <v>1634</v>
      </c>
      <c r="B79" s="780" t="s">
        <v>5918</v>
      </c>
      <c r="C79" s="2215">
        <v>45609</v>
      </c>
      <c r="D79" s="2171">
        <v>46356</v>
      </c>
      <c r="E79" s="2172" t="s">
        <v>3744</v>
      </c>
      <c r="F79" s="2172" t="s">
        <v>3745</v>
      </c>
      <c r="G79" s="2214" t="s">
        <v>1306</v>
      </c>
      <c r="H79" s="2216" t="s">
        <v>5862</v>
      </c>
      <c r="I79" s="2217" t="s">
        <v>5870</v>
      </c>
      <c r="J79" s="2214" t="s">
        <v>5876</v>
      </c>
      <c r="K79" s="2170" t="s">
        <v>5879</v>
      </c>
      <c r="L79" s="2065"/>
      <c r="M79" s="879"/>
      <c r="N79" s="879"/>
      <c r="O79" s="352"/>
      <c r="P79" s="352"/>
      <c r="Q79" s="352"/>
      <c r="R79" s="352"/>
      <c r="S79" s="352"/>
    </row>
    <row r="80" spans="1:19" s="353" customFormat="1">
      <c r="A80" s="2195" t="s">
        <v>1634</v>
      </c>
      <c r="B80" s="780" t="s">
        <v>5919</v>
      </c>
      <c r="C80" s="2215">
        <v>45609</v>
      </c>
      <c r="D80" s="2171">
        <v>46356</v>
      </c>
      <c r="E80" s="2172" t="s">
        <v>3744</v>
      </c>
      <c r="F80" s="2172" t="s">
        <v>3745</v>
      </c>
      <c r="G80" s="2214" t="s">
        <v>1306</v>
      </c>
      <c r="H80" s="2216" t="s">
        <v>5863</v>
      </c>
      <c r="I80" s="2217" t="s">
        <v>5871</v>
      </c>
      <c r="J80" s="2214" t="s">
        <v>5833</v>
      </c>
      <c r="K80" s="2170" t="s">
        <v>5880</v>
      </c>
      <c r="L80" s="2065"/>
      <c r="M80" s="879"/>
      <c r="N80" s="879"/>
      <c r="O80" s="352"/>
      <c r="P80" s="352"/>
      <c r="Q80" s="352"/>
      <c r="R80" s="352"/>
      <c r="S80" s="352"/>
    </row>
    <row r="81" spans="1:19" s="353" customFormat="1">
      <c r="A81" s="2195" t="s">
        <v>1634</v>
      </c>
      <c r="B81" s="780" t="s">
        <v>5920</v>
      </c>
      <c r="C81" s="2215">
        <v>45609</v>
      </c>
      <c r="D81" s="2171">
        <v>46356</v>
      </c>
      <c r="E81" s="2172" t="s">
        <v>3744</v>
      </c>
      <c r="F81" s="2172" t="s">
        <v>3745</v>
      </c>
      <c r="G81" s="2214" t="s">
        <v>1306</v>
      </c>
      <c r="H81" s="2216" t="s">
        <v>5864</v>
      </c>
      <c r="I81" s="2217" t="s">
        <v>5872</v>
      </c>
      <c r="J81" s="2214" t="s">
        <v>5833</v>
      </c>
      <c r="K81" s="2170" t="s">
        <v>5881</v>
      </c>
      <c r="L81" s="2065"/>
      <c r="M81" s="879"/>
      <c r="N81" s="879"/>
      <c r="O81" s="352"/>
      <c r="P81" s="352"/>
      <c r="Q81" s="352"/>
      <c r="R81" s="352"/>
      <c r="S81" s="352"/>
    </row>
    <row r="82" spans="1:19" s="353" customFormat="1">
      <c r="A82" s="2195" t="s">
        <v>1634</v>
      </c>
      <c r="B82" s="780" t="s">
        <v>5921</v>
      </c>
      <c r="C82" s="2215">
        <v>45609</v>
      </c>
      <c r="D82" s="2171">
        <v>46356</v>
      </c>
      <c r="E82" s="2172" t="s">
        <v>3744</v>
      </c>
      <c r="F82" s="2172" t="s">
        <v>3745</v>
      </c>
      <c r="G82" s="2214" t="s">
        <v>1306</v>
      </c>
      <c r="H82" s="2216" t="s">
        <v>5865</v>
      </c>
      <c r="I82" s="2217" t="s">
        <v>5873</v>
      </c>
      <c r="J82" s="2214" t="s">
        <v>5833</v>
      </c>
      <c r="K82" s="2170" t="s">
        <v>5882</v>
      </c>
      <c r="L82" s="2065"/>
      <c r="M82" s="879"/>
      <c r="N82" s="879"/>
      <c r="O82" s="352"/>
      <c r="P82" s="352"/>
      <c r="Q82" s="352"/>
      <c r="R82" s="352"/>
      <c r="S82" s="352"/>
    </row>
    <row r="83" spans="1:19" s="353" customFormat="1">
      <c r="A83" s="2195" t="s">
        <v>1634</v>
      </c>
      <c r="B83" s="2201" t="s">
        <v>5922</v>
      </c>
      <c r="C83" s="2203">
        <v>45609</v>
      </c>
      <c r="D83" s="2196">
        <v>46356</v>
      </c>
      <c r="E83" s="239" t="s">
        <v>3744</v>
      </c>
      <c r="F83" s="2197" t="s">
        <v>3745</v>
      </c>
      <c r="G83" s="2205" t="s">
        <v>1306</v>
      </c>
      <c r="H83" s="2208" t="s">
        <v>5866</v>
      </c>
      <c r="I83" s="2185" t="s">
        <v>5874</v>
      </c>
      <c r="J83" s="2198" t="s">
        <v>5836</v>
      </c>
      <c r="K83" s="2056" t="s">
        <v>5883</v>
      </c>
      <c r="L83" s="2065"/>
      <c r="M83" s="879"/>
      <c r="N83" s="879"/>
      <c r="O83" s="352"/>
      <c r="P83" s="352"/>
      <c r="Q83" s="352"/>
      <c r="R83" s="352"/>
      <c r="S83" s="352"/>
    </row>
    <row r="84" spans="1:19" s="353" customFormat="1" ht="30">
      <c r="A84" s="2195" t="s">
        <v>1634</v>
      </c>
      <c r="B84" s="2201" t="s">
        <v>5923</v>
      </c>
      <c r="C84" s="2203">
        <v>45609</v>
      </c>
      <c r="D84" s="2196">
        <v>46356</v>
      </c>
      <c r="E84" s="239" t="s">
        <v>3744</v>
      </c>
      <c r="F84" s="2197" t="s">
        <v>3745</v>
      </c>
      <c r="G84" s="2205" t="s">
        <v>1306</v>
      </c>
      <c r="H84" s="2208" t="s">
        <v>5867</v>
      </c>
      <c r="I84" s="2185" t="s">
        <v>5875</v>
      </c>
      <c r="J84" s="2198" t="s">
        <v>5836</v>
      </c>
      <c r="K84" s="2056" t="s">
        <v>5884</v>
      </c>
      <c r="L84" s="2065"/>
      <c r="M84" s="879"/>
      <c r="N84" s="879"/>
      <c r="O84" s="352"/>
      <c r="P84" s="352"/>
      <c r="Q84" s="352"/>
      <c r="R84" s="352"/>
      <c r="S84" s="352"/>
    </row>
    <row r="85" spans="1:19" s="353" customFormat="1" ht="30">
      <c r="A85" s="2188" t="s">
        <v>1635</v>
      </c>
      <c r="B85" s="2189" t="s">
        <v>5924</v>
      </c>
      <c r="C85" s="2204">
        <v>45609</v>
      </c>
      <c r="D85" s="2190">
        <v>46356</v>
      </c>
      <c r="E85" s="1544" t="str">
        <f>IF(D85&lt;=$T$2,"CADUCADO","VIGENTE")</f>
        <v>VIGENTE</v>
      </c>
      <c r="F85" s="2191" t="str">
        <f>IF($T$2&gt;=(EDATE(D85,-4)),"ALERTA","OK")</f>
        <v>OK</v>
      </c>
      <c r="G85" s="2192" t="s">
        <v>1306</v>
      </c>
      <c r="H85" s="2207" t="s">
        <v>5846</v>
      </c>
      <c r="I85" s="2193" t="s">
        <v>5847</v>
      </c>
      <c r="J85" s="2192"/>
      <c r="K85" s="2194"/>
      <c r="L85" s="2065"/>
      <c r="M85" s="879"/>
      <c r="N85" s="879"/>
      <c r="O85" s="352"/>
      <c r="P85" s="352"/>
      <c r="Q85" s="352"/>
      <c r="R85" s="352"/>
      <c r="S85" s="352"/>
    </row>
    <row r="86" spans="1:19" s="353" customFormat="1" ht="30">
      <c r="A86" s="2195" t="s">
        <v>1634</v>
      </c>
      <c r="B86" s="2198" t="s">
        <v>5925</v>
      </c>
      <c r="C86" s="2199">
        <v>45609</v>
      </c>
      <c r="D86" s="2196">
        <v>46356</v>
      </c>
      <c r="E86" s="239" t="str">
        <f t="shared" ref="E86:E88" si="10">IF(D86&lt;=$T$2,"CADUCADO","VIGENTE")</f>
        <v>VIGENTE</v>
      </c>
      <c r="F86" s="2197" t="str">
        <f t="shared" ref="F86:F88" si="11">IF($T$2&gt;=(EDATE(D86,-4)),"ALERTA","OK")</f>
        <v>OK</v>
      </c>
      <c r="G86" s="2198" t="s">
        <v>1306</v>
      </c>
      <c r="H86" s="2185" t="s">
        <v>5848</v>
      </c>
      <c r="I86" s="779" t="s">
        <v>5851</v>
      </c>
      <c r="J86" s="2198" t="s">
        <v>5854</v>
      </c>
      <c r="K86" s="2056" t="s">
        <v>5856</v>
      </c>
      <c r="L86" s="2065"/>
      <c r="M86" s="879"/>
      <c r="N86" s="879"/>
      <c r="O86" s="352"/>
      <c r="P86" s="352"/>
      <c r="Q86" s="352"/>
      <c r="R86" s="352"/>
      <c r="S86" s="352"/>
    </row>
    <row r="87" spans="1:19" s="353" customFormat="1">
      <c r="A87" s="2195" t="s">
        <v>1634</v>
      </c>
      <c r="B87" s="2198" t="s">
        <v>5926</v>
      </c>
      <c r="C87" s="2199">
        <v>45609</v>
      </c>
      <c r="D87" s="2196">
        <v>46356</v>
      </c>
      <c r="E87" s="239" t="str">
        <f t="shared" si="10"/>
        <v>VIGENTE</v>
      </c>
      <c r="F87" s="2197" t="str">
        <f t="shared" si="11"/>
        <v>OK</v>
      </c>
      <c r="G87" s="2198" t="s">
        <v>1306</v>
      </c>
      <c r="H87" s="2185" t="s">
        <v>5849</v>
      </c>
      <c r="I87" s="779" t="s">
        <v>5852</v>
      </c>
      <c r="J87" s="2198" t="s">
        <v>5854</v>
      </c>
      <c r="K87" s="2056" t="s">
        <v>5857</v>
      </c>
      <c r="L87" s="2065"/>
      <c r="M87" s="879"/>
      <c r="N87" s="879"/>
      <c r="O87" s="352"/>
      <c r="P87" s="352"/>
      <c r="Q87" s="352"/>
      <c r="R87" s="352"/>
      <c r="S87" s="352"/>
    </row>
    <row r="88" spans="1:19" s="353" customFormat="1">
      <c r="A88" s="2195" t="s">
        <v>1634</v>
      </c>
      <c r="B88" s="2198" t="s">
        <v>5927</v>
      </c>
      <c r="C88" s="2199">
        <v>45609</v>
      </c>
      <c r="D88" s="2196">
        <v>46356</v>
      </c>
      <c r="E88" s="239" t="str">
        <f t="shared" si="10"/>
        <v>VIGENTE</v>
      </c>
      <c r="F88" s="2197" t="str">
        <f t="shared" si="11"/>
        <v>OK</v>
      </c>
      <c r="G88" s="2198" t="s">
        <v>1306</v>
      </c>
      <c r="H88" s="2185" t="s">
        <v>5850</v>
      </c>
      <c r="I88" s="779" t="s">
        <v>5853</v>
      </c>
      <c r="J88" s="2198" t="s">
        <v>5855</v>
      </c>
      <c r="K88" s="2056" t="s">
        <v>5858</v>
      </c>
      <c r="L88" s="2065"/>
      <c r="M88" s="879"/>
      <c r="N88" s="879"/>
      <c r="O88" s="352"/>
      <c r="P88" s="352"/>
      <c r="Q88" s="352"/>
      <c r="R88" s="352"/>
      <c r="S88" s="352"/>
    </row>
    <row r="89" spans="1:19" s="353" customFormat="1" ht="30">
      <c r="A89" s="2188" t="s">
        <v>1635</v>
      </c>
      <c r="B89" s="2189" t="s">
        <v>5928</v>
      </c>
      <c r="C89" s="2204">
        <v>45609</v>
      </c>
      <c r="D89" s="2190">
        <v>46356</v>
      </c>
      <c r="E89" s="1544" t="str">
        <f t="shared" ref="E89" si="12">IF(D89&lt;=$T$2,"CADUCADO","VIGENTE")</f>
        <v>VIGENTE</v>
      </c>
      <c r="F89" s="2191" t="str">
        <f t="shared" ref="F89" si="13">IF($T$2&gt;=(EDATE(D89,-4)),"ALERTA","OK")</f>
        <v>OK</v>
      </c>
      <c r="G89" s="2192" t="s">
        <v>1306</v>
      </c>
      <c r="H89" s="2207" t="s">
        <v>5813</v>
      </c>
      <c r="I89" s="2193" t="s">
        <v>5814</v>
      </c>
      <c r="J89" s="2192"/>
      <c r="K89" s="2194"/>
      <c r="L89" s="2065"/>
      <c r="M89" s="879"/>
      <c r="N89" s="879"/>
      <c r="O89" s="352"/>
      <c r="P89" s="352"/>
      <c r="Q89" s="352"/>
      <c r="R89" s="352"/>
      <c r="S89" s="352"/>
    </row>
    <row r="90" spans="1:19" s="353" customFormat="1">
      <c r="A90" s="2195" t="s">
        <v>1634</v>
      </c>
      <c r="B90" s="2198" t="s">
        <v>5929</v>
      </c>
      <c r="C90" s="2199">
        <v>45609</v>
      </c>
      <c r="D90" s="2196">
        <v>46356</v>
      </c>
      <c r="E90" s="239" t="str">
        <f t="shared" ref="E90:E98" si="14">IF(D90&lt;=$T$2,"CADUCADO","VIGENTE")</f>
        <v>VIGENTE</v>
      </c>
      <c r="F90" s="2197" t="str">
        <f t="shared" ref="F90:F98" si="15">IF($T$2&gt;=(EDATE(D90,-4)),"ALERTA","OK")</f>
        <v>OK</v>
      </c>
      <c r="G90" s="2198" t="s">
        <v>1306</v>
      </c>
      <c r="H90" s="2212" t="s">
        <v>5815</v>
      </c>
      <c r="I90" s="2211" t="s">
        <v>5824</v>
      </c>
      <c r="J90" s="2174" t="s">
        <v>5833</v>
      </c>
      <c r="K90" s="2170" t="s">
        <v>5837</v>
      </c>
      <c r="L90" s="2065"/>
      <c r="M90" s="879"/>
      <c r="N90" s="879"/>
      <c r="O90" s="352"/>
      <c r="P90" s="352"/>
      <c r="Q90" s="352"/>
      <c r="R90" s="352"/>
      <c r="S90" s="352"/>
    </row>
    <row r="91" spans="1:19" s="353" customFormat="1">
      <c r="A91" s="2195" t="s">
        <v>1634</v>
      </c>
      <c r="B91" s="2198" t="s">
        <v>5930</v>
      </c>
      <c r="C91" s="2199">
        <v>45609</v>
      </c>
      <c r="D91" s="2196">
        <v>46356</v>
      </c>
      <c r="E91" s="239" t="str">
        <f t="shared" si="14"/>
        <v>VIGENTE</v>
      </c>
      <c r="F91" s="2197" t="str">
        <f t="shared" si="15"/>
        <v>OK</v>
      </c>
      <c r="G91" s="2198" t="s">
        <v>1306</v>
      </c>
      <c r="H91" s="2212" t="s">
        <v>5816</v>
      </c>
      <c r="I91" s="2211" t="s">
        <v>5825</v>
      </c>
      <c r="J91" s="2174" t="s">
        <v>5833</v>
      </c>
      <c r="K91" s="2170" t="s">
        <v>5838</v>
      </c>
      <c r="L91" s="2065"/>
      <c r="M91" s="879"/>
      <c r="N91" s="879"/>
      <c r="O91" s="352"/>
      <c r="P91" s="352"/>
      <c r="Q91" s="352"/>
      <c r="R91" s="352"/>
      <c r="S91" s="352"/>
    </row>
    <row r="92" spans="1:19" s="353" customFormat="1">
      <c r="A92" s="2195" t="s">
        <v>1634</v>
      </c>
      <c r="B92" s="2198" t="s">
        <v>5931</v>
      </c>
      <c r="C92" s="2199">
        <v>45609</v>
      </c>
      <c r="D92" s="2196">
        <v>46356</v>
      </c>
      <c r="E92" s="239" t="str">
        <f t="shared" si="14"/>
        <v>VIGENTE</v>
      </c>
      <c r="F92" s="2197" t="str">
        <f t="shared" si="15"/>
        <v>OK</v>
      </c>
      <c r="G92" s="2198" t="s">
        <v>1306</v>
      </c>
      <c r="H92" s="2212" t="s">
        <v>5817</v>
      </c>
      <c r="I92" s="2211" t="s">
        <v>5826</v>
      </c>
      <c r="J92" s="2174" t="s">
        <v>5834</v>
      </c>
      <c r="K92" s="2170" t="s">
        <v>5839</v>
      </c>
      <c r="L92" s="2065"/>
      <c r="M92" s="879"/>
      <c r="N92" s="879"/>
      <c r="O92" s="352"/>
      <c r="P92" s="352"/>
      <c r="Q92" s="352"/>
      <c r="R92" s="352"/>
      <c r="S92" s="352"/>
    </row>
    <row r="93" spans="1:19" s="353" customFormat="1">
      <c r="A93" s="2195" t="s">
        <v>1634</v>
      </c>
      <c r="B93" s="780" t="s">
        <v>5932</v>
      </c>
      <c r="C93" s="2199">
        <v>45609</v>
      </c>
      <c r="D93" s="2196">
        <v>46356</v>
      </c>
      <c r="E93" s="239" t="str">
        <f t="shared" si="14"/>
        <v>VIGENTE</v>
      </c>
      <c r="F93" s="2197" t="str">
        <f t="shared" si="15"/>
        <v>OK</v>
      </c>
      <c r="G93" s="2198" t="s">
        <v>1306</v>
      </c>
      <c r="H93" s="2213" t="s">
        <v>5818</v>
      </c>
      <c r="I93" s="2210" t="s">
        <v>5827</v>
      </c>
      <c r="J93" s="2198" t="s">
        <v>5835</v>
      </c>
      <c r="K93" s="2056" t="s">
        <v>5840</v>
      </c>
      <c r="L93" s="2065"/>
      <c r="M93" s="879"/>
      <c r="N93" s="879"/>
      <c r="O93" s="352"/>
      <c r="P93" s="352"/>
      <c r="Q93" s="352"/>
      <c r="R93" s="352"/>
      <c r="S93" s="352"/>
    </row>
    <row r="94" spans="1:19" s="353" customFormat="1">
      <c r="A94" s="2195" t="s">
        <v>1634</v>
      </c>
      <c r="B94" s="780" t="s">
        <v>5933</v>
      </c>
      <c r="C94" s="2199">
        <v>45609</v>
      </c>
      <c r="D94" s="2196">
        <v>46356</v>
      </c>
      <c r="E94" s="239" t="str">
        <f t="shared" si="14"/>
        <v>VIGENTE</v>
      </c>
      <c r="F94" s="2197" t="str">
        <f t="shared" si="15"/>
        <v>OK</v>
      </c>
      <c r="G94" s="2198" t="s">
        <v>1306</v>
      </c>
      <c r="H94" s="2213" t="s">
        <v>5819</v>
      </c>
      <c r="I94" s="2210" t="s">
        <v>5828</v>
      </c>
      <c r="J94" s="2198" t="s">
        <v>5836</v>
      </c>
      <c r="K94" s="2056" t="s">
        <v>5841</v>
      </c>
      <c r="L94" s="2065"/>
      <c r="M94" s="879"/>
      <c r="N94" s="879"/>
      <c r="O94" s="352"/>
      <c r="P94" s="352"/>
      <c r="Q94" s="352"/>
      <c r="R94" s="352"/>
      <c r="S94" s="352"/>
    </row>
    <row r="95" spans="1:19" s="353" customFormat="1">
      <c r="A95" s="2195" t="s">
        <v>1634</v>
      </c>
      <c r="B95" s="2198" t="s">
        <v>5934</v>
      </c>
      <c r="C95" s="2199">
        <v>45609</v>
      </c>
      <c r="D95" s="2196">
        <v>46356</v>
      </c>
      <c r="E95" s="239" t="str">
        <f t="shared" si="14"/>
        <v>VIGENTE</v>
      </c>
      <c r="F95" s="2197" t="str">
        <f t="shared" si="15"/>
        <v>OK</v>
      </c>
      <c r="G95" s="2198" t="s">
        <v>1306</v>
      </c>
      <c r="H95" s="2212" t="s">
        <v>5820</v>
      </c>
      <c r="I95" s="2211" t="s">
        <v>5829</v>
      </c>
      <c r="J95" s="2174" t="s">
        <v>5836</v>
      </c>
      <c r="K95" s="2170" t="s">
        <v>5842</v>
      </c>
      <c r="L95" s="2065"/>
      <c r="M95" s="879"/>
      <c r="N95" s="879"/>
      <c r="O95" s="352"/>
      <c r="P95" s="352"/>
      <c r="Q95" s="352"/>
      <c r="R95" s="352"/>
      <c r="S95" s="352"/>
    </row>
    <row r="96" spans="1:19" s="353" customFormat="1">
      <c r="A96" s="2195" t="s">
        <v>1634</v>
      </c>
      <c r="B96" s="2198" t="s">
        <v>5935</v>
      </c>
      <c r="C96" s="2199">
        <v>45609</v>
      </c>
      <c r="D96" s="2196">
        <v>46356</v>
      </c>
      <c r="E96" s="239" t="str">
        <f t="shared" si="14"/>
        <v>VIGENTE</v>
      </c>
      <c r="F96" s="2197" t="str">
        <f t="shared" si="15"/>
        <v>OK</v>
      </c>
      <c r="G96" s="2198" t="s">
        <v>1306</v>
      </c>
      <c r="H96" s="2212" t="s">
        <v>5821</v>
      </c>
      <c r="I96" s="2210" t="s">
        <v>5830</v>
      </c>
      <c r="J96" s="2174" t="s">
        <v>5836</v>
      </c>
      <c r="K96" s="2170" t="s">
        <v>5843</v>
      </c>
      <c r="L96" s="2065"/>
      <c r="M96" s="879"/>
      <c r="N96" s="879"/>
      <c r="O96" s="352"/>
      <c r="P96" s="352"/>
      <c r="Q96" s="352"/>
      <c r="R96" s="352"/>
      <c r="S96" s="352"/>
    </row>
    <row r="97" spans="1:37" s="353" customFormat="1">
      <c r="A97" s="2195" t="s">
        <v>1634</v>
      </c>
      <c r="B97" s="780" t="s">
        <v>5936</v>
      </c>
      <c r="C97" s="2199">
        <v>45609</v>
      </c>
      <c r="D97" s="2196">
        <v>46356</v>
      </c>
      <c r="E97" s="239" t="str">
        <f t="shared" si="14"/>
        <v>VIGENTE</v>
      </c>
      <c r="F97" s="2197" t="str">
        <f t="shared" si="15"/>
        <v>OK</v>
      </c>
      <c r="G97" s="2198" t="s">
        <v>1306</v>
      </c>
      <c r="H97" s="2213" t="s">
        <v>5822</v>
      </c>
      <c r="I97" s="2210" t="s">
        <v>5831</v>
      </c>
      <c r="J97" s="2198" t="s">
        <v>5836</v>
      </c>
      <c r="K97" s="2056" t="s">
        <v>5844</v>
      </c>
      <c r="L97" s="2065"/>
      <c r="M97" s="879"/>
      <c r="N97" s="879"/>
      <c r="O97" s="352"/>
      <c r="P97" s="352"/>
      <c r="Q97" s="352"/>
      <c r="R97" s="352"/>
      <c r="S97" s="352"/>
    </row>
    <row r="98" spans="1:37" s="353" customFormat="1">
      <c r="A98" s="2195" t="s">
        <v>1634</v>
      </c>
      <c r="B98" s="780" t="s">
        <v>5937</v>
      </c>
      <c r="C98" s="2199">
        <v>45609</v>
      </c>
      <c r="D98" s="2196">
        <v>46356</v>
      </c>
      <c r="E98" s="239" t="str">
        <f t="shared" si="14"/>
        <v>VIGENTE</v>
      </c>
      <c r="F98" s="2197" t="str">
        <f t="shared" si="15"/>
        <v>OK</v>
      </c>
      <c r="G98" s="2198" t="s">
        <v>1306</v>
      </c>
      <c r="H98" s="2213" t="s">
        <v>5823</v>
      </c>
      <c r="I98" s="2210" t="s">
        <v>5832</v>
      </c>
      <c r="J98" s="2198" t="s">
        <v>5836</v>
      </c>
      <c r="K98" s="2056" t="s">
        <v>5845</v>
      </c>
      <c r="L98" s="2065"/>
      <c r="M98" s="879"/>
      <c r="N98" s="879"/>
      <c r="O98" s="352"/>
      <c r="P98" s="352"/>
      <c r="Q98" s="352"/>
      <c r="R98" s="352"/>
      <c r="S98" s="352"/>
    </row>
    <row r="99" spans="1:37" s="353" customFormat="1" ht="30">
      <c r="A99" s="2056" t="s">
        <v>1633</v>
      </c>
      <c r="B99" s="780" t="s">
        <v>6016</v>
      </c>
      <c r="C99" s="2218">
        <v>45721</v>
      </c>
      <c r="D99" s="2196">
        <v>47573</v>
      </c>
      <c r="E99" s="239" t="str">
        <f>IF(D99&lt;=$T$2,"CADUCADO","VIGENTE")</f>
        <v>VIGENTE</v>
      </c>
      <c r="F99" s="239" t="str">
        <f>IF($T$2&gt;=(EDATE(D99,-4)),"ALERTA","OK")</f>
        <v>OK</v>
      </c>
      <c r="G99" s="780" t="s">
        <v>1305</v>
      </c>
      <c r="H99" s="2280" t="s">
        <v>6013</v>
      </c>
      <c r="I99" s="779" t="s">
        <v>6014</v>
      </c>
      <c r="J99" s="780" t="s">
        <v>6015</v>
      </c>
      <c r="K99" s="2056">
        <v>4787</v>
      </c>
      <c r="L99" s="2065"/>
      <c r="M99" s="879"/>
      <c r="N99" s="879"/>
      <c r="O99" s="352"/>
      <c r="P99" s="352"/>
      <c r="Q99" s="352"/>
      <c r="R99" s="352"/>
      <c r="S99" s="352"/>
    </row>
    <row r="100" spans="1:37" s="353" customFormat="1" ht="45">
      <c r="A100" s="2195" t="s">
        <v>1633</v>
      </c>
      <c r="B100" s="2198" t="s">
        <v>6008</v>
      </c>
      <c r="C100" s="2176">
        <v>45726</v>
      </c>
      <c r="D100" s="2171">
        <v>47573</v>
      </c>
      <c r="E100" s="2172" t="str">
        <f>IF(D100&lt;=$T$2,"CADUCADO","VIGENTE")</f>
        <v>VIGENTE</v>
      </c>
      <c r="F100" s="2178" t="str">
        <f>IF($T$2&gt;=(EDATE(D100,-4)),"ALERTA","OK")</f>
        <v>OK</v>
      </c>
      <c r="G100" s="2198" t="s">
        <v>1305</v>
      </c>
      <c r="H100" s="2212" t="s">
        <v>6009</v>
      </c>
      <c r="I100" s="2211" t="s">
        <v>6010</v>
      </c>
      <c r="J100" s="2198" t="s">
        <v>6011</v>
      </c>
      <c r="K100" s="2056" t="s">
        <v>6012</v>
      </c>
      <c r="L100" s="2065"/>
      <c r="M100" s="879"/>
      <c r="N100" s="879"/>
      <c r="O100" s="352"/>
      <c r="P100" s="352"/>
      <c r="Q100" s="352"/>
      <c r="R100" s="352"/>
      <c r="S100" s="352"/>
    </row>
    <row r="101" spans="1:37" s="353" customFormat="1">
      <c r="A101" s="2173"/>
      <c r="B101" s="2174"/>
      <c r="C101" s="2176"/>
      <c r="D101" s="2171"/>
      <c r="E101" s="2172" t="str">
        <f>IF(D101&lt;=$T$2,"CADUCADO","VIGENTE")</f>
        <v>CADUCADO</v>
      </c>
      <c r="F101" s="2178" t="e">
        <f>IF($T$2&gt;=(EDATE(D101,-4)),"ALERTA","OK")</f>
        <v>#NUM!</v>
      </c>
      <c r="G101" s="2174"/>
      <c r="H101" s="2187"/>
      <c r="I101" s="2186"/>
      <c r="J101" s="2209"/>
      <c r="K101" s="2170"/>
      <c r="L101" s="2065"/>
      <c r="M101" s="879"/>
      <c r="N101" s="879"/>
      <c r="O101" s="352"/>
      <c r="P101" s="352"/>
      <c r="Q101" s="352"/>
      <c r="R101" s="352"/>
      <c r="S101" s="352"/>
    </row>
    <row r="102" spans="1:37">
      <c r="A102" s="168"/>
      <c r="B102" s="443"/>
      <c r="C102" s="1564"/>
      <c r="D102" s="445"/>
      <c r="E102" s="445"/>
      <c r="F102" s="445"/>
      <c r="G102" s="443"/>
      <c r="H102" s="446"/>
      <c r="I102" s="1565"/>
      <c r="J102" s="443"/>
      <c r="K102" s="2066"/>
      <c r="M102" s="4">
        <f t="shared" ref="M102:M148" si="16">IF(ISNUMBER(FIND("/",$B106,1)),MID($B106,1,FIND("/",$B106,1)-1),$B106)</f>
        <v>5</v>
      </c>
      <c r="N102" s="4" t="str">
        <f t="shared" ref="N102:N148" si="17">IF(ISNUMBER(FIND("/",$B106,1)),MID($B106,FIND("/",$B106,1)+1,LEN($B106)),"")</f>
        <v/>
      </c>
      <c r="O102"/>
      <c r="P102"/>
      <c r="Q102"/>
      <c r="R102"/>
      <c r="S102"/>
    </row>
    <row r="103" spans="1:37" ht="24" customHeight="1">
      <c r="A103" s="2305" t="s">
        <v>2240</v>
      </c>
      <c r="B103" s="2306"/>
      <c r="C103" s="139"/>
      <c r="D103" s="144"/>
      <c r="E103" s="144"/>
      <c r="F103" s="144"/>
      <c r="G103" s="138"/>
      <c r="H103" s="106"/>
      <c r="I103" s="69"/>
      <c r="J103" s="138"/>
      <c r="K103" s="135"/>
      <c r="M103" s="4">
        <f t="shared" si="16"/>
        <v>0</v>
      </c>
      <c r="N103" s="4" t="str">
        <f t="shared" si="17"/>
        <v/>
      </c>
      <c r="O103"/>
      <c r="P103"/>
      <c r="Q103"/>
      <c r="R103"/>
      <c r="S103"/>
    </row>
    <row r="104" spans="1:37" ht="37.5" customHeight="1">
      <c r="E104" s="65"/>
      <c r="F104" s="65"/>
      <c r="I104" s="12"/>
      <c r="J104" s="11"/>
      <c r="K104" s="14"/>
      <c r="M104" s="4">
        <f t="shared" si="16"/>
        <v>0</v>
      </c>
      <c r="N104" s="4" t="str">
        <f t="shared" si="17"/>
        <v/>
      </c>
      <c r="O104"/>
      <c r="P104"/>
      <c r="Q104"/>
      <c r="R104"/>
      <c r="S104"/>
    </row>
    <row r="105" spans="1:37" ht="21" customHeight="1">
      <c r="A105" s="82" t="s">
        <v>1645</v>
      </c>
      <c r="B105" s="82" t="s">
        <v>1646</v>
      </c>
      <c r="C105" s="82" t="s">
        <v>1647</v>
      </c>
      <c r="D105" s="82" t="s">
        <v>1648</v>
      </c>
      <c r="E105" s="553"/>
      <c r="F105" s="553"/>
      <c r="G105" s="11"/>
      <c r="H105" s="105"/>
      <c r="I105" s="12"/>
      <c r="J105" s="11"/>
      <c r="K105" s="14"/>
      <c r="M105" s="4">
        <f t="shared" si="16"/>
        <v>0</v>
      </c>
      <c r="N105" s="4" t="str">
        <f t="shared" si="17"/>
        <v/>
      </c>
      <c r="O105"/>
      <c r="P105"/>
      <c r="Q105"/>
      <c r="R105"/>
      <c r="S105"/>
    </row>
    <row r="106" spans="1:37" ht="29.25" customHeight="1">
      <c r="A106" s="3">
        <f>COUNTIF($A5:$A104,"P")</f>
        <v>30</v>
      </c>
      <c r="B106" s="3">
        <f>COUNTIF($A5:$A104,"S*")</f>
        <v>5</v>
      </c>
      <c r="C106" s="3">
        <f>COUNTIF($A5:$A104,"F")</f>
        <v>9</v>
      </c>
      <c r="D106" s="5">
        <f>COUNTIF($A5:$A104,"P*") + COUNTIF($A5:$A104,"S2") *2 + COUNTIF($A5:$A104,"S3") *3 + COUNTIF($A5:$A104,"S4") *4</f>
        <v>91</v>
      </c>
      <c r="E106" s="27"/>
      <c r="F106" s="27"/>
      <c r="G106" s="11"/>
      <c r="H106" s="12"/>
      <c r="I106" s="12"/>
      <c r="J106" s="11"/>
      <c r="K106" s="14"/>
      <c r="M106" s="4">
        <f t="shared" si="16"/>
        <v>0</v>
      </c>
      <c r="N106" s="4" t="str">
        <f t="shared" si="17"/>
        <v/>
      </c>
      <c r="O106"/>
      <c r="P106"/>
      <c r="Q106"/>
      <c r="R106"/>
      <c r="S106"/>
    </row>
    <row r="107" spans="1:37" ht="43.5" customHeight="1">
      <c r="A107" s="7"/>
      <c r="B107" s="11"/>
      <c r="C107" s="10"/>
      <c r="D107" s="11"/>
      <c r="E107" s="11"/>
      <c r="F107" s="11"/>
      <c r="G107" s="11"/>
      <c r="H107" s="12"/>
      <c r="I107" s="12"/>
      <c r="J107" s="11"/>
      <c r="M107" s="4">
        <f t="shared" si="16"/>
        <v>0</v>
      </c>
      <c r="N107" s="4" t="str">
        <f t="shared" si="17"/>
        <v/>
      </c>
      <c r="O107"/>
      <c r="P107"/>
      <c r="Q107"/>
      <c r="R107"/>
      <c r="S107"/>
    </row>
    <row r="108" spans="1:37" ht="39" customHeight="1">
      <c r="A108" s="13"/>
      <c r="B108" s="11"/>
      <c r="C108" s="10"/>
      <c r="D108" s="7"/>
      <c r="E108" s="7"/>
      <c r="F108" s="7"/>
      <c r="G108" s="11"/>
      <c r="H108" s="14"/>
      <c r="I108" s="12"/>
      <c r="J108" s="11"/>
      <c r="M108" s="4">
        <f t="shared" si="16"/>
        <v>0</v>
      </c>
      <c r="N108" s="4" t="str">
        <f t="shared" si="17"/>
        <v/>
      </c>
      <c r="O108"/>
      <c r="P108"/>
      <c r="Q108"/>
      <c r="R108"/>
      <c r="S108"/>
    </row>
    <row r="109" spans="1:37" ht="39.75" customHeight="1">
      <c r="A109" s="13"/>
      <c r="B109" s="17"/>
      <c r="C109" s="30"/>
      <c r="D109" s="7"/>
      <c r="E109" s="7"/>
      <c r="F109" s="7"/>
      <c r="G109" s="17"/>
      <c r="H109" s="18"/>
      <c r="I109" s="12"/>
      <c r="J109" s="7"/>
      <c r="M109" s="4">
        <f t="shared" si="16"/>
        <v>0</v>
      </c>
      <c r="N109" s="4" t="str">
        <f t="shared" si="17"/>
        <v/>
      </c>
      <c r="O109"/>
      <c r="P109"/>
      <c r="Q109"/>
      <c r="R109"/>
      <c r="S109"/>
    </row>
    <row r="110" spans="1:37" s="26" customFormat="1" ht="26.25" customHeight="1">
      <c r="A110" s="13"/>
      <c r="B110" s="11"/>
      <c r="C110" s="31"/>
      <c r="D110" s="7"/>
      <c r="E110" s="7"/>
      <c r="F110" s="7"/>
      <c r="G110" s="11"/>
      <c r="H110" s="12"/>
      <c r="I110" s="12"/>
      <c r="J110" s="11"/>
      <c r="K110" s="4"/>
      <c r="L110" s="4"/>
      <c r="M110" s="4">
        <f t="shared" si="16"/>
        <v>0</v>
      </c>
      <c r="N110" s="4" t="str">
        <f t="shared" si="17"/>
        <v/>
      </c>
      <c r="O110"/>
      <c r="P110"/>
      <c r="Q110"/>
      <c r="R110"/>
      <c r="S110"/>
      <c r="T110" s="14"/>
      <c r="U110" s="14"/>
      <c r="V110" s="14"/>
      <c r="W110" s="14"/>
      <c r="X110" s="14"/>
      <c r="Y110" s="14"/>
      <c r="Z110" s="14"/>
      <c r="AA110" s="14"/>
      <c r="AB110" s="14"/>
      <c r="AC110" s="14"/>
      <c r="AD110" s="14"/>
      <c r="AE110" s="14"/>
      <c r="AF110" s="14"/>
      <c r="AG110" s="14"/>
      <c r="AH110" s="14"/>
      <c r="AI110" s="14"/>
      <c r="AJ110" s="14"/>
      <c r="AK110" s="14"/>
    </row>
    <row r="111" spans="1:37">
      <c r="A111" s="13"/>
      <c r="B111" s="11"/>
      <c r="C111" s="31"/>
      <c r="D111" s="7"/>
      <c r="E111" s="7"/>
      <c r="F111" s="7"/>
      <c r="G111" s="11"/>
      <c r="H111" s="12"/>
      <c r="I111" s="29"/>
      <c r="J111" s="11"/>
      <c r="M111" s="4">
        <f t="shared" si="16"/>
        <v>0</v>
      </c>
      <c r="N111" s="4" t="str">
        <f t="shared" si="17"/>
        <v/>
      </c>
      <c r="O111" s="14"/>
      <c r="P111" s="14"/>
      <c r="R111"/>
      <c r="S111"/>
    </row>
    <row r="112" spans="1:37">
      <c r="A112" s="13"/>
      <c r="B112" s="11"/>
      <c r="C112" s="10"/>
      <c r="D112" s="11"/>
      <c r="E112" s="11"/>
      <c r="F112" s="11"/>
      <c r="G112" s="11"/>
      <c r="H112" s="12"/>
      <c r="I112" s="29"/>
      <c r="J112" s="7"/>
      <c r="M112" s="4">
        <f t="shared" si="16"/>
        <v>0</v>
      </c>
      <c r="N112" s="4" t="str">
        <f t="shared" si="17"/>
        <v/>
      </c>
      <c r="R112"/>
      <c r="S112"/>
    </row>
    <row r="113" spans="1:19">
      <c r="A113" s="13"/>
      <c r="B113" s="11"/>
      <c r="C113" s="10"/>
      <c r="D113" s="11"/>
      <c r="E113" s="11"/>
      <c r="F113" s="11"/>
      <c r="G113" s="11"/>
      <c r="H113" s="12"/>
      <c r="I113" s="29"/>
      <c r="J113" s="7"/>
      <c r="M113" s="4">
        <f t="shared" si="16"/>
        <v>0</v>
      </c>
      <c r="N113" s="4" t="str">
        <f t="shared" si="17"/>
        <v/>
      </c>
      <c r="R113"/>
      <c r="S113"/>
    </row>
    <row r="114" spans="1:19">
      <c r="A114" s="13"/>
      <c r="B114" s="11"/>
      <c r="C114" s="10"/>
      <c r="D114" s="11"/>
      <c r="E114" s="11"/>
      <c r="F114" s="11"/>
      <c r="G114" s="11"/>
      <c r="H114" s="12"/>
      <c r="I114" s="29"/>
      <c r="J114" s="7"/>
      <c r="K114" s="14"/>
      <c r="M114" s="4">
        <f t="shared" si="16"/>
        <v>0</v>
      </c>
      <c r="N114" s="4" t="str">
        <f t="shared" si="17"/>
        <v/>
      </c>
      <c r="R114"/>
      <c r="S114"/>
    </row>
    <row r="115" spans="1:19">
      <c r="M115" s="4">
        <f t="shared" si="16"/>
        <v>0</v>
      </c>
      <c r="N115" s="4" t="str">
        <f t="shared" si="17"/>
        <v/>
      </c>
      <c r="R115"/>
      <c r="S115"/>
    </row>
    <row r="116" spans="1:19">
      <c r="M116" s="4">
        <f t="shared" si="16"/>
        <v>0</v>
      </c>
      <c r="N116" s="4" t="str">
        <f t="shared" si="17"/>
        <v/>
      </c>
      <c r="R116"/>
      <c r="S116"/>
    </row>
    <row r="117" spans="1:19">
      <c r="M117" s="4">
        <f t="shared" si="16"/>
        <v>0</v>
      </c>
      <c r="N117" s="4" t="str">
        <f t="shared" si="17"/>
        <v/>
      </c>
      <c r="R117"/>
      <c r="S117"/>
    </row>
    <row r="118" spans="1:19">
      <c r="M118" s="4">
        <f t="shared" si="16"/>
        <v>0</v>
      </c>
      <c r="N118" s="4" t="str">
        <f t="shared" si="17"/>
        <v/>
      </c>
      <c r="R118"/>
      <c r="S118"/>
    </row>
    <row r="119" spans="1:19">
      <c r="M119" s="4">
        <f t="shared" si="16"/>
        <v>0</v>
      </c>
      <c r="N119" s="4" t="str">
        <f t="shared" si="17"/>
        <v/>
      </c>
      <c r="R119"/>
      <c r="S119"/>
    </row>
    <row r="120" spans="1:19">
      <c r="M120" s="4">
        <f t="shared" si="16"/>
        <v>0</v>
      </c>
      <c r="N120" s="4" t="str">
        <f t="shared" si="17"/>
        <v/>
      </c>
      <c r="R120"/>
      <c r="S120"/>
    </row>
    <row r="121" spans="1:19">
      <c r="M121" s="4">
        <f t="shared" si="16"/>
        <v>0</v>
      </c>
      <c r="N121" s="4" t="str">
        <f t="shared" si="17"/>
        <v/>
      </c>
      <c r="R121"/>
      <c r="S121"/>
    </row>
    <row r="122" spans="1:19">
      <c r="M122" s="4">
        <f t="shared" si="16"/>
        <v>0</v>
      </c>
      <c r="N122" s="4" t="str">
        <f t="shared" si="17"/>
        <v/>
      </c>
      <c r="R122"/>
      <c r="S122"/>
    </row>
    <row r="123" spans="1:19">
      <c r="M123" s="4">
        <f t="shared" si="16"/>
        <v>0</v>
      </c>
      <c r="N123" s="4" t="str">
        <f t="shared" si="17"/>
        <v/>
      </c>
      <c r="R123"/>
      <c r="S123"/>
    </row>
    <row r="124" spans="1:19">
      <c r="M124" s="4">
        <f t="shared" si="16"/>
        <v>0</v>
      </c>
      <c r="N124" s="4" t="str">
        <f t="shared" si="17"/>
        <v/>
      </c>
      <c r="R124"/>
      <c r="S124"/>
    </row>
    <row r="125" spans="1:19">
      <c r="M125" s="4">
        <f t="shared" si="16"/>
        <v>0</v>
      </c>
      <c r="N125" s="4" t="str">
        <f t="shared" si="17"/>
        <v/>
      </c>
    </row>
    <row r="126" spans="1:19">
      <c r="M126" s="4">
        <f t="shared" si="16"/>
        <v>0</v>
      </c>
      <c r="N126" s="4" t="str">
        <f t="shared" si="17"/>
        <v/>
      </c>
    </row>
    <row r="127" spans="1:19">
      <c r="M127" s="4">
        <f t="shared" si="16"/>
        <v>0</v>
      </c>
      <c r="N127" s="4" t="str">
        <f t="shared" si="17"/>
        <v/>
      </c>
    </row>
    <row r="128" spans="1:19">
      <c r="M128" s="4">
        <f t="shared" si="16"/>
        <v>0</v>
      </c>
      <c r="N128" s="4" t="str">
        <f t="shared" si="17"/>
        <v/>
      </c>
    </row>
    <row r="129" spans="12:14">
      <c r="L129" s="65"/>
      <c r="M129" s="4">
        <f t="shared" si="16"/>
        <v>0</v>
      </c>
      <c r="N129" s="4" t="str">
        <f t="shared" si="17"/>
        <v/>
      </c>
    </row>
    <row r="130" spans="12:14">
      <c r="L130" s="65"/>
      <c r="M130" s="4">
        <f t="shared" si="16"/>
        <v>0</v>
      </c>
      <c r="N130" s="4" t="str">
        <f t="shared" si="17"/>
        <v/>
      </c>
    </row>
    <row r="131" spans="12:14">
      <c r="M131" s="4">
        <f t="shared" si="16"/>
        <v>0</v>
      </c>
      <c r="N131" s="4" t="str">
        <f t="shared" si="17"/>
        <v/>
      </c>
    </row>
    <row r="132" spans="12:14">
      <c r="M132" s="4">
        <f t="shared" si="16"/>
        <v>0</v>
      </c>
      <c r="N132" s="4" t="str">
        <f t="shared" si="17"/>
        <v/>
      </c>
    </row>
    <row r="133" spans="12:14">
      <c r="M133" s="4">
        <f t="shared" si="16"/>
        <v>0</v>
      </c>
      <c r="N133" s="4" t="str">
        <f t="shared" si="17"/>
        <v/>
      </c>
    </row>
    <row r="134" spans="12:14">
      <c r="M134" s="4">
        <f t="shared" si="16"/>
        <v>0</v>
      </c>
      <c r="N134" s="4" t="str">
        <f t="shared" si="17"/>
        <v/>
      </c>
    </row>
    <row r="135" spans="12:14">
      <c r="M135" s="4">
        <f t="shared" si="16"/>
        <v>0</v>
      </c>
      <c r="N135" s="4" t="str">
        <f t="shared" si="17"/>
        <v/>
      </c>
    </row>
    <row r="136" spans="12:14">
      <c r="M136" s="4">
        <f t="shared" si="16"/>
        <v>0</v>
      </c>
      <c r="N136" s="4" t="str">
        <f t="shared" si="17"/>
        <v/>
      </c>
    </row>
    <row r="137" spans="12:14">
      <c r="M137" s="4">
        <f t="shared" si="16"/>
        <v>0</v>
      </c>
      <c r="N137" s="4" t="str">
        <f t="shared" si="17"/>
        <v/>
      </c>
    </row>
    <row r="138" spans="12:14">
      <c r="M138" s="4">
        <f t="shared" si="16"/>
        <v>0</v>
      </c>
      <c r="N138" s="4" t="str">
        <f t="shared" si="17"/>
        <v/>
      </c>
    </row>
    <row r="139" spans="12:14">
      <c r="M139" s="4">
        <f t="shared" si="16"/>
        <v>0</v>
      </c>
      <c r="N139" s="4" t="str">
        <f t="shared" si="17"/>
        <v/>
      </c>
    </row>
    <row r="140" spans="12:14">
      <c r="M140" s="4">
        <f t="shared" si="16"/>
        <v>0</v>
      </c>
      <c r="N140" s="4" t="str">
        <f t="shared" si="17"/>
        <v/>
      </c>
    </row>
    <row r="141" spans="12:14">
      <c r="M141" s="4">
        <f t="shared" si="16"/>
        <v>0</v>
      </c>
      <c r="N141" s="4" t="str">
        <f t="shared" si="17"/>
        <v/>
      </c>
    </row>
    <row r="142" spans="12:14">
      <c r="M142" s="4">
        <f t="shared" si="16"/>
        <v>0</v>
      </c>
      <c r="N142" s="4" t="str">
        <f t="shared" si="17"/>
        <v/>
      </c>
    </row>
    <row r="143" spans="12:14">
      <c r="M143" s="4">
        <f t="shared" si="16"/>
        <v>0</v>
      </c>
      <c r="N143" s="4" t="str">
        <f t="shared" si="17"/>
        <v/>
      </c>
    </row>
    <row r="144" spans="12:14">
      <c r="M144" s="4">
        <f t="shared" si="16"/>
        <v>0</v>
      </c>
      <c r="N144" s="4" t="str">
        <f t="shared" si="17"/>
        <v/>
      </c>
    </row>
    <row r="145" spans="13:14">
      <c r="M145" s="4">
        <f t="shared" si="16"/>
        <v>0</v>
      </c>
      <c r="N145" s="4" t="str">
        <f t="shared" si="17"/>
        <v/>
      </c>
    </row>
    <row r="146" spans="13:14">
      <c r="M146" s="4">
        <f t="shared" si="16"/>
        <v>0</v>
      </c>
      <c r="N146" s="4" t="str">
        <f t="shared" si="17"/>
        <v/>
      </c>
    </row>
    <row r="147" spans="13:14">
      <c r="M147" s="4">
        <f t="shared" si="16"/>
        <v>0</v>
      </c>
      <c r="N147" s="4" t="str">
        <f t="shared" si="17"/>
        <v/>
      </c>
    </row>
    <row r="148" spans="13:14">
      <c r="M148" s="4">
        <f t="shared" si="16"/>
        <v>0</v>
      </c>
      <c r="N148" s="4" t="str">
        <f t="shared" si="17"/>
        <v/>
      </c>
    </row>
    <row r="149" spans="13:14">
      <c r="M149" s="4">
        <f t="shared" ref="M149:M212" si="18">IF(ISNUMBER(FIND("/",$B153,1)),MID($B153,1,FIND("/",$B153,1)-1),$B153)</f>
        <v>0</v>
      </c>
      <c r="N149" s="4" t="str">
        <f t="shared" ref="N149:N212" si="19">IF(ISNUMBER(FIND("/",$B153,1)),MID($B153,FIND("/",$B153,1)+1,LEN($B153)),"")</f>
        <v/>
      </c>
    </row>
    <row r="150" spans="13:14">
      <c r="M150" s="4">
        <f t="shared" si="18"/>
        <v>0</v>
      </c>
      <c r="N150" s="4" t="str">
        <f t="shared" si="19"/>
        <v/>
      </c>
    </row>
    <row r="151" spans="13:14">
      <c r="M151" s="4">
        <f t="shared" si="18"/>
        <v>0</v>
      </c>
      <c r="N151" s="4" t="str">
        <f t="shared" si="19"/>
        <v/>
      </c>
    </row>
    <row r="152" spans="13:14">
      <c r="M152" s="4">
        <f t="shared" si="18"/>
        <v>0</v>
      </c>
      <c r="N152" s="4" t="str">
        <f t="shared" si="19"/>
        <v/>
      </c>
    </row>
    <row r="153" spans="13:14">
      <c r="M153" s="4">
        <f t="shared" si="18"/>
        <v>0</v>
      </c>
      <c r="N153" s="4" t="str">
        <f t="shared" si="19"/>
        <v/>
      </c>
    </row>
    <row r="154" spans="13:14">
      <c r="M154" s="4">
        <f t="shared" si="18"/>
        <v>0</v>
      </c>
      <c r="N154" s="4" t="str">
        <f t="shared" si="19"/>
        <v/>
      </c>
    </row>
    <row r="155" spans="13:14">
      <c r="M155" s="4">
        <f t="shared" si="18"/>
        <v>0</v>
      </c>
      <c r="N155" s="4" t="str">
        <f t="shared" si="19"/>
        <v/>
      </c>
    </row>
    <row r="156" spans="13:14">
      <c r="M156" s="4">
        <f t="shared" si="18"/>
        <v>0</v>
      </c>
      <c r="N156" s="4" t="str">
        <f t="shared" si="19"/>
        <v/>
      </c>
    </row>
    <row r="157" spans="13:14">
      <c r="M157" s="4">
        <f t="shared" si="18"/>
        <v>0</v>
      </c>
      <c r="N157" s="4" t="str">
        <f t="shared" si="19"/>
        <v/>
      </c>
    </row>
    <row r="158" spans="13:14">
      <c r="M158" s="4">
        <f t="shared" si="18"/>
        <v>0</v>
      </c>
      <c r="N158" s="4" t="str">
        <f t="shared" si="19"/>
        <v/>
      </c>
    </row>
    <row r="159" spans="13:14">
      <c r="M159" s="4">
        <f t="shared" si="18"/>
        <v>0</v>
      </c>
      <c r="N159" s="4" t="str">
        <f t="shared" si="19"/>
        <v/>
      </c>
    </row>
    <row r="160" spans="13:14">
      <c r="M160" s="4">
        <f t="shared" si="18"/>
        <v>0</v>
      </c>
      <c r="N160" s="4" t="str">
        <f t="shared" si="19"/>
        <v/>
      </c>
    </row>
    <row r="161" spans="12:14">
      <c r="M161" s="4">
        <f t="shared" si="18"/>
        <v>0</v>
      </c>
      <c r="N161" s="4" t="str">
        <f t="shared" si="19"/>
        <v/>
      </c>
    </row>
    <row r="162" spans="12:14">
      <c r="M162" s="4">
        <f t="shared" si="18"/>
        <v>0</v>
      </c>
      <c r="N162" s="4" t="str">
        <f t="shared" si="19"/>
        <v/>
      </c>
    </row>
    <row r="163" spans="12:14">
      <c r="M163" s="4">
        <f t="shared" si="18"/>
        <v>0</v>
      </c>
      <c r="N163" s="4" t="str">
        <f t="shared" si="19"/>
        <v/>
      </c>
    </row>
    <row r="164" spans="12:14">
      <c r="M164" s="4">
        <f t="shared" si="18"/>
        <v>0</v>
      </c>
      <c r="N164" s="4" t="str">
        <f t="shared" si="19"/>
        <v/>
      </c>
    </row>
    <row r="165" spans="12:14">
      <c r="M165" s="4">
        <f t="shared" si="18"/>
        <v>0</v>
      </c>
      <c r="N165" s="4" t="str">
        <f t="shared" si="19"/>
        <v/>
      </c>
    </row>
    <row r="166" spans="12:14">
      <c r="M166" s="4">
        <f t="shared" si="18"/>
        <v>0</v>
      </c>
      <c r="N166" s="4" t="str">
        <f t="shared" si="19"/>
        <v/>
      </c>
    </row>
    <row r="167" spans="12:14">
      <c r="M167" s="4">
        <f t="shared" si="18"/>
        <v>0</v>
      </c>
      <c r="N167" s="4" t="str">
        <f t="shared" si="19"/>
        <v/>
      </c>
    </row>
    <row r="168" spans="12:14">
      <c r="M168" s="4">
        <f t="shared" si="18"/>
        <v>0</v>
      </c>
      <c r="N168" s="4" t="str">
        <f t="shared" si="19"/>
        <v/>
      </c>
    </row>
    <row r="169" spans="12:14">
      <c r="M169" s="4">
        <f t="shared" si="18"/>
        <v>0</v>
      </c>
      <c r="N169" s="4" t="str">
        <f t="shared" si="19"/>
        <v/>
      </c>
    </row>
    <row r="170" spans="12:14">
      <c r="M170" s="4">
        <f t="shared" si="18"/>
        <v>0</v>
      </c>
      <c r="N170" s="4" t="str">
        <f t="shared" si="19"/>
        <v/>
      </c>
    </row>
    <row r="171" spans="12:14">
      <c r="L171" s="39"/>
      <c r="M171" s="4">
        <f t="shared" si="18"/>
        <v>0</v>
      </c>
      <c r="N171" s="4" t="str">
        <f t="shared" si="19"/>
        <v/>
      </c>
    </row>
    <row r="172" spans="12:14">
      <c r="M172" s="4">
        <f t="shared" si="18"/>
        <v>0</v>
      </c>
      <c r="N172" s="4" t="str">
        <f t="shared" si="19"/>
        <v/>
      </c>
    </row>
    <row r="173" spans="12:14">
      <c r="M173" s="4">
        <f t="shared" si="18"/>
        <v>0</v>
      </c>
      <c r="N173" s="4" t="str">
        <f t="shared" si="19"/>
        <v/>
      </c>
    </row>
    <row r="174" spans="12:14">
      <c r="M174" s="4">
        <f t="shared" si="18"/>
        <v>0</v>
      </c>
      <c r="N174" s="4" t="str">
        <f t="shared" si="19"/>
        <v/>
      </c>
    </row>
    <row r="175" spans="12:14">
      <c r="M175" s="4">
        <f t="shared" si="18"/>
        <v>0</v>
      </c>
      <c r="N175" s="4" t="str">
        <f t="shared" si="19"/>
        <v/>
      </c>
    </row>
    <row r="176" spans="12:14">
      <c r="M176" s="4">
        <f t="shared" si="18"/>
        <v>0</v>
      </c>
      <c r="N176" s="4" t="str">
        <f t="shared" si="19"/>
        <v/>
      </c>
    </row>
    <row r="177" spans="13:14">
      <c r="M177" s="4">
        <f t="shared" si="18"/>
        <v>0</v>
      </c>
      <c r="N177" s="4" t="str">
        <f t="shared" si="19"/>
        <v/>
      </c>
    </row>
    <row r="178" spans="13:14">
      <c r="M178" s="4">
        <f t="shared" si="18"/>
        <v>0</v>
      </c>
      <c r="N178" s="4" t="str">
        <f t="shared" si="19"/>
        <v/>
      </c>
    </row>
    <row r="179" spans="13:14">
      <c r="M179" s="4">
        <f t="shared" si="18"/>
        <v>0</v>
      </c>
      <c r="N179" s="4" t="str">
        <f t="shared" si="19"/>
        <v/>
      </c>
    </row>
    <row r="180" spans="13:14">
      <c r="M180" s="4">
        <f t="shared" si="18"/>
        <v>0</v>
      </c>
      <c r="N180" s="4" t="str">
        <f t="shared" si="19"/>
        <v/>
      </c>
    </row>
    <row r="181" spans="13:14">
      <c r="M181" s="4">
        <f t="shared" si="18"/>
        <v>0</v>
      </c>
      <c r="N181" s="4" t="str">
        <f t="shared" si="19"/>
        <v/>
      </c>
    </row>
    <row r="182" spans="13:14">
      <c r="M182" s="4">
        <f t="shared" si="18"/>
        <v>0</v>
      </c>
      <c r="N182" s="4" t="str">
        <f t="shared" si="19"/>
        <v/>
      </c>
    </row>
    <row r="183" spans="13:14">
      <c r="M183" s="4">
        <f t="shared" si="18"/>
        <v>0</v>
      </c>
      <c r="N183" s="4" t="str">
        <f t="shared" si="19"/>
        <v/>
      </c>
    </row>
    <row r="184" spans="13:14">
      <c r="M184" s="4">
        <f t="shared" si="18"/>
        <v>0</v>
      </c>
      <c r="N184" s="4" t="str">
        <f t="shared" si="19"/>
        <v/>
      </c>
    </row>
    <row r="185" spans="13:14">
      <c r="M185" s="4">
        <f t="shared" si="18"/>
        <v>0</v>
      </c>
      <c r="N185" s="4" t="str">
        <f t="shared" si="19"/>
        <v/>
      </c>
    </row>
    <row r="186" spans="13:14">
      <c r="M186" s="4">
        <f t="shared" si="18"/>
        <v>0</v>
      </c>
      <c r="N186" s="4" t="str">
        <f t="shared" si="19"/>
        <v/>
      </c>
    </row>
    <row r="187" spans="13:14">
      <c r="M187" s="4">
        <f t="shared" si="18"/>
        <v>0</v>
      </c>
      <c r="N187" s="4" t="str">
        <f t="shared" si="19"/>
        <v/>
      </c>
    </row>
    <row r="188" spans="13:14">
      <c r="M188" s="4">
        <f t="shared" si="18"/>
        <v>0</v>
      </c>
      <c r="N188" s="4" t="str">
        <f t="shared" si="19"/>
        <v/>
      </c>
    </row>
    <row r="189" spans="13:14">
      <c r="M189" s="4">
        <f t="shared" si="18"/>
        <v>0</v>
      </c>
      <c r="N189" s="4" t="str">
        <f t="shared" si="19"/>
        <v/>
      </c>
    </row>
    <row r="190" spans="13:14">
      <c r="M190" s="4">
        <f t="shared" si="18"/>
        <v>0</v>
      </c>
      <c r="N190" s="4" t="str">
        <f t="shared" si="19"/>
        <v/>
      </c>
    </row>
    <row r="191" spans="13:14">
      <c r="M191" s="4">
        <f t="shared" si="18"/>
        <v>0</v>
      </c>
      <c r="N191" s="4" t="str">
        <f t="shared" si="19"/>
        <v/>
      </c>
    </row>
    <row r="192" spans="13:14">
      <c r="M192" s="4">
        <f t="shared" si="18"/>
        <v>0</v>
      </c>
      <c r="N192" s="4" t="str">
        <f t="shared" si="19"/>
        <v/>
      </c>
    </row>
    <row r="193" spans="13:14">
      <c r="M193" s="4">
        <f t="shared" si="18"/>
        <v>0</v>
      </c>
      <c r="N193" s="4" t="str">
        <f t="shared" si="19"/>
        <v/>
      </c>
    </row>
    <row r="194" spans="13:14">
      <c r="M194" s="4">
        <f t="shared" si="18"/>
        <v>0</v>
      </c>
      <c r="N194" s="4" t="str">
        <f t="shared" si="19"/>
        <v/>
      </c>
    </row>
    <row r="195" spans="13:14">
      <c r="M195" s="4">
        <f t="shared" si="18"/>
        <v>0</v>
      </c>
      <c r="N195" s="4" t="str">
        <f t="shared" si="19"/>
        <v/>
      </c>
    </row>
    <row r="196" spans="13:14">
      <c r="M196" s="4">
        <f t="shared" si="18"/>
        <v>0</v>
      </c>
      <c r="N196" s="4" t="str">
        <f t="shared" si="19"/>
        <v/>
      </c>
    </row>
    <row r="197" spans="13:14">
      <c r="M197" s="4">
        <f t="shared" si="18"/>
        <v>0</v>
      </c>
      <c r="N197" s="4" t="str">
        <f t="shared" si="19"/>
        <v/>
      </c>
    </row>
    <row r="198" spans="13:14">
      <c r="M198" s="4">
        <f t="shared" si="18"/>
        <v>0</v>
      </c>
      <c r="N198" s="4" t="str">
        <f t="shared" si="19"/>
        <v/>
      </c>
    </row>
    <row r="199" spans="13:14">
      <c r="M199" s="4">
        <f t="shared" si="18"/>
        <v>0</v>
      </c>
      <c r="N199" s="4" t="str">
        <f t="shared" si="19"/>
        <v/>
      </c>
    </row>
    <row r="200" spans="13:14">
      <c r="M200" s="4">
        <f t="shared" si="18"/>
        <v>0</v>
      </c>
      <c r="N200" s="4" t="str">
        <f t="shared" si="19"/>
        <v/>
      </c>
    </row>
    <row r="201" spans="13:14">
      <c r="M201" s="4">
        <f t="shared" si="18"/>
        <v>0</v>
      </c>
      <c r="N201" s="4" t="str">
        <f t="shared" si="19"/>
        <v/>
      </c>
    </row>
    <row r="202" spans="13:14">
      <c r="M202" s="4">
        <f t="shared" si="18"/>
        <v>0</v>
      </c>
      <c r="N202" s="4" t="str">
        <f t="shared" si="19"/>
        <v/>
      </c>
    </row>
    <row r="203" spans="13:14">
      <c r="M203" s="4">
        <f t="shared" si="18"/>
        <v>0</v>
      </c>
      <c r="N203" s="4" t="str">
        <f t="shared" si="19"/>
        <v/>
      </c>
    </row>
    <row r="204" spans="13:14">
      <c r="M204" s="4">
        <f t="shared" si="18"/>
        <v>0</v>
      </c>
      <c r="N204" s="4" t="str">
        <f t="shared" si="19"/>
        <v/>
      </c>
    </row>
    <row r="205" spans="13:14">
      <c r="M205" s="4">
        <f t="shared" si="18"/>
        <v>0</v>
      </c>
      <c r="N205" s="4" t="str">
        <f t="shared" si="19"/>
        <v/>
      </c>
    </row>
    <row r="206" spans="13:14">
      <c r="M206" s="4">
        <f t="shared" si="18"/>
        <v>0</v>
      </c>
      <c r="N206" s="4" t="str">
        <f t="shared" si="19"/>
        <v/>
      </c>
    </row>
    <row r="207" spans="13:14">
      <c r="M207" s="4">
        <f t="shared" si="18"/>
        <v>0</v>
      </c>
      <c r="N207" s="4" t="str">
        <f t="shared" si="19"/>
        <v/>
      </c>
    </row>
    <row r="208" spans="13:14">
      <c r="M208" s="4">
        <f t="shared" si="18"/>
        <v>0</v>
      </c>
      <c r="N208" s="4" t="str">
        <f t="shared" si="19"/>
        <v/>
      </c>
    </row>
    <row r="209" spans="13:14">
      <c r="M209" s="4">
        <f t="shared" si="18"/>
        <v>0</v>
      </c>
      <c r="N209" s="4" t="str">
        <f t="shared" si="19"/>
        <v/>
      </c>
    </row>
    <row r="210" spans="13:14">
      <c r="M210" s="4">
        <f t="shared" si="18"/>
        <v>0</v>
      </c>
      <c r="N210" s="4" t="str">
        <f t="shared" si="19"/>
        <v/>
      </c>
    </row>
    <row r="211" spans="13:14">
      <c r="M211" s="4">
        <f t="shared" si="18"/>
        <v>0</v>
      </c>
      <c r="N211" s="4" t="str">
        <f t="shared" si="19"/>
        <v/>
      </c>
    </row>
    <row r="212" spans="13:14">
      <c r="M212" s="4">
        <f t="shared" si="18"/>
        <v>0</v>
      </c>
      <c r="N212" s="4" t="str">
        <f t="shared" si="19"/>
        <v/>
      </c>
    </row>
    <row r="213" spans="13:14">
      <c r="M213" s="4">
        <f t="shared" ref="M213:M276" si="20">IF(ISNUMBER(FIND("/",$B217,1)),MID($B217,1,FIND("/",$B217,1)-1),$B217)</f>
        <v>0</v>
      </c>
      <c r="N213" s="4" t="str">
        <f t="shared" ref="N213:N276" si="21">IF(ISNUMBER(FIND("/",$B217,1)),MID($B217,FIND("/",$B217,1)+1,LEN($B217)),"")</f>
        <v/>
      </c>
    </row>
    <row r="214" spans="13:14">
      <c r="M214" s="4">
        <f t="shared" si="20"/>
        <v>0</v>
      </c>
      <c r="N214" s="4" t="str">
        <f t="shared" si="21"/>
        <v/>
      </c>
    </row>
    <row r="215" spans="13:14">
      <c r="M215" s="4">
        <f t="shared" si="20"/>
        <v>0</v>
      </c>
      <c r="N215" s="4" t="str">
        <f t="shared" si="21"/>
        <v/>
      </c>
    </row>
    <row r="216" spans="13:14">
      <c r="M216" s="4">
        <f t="shared" si="20"/>
        <v>0</v>
      </c>
      <c r="N216" s="4" t="str">
        <f t="shared" si="21"/>
        <v/>
      </c>
    </row>
    <row r="217" spans="13:14">
      <c r="M217" s="4">
        <f t="shared" si="20"/>
        <v>0</v>
      </c>
      <c r="N217" s="4" t="str">
        <f t="shared" si="21"/>
        <v/>
      </c>
    </row>
    <row r="218" spans="13:14">
      <c r="M218" s="4">
        <f t="shared" si="20"/>
        <v>0</v>
      </c>
      <c r="N218" s="4" t="str">
        <f t="shared" si="21"/>
        <v/>
      </c>
    </row>
    <row r="219" spans="13:14">
      <c r="M219" s="4">
        <f t="shared" si="20"/>
        <v>0</v>
      </c>
      <c r="N219" s="4" t="str">
        <f t="shared" si="21"/>
        <v/>
      </c>
    </row>
    <row r="220" spans="13:14">
      <c r="M220" s="4">
        <f t="shared" si="20"/>
        <v>0</v>
      </c>
      <c r="N220" s="4" t="str">
        <f t="shared" si="21"/>
        <v/>
      </c>
    </row>
    <row r="221" spans="13:14">
      <c r="M221" s="4">
        <f t="shared" si="20"/>
        <v>0</v>
      </c>
      <c r="N221" s="4" t="str">
        <f t="shared" si="21"/>
        <v/>
      </c>
    </row>
    <row r="222" spans="13:14">
      <c r="M222" s="4">
        <f t="shared" si="20"/>
        <v>0</v>
      </c>
      <c r="N222" s="4" t="str">
        <f t="shared" si="21"/>
        <v/>
      </c>
    </row>
    <row r="223" spans="13:14">
      <c r="M223" s="4">
        <f t="shared" si="20"/>
        <v>0</v>
      </c>
      <c r="N223" s="4" t="str">
        <f t="shared" si="21"/>
        <v/>
      </c>
    </row>
    <row r="224" spans="13:14">
      <c r="M224" s="4">
        <f t="shared" si="20"/>
        <v>0</v>
      </c>
      <c r="N224" s="4" t="str">
        <f t="shared" si="21"/>
        <v/>
      </c>
    </row>
    <row r="225" spans="13:14">
      <c r="M225" s="4">
        <f t="shared" si="20"/>
        <v>0</v>
      </c>
      <c r="N225" s="4" t="str">
        <f t="shared" si="21"/>
        <v/>
      </c>
    </row>
    <row r="226" spans="13:14">
      <c r="M226" s="4">
        <f t="shared" si="20"/>
        <v>0</v>
      </c>
      <c r="N226" s="4" t="str">
        <f t="shared" si="21"/>
        <v/>
      </c>
    </row>
    <row r="227" spans="13:14">
      <c r="M227" s="4">
        <f t="shared" si="20"/>
        <v>0</v>
      </c>
      <c r="N227" s="4" t="str">
        <f t="shared" si="21"/>
        <v/>
      </c>
    </row>
    <row r="228" spans="13:14">
      <c r="M228" s="4">
        <f t="shared" si="20"/>
        <v>0</v>
      </c>
      <c r="N228" s="4" t="str">
        <f t="shared" si="21"/>
        <v/>
      </c>
    </row>
    <row r="229" spans="13:14">
      <c r="M229" s="4">
        <f t="shared" si="20"/>
        <v>0</v>
      </c>
      <c r="N229" s="4" t="str">
        <f t="shared" si="21"/>
        <v/>
      </c>
    </row>
    <row r="230" spans="13:14">
      <c r="M230" s="4">
        <f t="shared" si="20"/>
        <v>0</v>
      </c>
      <c r="N230" s="4" t="str">
        <f t="shared" si="21"/>
        <v/>
      </c>
    </row>
    <row r="231" spans="13:14">
      <c r="M231" s="4">
        <f t="shared" si="20"/>
        <v>0</v>
      </c>
      <c r="N231" s="4" t="str">
        <f t="shared" si="21"/>
        <v/>
      </c>
    </row>
    <row r="232" spans="13:14">
      <c r="M232" s="4">
        <f t="shared" si="20"/>
        <v>0</v>
      </c>
      <c r="N232" s="4" t="str">
        <f t="shared" si="21"/>
        <v/>
      </c>
    </row>
    <row r="233" spans="13:14">
      <c r="M233" s="4">
        <f t="shared" si="20"/>
        <v>0</v>
      </c>
      <c r="N233" s="4" t="str">
        <f t="shared" si="21"/>
        <v/>
      </c>
    </row>
    <row r="234" spans="13:14">
      <c r="M234" s="4">
        <f t="shared" si="20"/>
        <v>0</v>
      </c>
      <c r="N234" s="4" t="str">
        <f t="shared" si="21"/>
        <v/>
      </c>
    </row>
    <row r="235" spans="13:14">
      <c r="M235" s="4">
        <f t="shared" si="20"/>
        <v>0</v>
      </c>
      <c r="N235" s="4" t="str">
        <f t="shared" si="21"/>
        <v/>
      </c>
    </row>
    <row r="236" spans="13:14">
      <c r="M236" s="4">
        <f t="shared" si="20"/>
        <v>0</v>
      </c>
      <c r="N236" s="4" t="str">
        <f t="shared" si="21"/>
        <v/>
      </c>
    </row>
    <row r="237" spans="13:14">
      <c r="M237" s="4">
        <f t="shared" si="20"/>
        <v>0</v>
      </c>
      <c r="N237" s="4" t="str">
        <f t="shared" si="21"/>
        <v/>
      </c>
    </row>
    <row r="238" spans="13:14">
      <c r="M238" s="4">
        <f t="shared" si="20"/>
        <v>0</v>
      </c>
      <c r="N238" s="4" t="str">
        <f t="shared" si="21"/>
        <v/>
      </c>
    </row>
    <row r="239" spans="13:14">
      <c r="M239" s="4">
        <f t="shared" si="20"/>
        <v>0</v>
      </c>
      <c r="N239" s="4" t="str">
        <f t="shared" si="21"/>
        <v/>
      </c>
    </row>
    <row r="240" spans="13:14">
      <c r="M240" s="4">
        <f t="shared" si="20"/>
        <v>0</v>
      </c>
      <c r="N240" s="4" t="str">
        <f t="shared" si="21"/>
        <v/>
      </c>
    </row>
    <row r="241" spans="12:14">
      <c r="M241" s="4">
        <f t="shared" si="20"/>
        <v>0</v>
      </c>
      <c r="N241" s="4" t="str">
        <f t="shared" si="21"/>
        <v/>
      </c>
    </row>
    <row r="242" spans="12:14">
      <c r="M242" s="4">
        <f t="shared" si="20"/>
        <v>0</v>
      </c>
      <c r="N242" s="4" t="str">
        <f t="shared" si="21"/>
        <v/>
      </c>
    </row>
    <row r="243" spans="12:14">
      <c r="M243" s="4">
        <f t="shared" si="20"/>
        <v>0</v>
      </c>
      <c r="N243" s="4" t="str">
        <f t="shared" si="21"/>
        <v/>
      </c>
    </row>
    <row r="244" spans="12:14">
      <c r="M244" s="4">
        <f t="shared" si="20"/>
        <v>0</v>
      </c>
      <c r="N244" s="4" t="str">
        <f t="shared" si="21"/>
        <v/>
      </c>
    </row>
    <row r="245" spans="12:14">
      <c r="M245" s="4">
        <f t="shared" si="20"/>
        <v>0</v>
      </c>
      <c r="N245" s="4" t="str">
        <f t="shared" si="21"/>
        <v/>
      </c>
    </row>
    <row r="246" spans="12:14">
      <c r="M246" s="4">
        <f t="shared" si="20"/>
        <v>0</v>
      </c>
      <c r="N246" s="4" t="str">
        <f t="shared" si="21"/>
        <v/>
      </c>
    </row>
    <row r="247" spans="12:14">
      <c r="M247" s="4">
        <f t="shared" si="20"/>
        <v>0</v>
      </c>
      <c r="N247" s="4" t="str">
        <f t="shared" si="21"/>
        <v/>
      </c>
    </row>
    <row r="248" spans="12:14">
      <c r="M248" s="4">
        <f t="shared" si="20"/>
        <v>0</v>
      </c>
      <c r="N248" s="4" t="str">
        <f t="shared" si="21"/>
        <v/>
      </c>
    </row>
    <row r="249" spans="12:14">
      <c r="M249" s="4">
        <f t="shared" si="20"/>
        <v>0</v>
      </c>
      <c r="N249" s="4" t="str">
        <f t="shared" si="21"/>
        <v/>
      </c>
    </row>
    <row r="250" spans="12:14">
      <c r="M250" s="4">
        <f t="shared" si="20"/>
        <v>0</v>
      </c>
      <c r="N250" s="4" t="str">
        <f t="shared" si="21"/>
        <v/>
      </c>
    </row>
    <row r="251" spans="12:14">
      <c r="M251" s="4">
        <f t="shared" si="20"/>
        <v>0</v>
      </c>
      <c r="N251" s="4" t="str">
        <f t="shared" si="21"/>
        <v/>
      </c>
    </row>
    <row r="252" spans="12:14">
      <c r="L252" s="22"/>
      <c r="M252" s="4">
        <f t="shared" si="20"/>
        <v>0</v>
      </c>
      <c r="N252" s="4" t="str">
        <f t="shared" si="21"/>
        <v/>
      </c>
    </row>
    <row r="253" spans="12:14">
      <c r="L253" s="22"/>
      <c r="M253" s="4">
        <f t="shared" si="20"/>
        <v>0</v>
      </c>
      <c r="N253" s="4" t="str">
        <f t="shared" si="21"/>
        <v/>
      </c>
    </row>
    <row r="254" spans="12:14">
      <c r="L254" s="22"/>
      <c r="M254" s="4">
        <f t="shared" si="20"/>
        <v>0</v>
      </c>
      <c r="N254" s="4" t="str">
        <f t="shared" si="21"/>
        <v/>
      </c>
    </row>
    <row r="255" spans="12:14">
      <c r="L255" s="22"/>
      <c r="M255" s="4">
        <f t="shared" si="20"/>
        <v>0</v>
      </c>
      <c r="N255" s="4" t="str">
        <f t="shared" si="21"/>
        <v/>
      </c>
    </row>
    <row r="256" spans="12:14">
      <c r="L256" s="22"/>
      <c r="M256" s="4">
        <f t="shared" si="20"/>
        <v>0</v>
      </c>
      <c r="N256" s="4" t="str">
        <f t="shared" si="21"/>
        <v/>
      </c>
    </row>
    <row r="257" spans="12:14">
      <c r="L257" s="22"/>
      <c r="M257" s="4">
        <f t="shared" si="20"/>
        <v>0</v>
      </c>
      <c r="N257" s="4" t="str">
        <f t="shared" si="21"/>
        <v/>
      </c>
    </row>
    <row r="258" spans="12:14">
      <c r="L258" s="22"/>
      <c r="M258" s="4">
        <f t="shared" si="20"/>
        <v>0</v>
      </c>
      <c r="N258" s="4" t="str">
        <f t="shared" si="21"/>
        <v/>
      </c>
    </row>
    <row r="259" spans="12:14">
      <c r="L259" s="22"/>
      <c r="M259" s="4">
        <f t="shared" si="20"/>
        <v>0</v>
      </c>
      <c r="N259" s="4" t="str">
        <f t="shared" si="21"/>
        <v/>
      </c>
    </row>
    <row r="260" spans="12:14">
      <c r="L260" s="22"/>
      <c r="M260" s="4">
        <f t="shared" si="20"/>
        <v>0</v>
      </c>
      <c r="N260" s="4" t="str">
        <f t="shared" si="21"/>
        <v/>
      </c>
    </row>
    <row r="261" spans="12:14">
      <c r="L261" s="22"/>
      <c r="M261" s="4">
        <f t="shared" si="20"/>
        <v>0</v>
      </c>
      <c r="N261" s="4" t="str">
        <f t="shared" si="21"/>
        <v/>
      </c>
    </row>
    <row r="262" spans="12:14">
      <c r="L262" s="22"/>
      <c r="M262" s="4">
        <f t="shared" si="20"/>
        <v>0</v>
      </c>
      <c r="N262" s="4" t="str">
        <f t="shared" si="21"/>
        <v/>
      </c>
    </row>
    <row r="263" spans="12:14">
      <c r="L263" s="22"/>
      <c r="M263" s="4">
        <f t="shared" si="20"/>
        <v>0</v>
      </c>
      <c r="N263" s="4" t="str">
        <f t="shared" si="21"/>
        <v/>
      </c>
    </row>
    <row r="264" spans="12:14">
      <c r="L264" s="22"/>
      <c r="M264" s="4">
        <f t="shared" si="20"/>
        <v>0</v>
      </c>
      <c r="N264" s="4" t="str">
        <f t="shared" si="21"/>
        <v/>
      </c>
    </row>
    <row r="265" spans="12:14">
      <c r="L265" s="22"/>
      <c r="M265" s="4">
        <f t="shared" si="20"/>
        <v>0</v>
      </c>
      <c r="N265" s="4" t="str">
        <f t="shared" si="21"/>
        <v/>
      </c>
    </row>
    <row r="266" spans="12:14">
      <c r="L266" s="22"/>
      <c r="M266" s="4">
        <f t="shared" si="20"/>
        <v>0</v>
      </c>
      <c r="N266" s="4" t="str">
        <f t="shared" si="21"/>
        <v/>
      </c>
    </row>
    <row r="267" spans="12:14">
      <c r="L267" s="22"/>
      <c r="M267" s="4">
        <f t="shared" si="20"/>
        <v>0</v>
      </c>
      <c r="N267" s="4" t="str">
        <f t="shared" si="21"/>
        <v/>
      </c>
    </row>
    <row r="268" spans="12:14">
      <c r="L268" s="22"/>
      <c r="M268" s="4">
        <f t="shared" si="20"/>
        <v>0</v>
      </c>
      <c r="N268" s="4" t="str">
        <f t="shared" si="21"/>
        <v/>
      </c>
    </row>
    <row r="269" spans="12:14">
      <c r="L269" s="22"/>
      <c r="M269" s="4">
        <f t="shared" si="20"/>
        <v>0</v>
      </c>
      <c r="N269" s="4" t="str">
        <f t="shared" si="21"/>
        <v/>
      </c>
    </row>
    <row r="270" spans="12:14">
      <c r="L270" s="22"/>
      <c r="M270" s="4">
        <f t="shared" si="20"/>
        <v>0</v>
      </c>
      <c r="N270" s="4" t="str">
        <f t="shared" si="21"/>
        <v/>
      </c>
    </row>
    <row r="271" spans="12:14">
      <c r="L271" s="22"/>
      <c r="M271" s="4">
        <f t="shared" si="20"/>
        <v>0</v>
      </c>
      <c r="N271" s="4" t="str">
        <f t="shared" si="21"/>
        <v/>
      </c>
    </row>
    <row r="272" spans="12:14">
      <c r="L272" s="22"/>
      <c r="M272" s="4">
        <f t="shared" si="20"/>
        <v>0</v>
      </c>
      <c r="N272" s="4" t="str">
        <f t="shared" si="21"/>
        <v/>
      </c>
    </row>
    <row r="273" spans="12:14">
      <c r="L273" s="40"/>
      <c r="M273" s="4">
        <f t="shared" si="20"/>
        <v>0</v>
      </c>
      <c r="N273" s="4" t="str">
        <f t="shared" si="21"/>
        <v/>
      </c>
    </row>
    <row r="274" spans="12:14">
      <c r="L274" s="40"/>
      <c r="M274" s="4">
        <f t="shared" si="20"/>
        <v>0</v>
      </c>
      <c r="N274" s="4" t="str">
        <f t="shared" si="21"/>
        <v/>
      </c>
    </row>
    <row r="275" spans="12:14">
      <c r="L275" s="40"/>
      <c r="M275" s="4">
        <f t="shared" si="20"/>
        <v>0</v>
      </c>
      <c r="N275" s="4" t="str">
        <f t="shared" si="21"/>
        <v/>
      </c>
    </row>
    <row r="276" spans="12:14">
      <c r="L276" s="40"/>
      <c r="M276" s="4">
        <f t="shared" si="20"/>
        <v>0</v>
      </c>
      <c r="N276" s="4" t="str">
        <f t="shared" si="21"/>
        <v/>
      </c>
    </row>
    <row r="277" spans="12:14">
      <c r="L277" s="40"/>
      <c r="M277" s="4">
        <f t="shared" ref="M277:M340" si="22">IF(ISNUMBER(FIND("/",$B281,1)),MID($B281,1,FIND("/",$B281,1)-1),$B281)</f>
        <v>0</v>
      </c>
      <c r="N277" s="4" t="str">
        <f t="shared" ref="N277:N340" si="23">IF(ISNUMBER(FIND("/",$B281,1)),MID($B281,FIND("/",$B281,1)+1,LEN($B281)),"")</f>
        <v/>
      </c>
    </row>
    <row r="278" spans="12:14">
      <c r="L278" s="40"/>
      <c r="M278" s="4">
        <f t="shared" si="22"/>
        <v>0</v>
      </c>
      <c r="N278" s="4" t="str">
        <f t="shared" si="23"/>
        <v/>
      </c>
    </row>
    <row r="279" spans="12:14">
      <c r="L279" s="40"/>
      <c r="M279" s="4">
        <f t="shared" si="22"/>
        <v>0</v>
      </c>
      <c r="N279" s="4" t="str">
        <f t="shared" si="23"/>
        <v/>
      </c>
    </row>
    <row r="280" spans="12:14">
      <c r="L280" s="40"/>
      <c r="M280" s="4">
        <f t="shared" si="22"/>
        <v>0</v>
      </c>
      <c r="N280" s="4" t="str">
        <f t="shared" si="23"/>
        <v/>
      </c>
    </row>
    <row r="281" spans="12:14">
      <c r="L281" s="40"/>
      <c r="M281" s="4">
        <f t="shared" si="22"/>
        <v>0</v>
      </c>
      <c r="N281" s="4" t="str">
        <f t="shared" si="23"/>
        <v/>
      </c>
    </row>
    <row r="282" spans="12:14">
      <c r="L282" s="40"/>
      <c r="M282" s="4">
        <f t="shared" si="22"/>
        <v>0</v>
      </c>
      <c r="N282" s="4" t="str">
        <f t="shared" si="23"/>
        <v/>
      </c>
    </row>
    <row r="283" spans="12:14">
      <c r="L283" s="40"/>
      <c r="M283" s="4">
        <f t="shared" si="22"/>
        <v>0</v>
      </c>
      <c r="N283" s="4" t="str">
        <f t="shared" si="23"/>
        <v/>
      </c>
    </row>
    <row r="284" spans="12:14">
      <c r="L284" s="40"/>
      <c r="M284" s="4">
        <f t="shared" si="22"/>
        <v>0</v>
      </c>
      <c r="N284" s="4" t="str">
        <f t="shared" si="23"/>
        <v/>
      </c>
    </row>
    <row r="285" spans="12:14">
      <c r="L285" s="40"/>
      <c r="M285" s="4">
        <f t="shared" si="22"/>
        <v>0</v>
      </c>
      <c r="N285" s="4" t="str">
        <f t="shared" si="23"/>
        <v/>
      </c>
    </row>
    <row r="286" spans="12:14">
      <c r="L286" s="40"/>
      <c r="M286" s="4">
        <f t="shared" si="22"/>
        <v>0</v>
      </c>
      <c r="N286" s="4" t="str">
        <f t="shared" si="23"/>
        <v/>
      </c>
    </row>
    <row r="287" spans="12:14">
      <c r="L287" s="40"/>
      <c r="M287" s="4">
        <f t="shared" si="22"/>
        <v>0</v>
      </c>
      <c r="N287" s="4" t="str">
        <f t="shared" si="23"/>
        <v/>
      </c>
    </row>
    <row r="288" spans="12:14">
      <c r="L288" s="40"/>
      <c r="M288" s="4">
        <f t="shared" si="22"/>
        <v>0</v>
      </c>
      <c r="N288" s="4" t="str">
        <f t="shared" si="23"/>
        <v/>
      </c>
    </row>
    <row r="289" spans="12:14">
      <c r="L289" s="40"/>
      <c r="M289" s="4">
        <f t="shared" si="22"/>
        <v>0</v>
      </c>
      <c r="N289" s="4" t="str">
        <f t="shared" si="23"/>
        <v/>
      </c>
    </row>
    <row r="290" spans="12:14">
      <c r="L290" s="40"/>
      <c r="M290" s="4">
        <f t="shared" si="22"/>
        <v>0</v>
      </c>
      <c r="N290" s="4" t="str">
        <f t="shared" si="23"/>
        <v/>
      </c>
    </row>
    <row r="291" spans="12:14">
      <c r="L291" s="40"/>
      <c r="M291" s="4">
        <f t="shared" si="22"/>
        <v>0</v>
      </c>
      <c r="N291" s="4" t="str">
        <f t="shared" si="23"/>
        <v/>
      </c>
    </row>
    <row r="292" spans="12:14">
      <c r="L292" s="40"/>
      <c r="M292" s="4">
        <f t="shared" si="22"/>
        <v>0</v>
      </c>
      <c r="N292" s="4" t="str">
        <f t="shared" si="23"/>
        <v/>
      </c>
    </row>
    <row r="293" spans="12:14">
      <c r="L293" s="40"/>
      <c r="M293" s="4">
        <f t="shared" si="22"/>
        <v>0</v>
      </c>
      <c r="N293" s="4" t="str">
        <f t="shared" si="23"/>
        <v/>
      </c>
    </row>
    <row r="294" spans="12:14">
      <c r="L294" s="40"/>
      <c r="M294" s="4">
        <f t="shared" si="22"/>
        <v>0</v>
      </c>
      <c r="N294" s="4" t="str">
        <f t="shared" si="23"/>
        <v/>
      </c>
    </row>
    <row r="295" spans="12:14">
      <c r="L295" s="22"/>
      <c r="M295" s="4">
        <f t="shared" si="22"/>
        <v>0</v>
      </c>
      <c r="N295" s="4" t="str">
        <f t="shared" si="23"/>
        <v/>
      </c>
    </row>
    <row r="296" spans="12:14">
      <c r="L296" s="22"/>
      <c r="M296" s="4">
        <f t="shared" si="22"/>
        <v>0</v>
      </c>
      <c r="N296" s="4" t="str">
        <f t="shared" si="23"/>
        <v/>
      </c>
    </row>
    <row r="297" spans="12:14">
      <c r="L297" s="22"/>
      <c r="M297" s="4">
        <f t="shared" si="22"/>
        <v>0</v>
      </c>
      <c r="N297" s="4" t="str">
        <f t="shared" si="23"/>
        <v/>
      </c>
    </row>
    <row r="298" spans="12:14">
      <c r="L298" s="22"/>
      <c r="M298" s="4">
        <f t="shared" si="22"/>
        <v>0</v>
      </c>
      <c r="N298" s="4" t="str">
        <f t="shared" si="23"/>
        <v/>
      </c>
    </row>
    <row r="299" spans="12:14">
      <c r="L299" s="22"/>
      <c r="M299" s="4">
        <f t="shared" si="22"/>
        <v>0</v>
      </c>
      <c r="N299" s="4" t="str">
        <f t="shared" si="23"/>
        <v/>
      </c>
    </row>
    <row r="300" spans="12:14">
      <c r="L300" s="22"/>
      <c r="M300" s="4">
        <f t="shared" si="22"/>
        <v>0</v>
      </c>
      <c r="N300" s="4" t="str">
        <f t="shared" si="23"/>
        <v/>
      </c>
    </row>
    <row r="301" spans="12:14">
      <c r="L301" s="22"/>
      <c r="M301" s="4">
        <f t="shared" si="22"/>
        <v>0</v>
      </c>
      <c r="N301" s="4" t="str">
        <f t="shared" si="23"/>
        <v/>
      </c>
    </row>
    <row r="302" spans="12:14">
      <c r="M302" s="4">
        <f t="shared" si="22"/>
        <v>0</v>
      </c>
      <c r="N302" s="4" t="str">
        <f t="shared" si="23"/>
        <v/>
      </c>
    </row>
    <row r="303" spans="12:14">
      <c r="M303" s="4">
        <f t="shared" si="22"/>
        <v>0</v>
      </c>
      <c r="N303" s="4" t="str">
        <f t="shared" si="23"/>
        <v/>
      </c>
    </row>
    <row r="304" spans="12:14">
      <c r="M304" s="4">
        <f t="shared" si="22"/>
        <v>0</v>
      </c>
      <c r="N304" s="4" t="str">
        <f t="shared" si="23"/>
        <v/>
      </c>
    </row>
    <row r="305" spans="13:14">
      <c r="M305" s="4">
        <f t="shared" si="22"/>
        <v>0</v>
      </c>
      <c r="N305" s="4" t="str">
        <f t="shared" si="23"/>
        <v/>
      </c>
    </row>
    <row r="306" spans="13:14">
      <c r="M306" s="4">
        <f t="shared" si="22"/>
        <v>0</v>
      </c>
      <c r="N306" s="4" t="str">
        <f t="shared" si="23"/>
        <v/>
      </c>
    </row>
    <row r="307" spans="13:14">
      <c r="M307" s="4">
        <f t="shared" si="22"/>
        <v>0</v>
      </c>
      <c r="N307" s="4" t="str">
        <f t="shared" si="23"/>
        <v/>
      </c>
    </row>
    <row r="308" spans="13:14">
      <c r="M308" s="4">
        <f t="shared" si="22"/>
        <v>0</v>
      </c>
      <c r="N308" s="4" t="str">
        <f t="shared" si="23"/>
        <v/>
      </c>
    </row>
    <row r="309" spans="13:14">
      <c r="M309" s="4">
        <f t="shared" si="22"/>
        <v>0</v>
      </c>
      <c r="N309" s="4" t="str">
        <f t="shared" si="23"/>
        <v/>
      </c>
    </row>
    <row r="310" spans="13:14">
      <c r="M310" s="4">
        <f t="shared" si="22"/>
        <v>0</v>
      </c>
      <c r="N310" s="4" t="str">
        <f t="shared" si="23"/>
        <v/>
      </c>
    </row>
    <row r="311" spans="13:14">
      <c r="M311" s="4">
        <f t="shared" si="22"/>
        <v>0</v>
      </c>
      <c r="N311" s="4" t="str">
        <f t="shared" si="23"/>
        <v/>
      </c>
    </row>
    <row r="312" spans="13:14">
      <c r="M312" s="4">
        <f t="shared" si="22"/>
        <v>0</v>
      </c>
      <c r="N312" s="4" t="str">
        <f t="shared" si="23"/>
        <v/>
      </c>
    </row>
    <row r="313" spans="13:14">
      <c r="M313" s="4">
        <f t="shared" si="22"/>
        <v>0</v>
      </c>
      <c r="N313" s="4" t="str">
        <f t="shared" si="23"/>
        <v/>
      </c>
    </row>
    <row r="314" spans="13:14">
      <c r="M314" s="4">
        <f t="shared" si="22"/>
        <v>0</v>
      </c>
      <c r="N314" s="4" t="str">
        <f t="shared" si="23"/>
        <v/>
      </c>
    </row>
    <row r="315" spans="13:14">
      <c r="M315" s="4">
        <f t="shared" si="22"/>
        <v>0</v>
      </c>
      <c r="N315" s="4" t="str">
        <f t="shared" si="23"/>
        <v/>
      </c>
    </row>
    <row r="316" spans="13:14">
      <c r="M316" s="4">
        <f t="shared" si="22"/>
        <v>0</v>
      </c>
      <c r="N316" s="4" t="str">
        <f t="shared" si="23"/>
        <v/>
      </c>
    </row>
    <row r="317" spans="13:14">
      <c r="M317" s="4">
        <f t="shared" si="22"/>
        <v>0</v>
      </c>
      <c r="N317" s="4" t="str">
        <f t="shared" si="23"/>
        <v/>
      </c>
    </row>
    <row r="318" spans="13:14">
      <c r="M318" s="4">
        <f t="shared" si="22"/>
        <v>0</v>
      </c>
      <c r="N318" s="4" t="str">
        <f t="shared" si="23"/>
        <v/>
      </c>
    </row>
    <row r="319" spans="13:14">
      <c r="M319" s="4">
        <f t="shared" si="22"/>
        <v>0</v>
      </c>
      <c r="N319" s="4" t="str">
        <f t="shared" si="23"/>
        <v/>
      </c>
    </row>
    <row r="320" spans="13:14">
      <c r="M320" s="4">
        <f t="shared" si="22"/>
        <v>0</v>
      </c>
      <c r="N320" s="4" t="str">
        <f t="shared" si="23"/>
        <v/>
      </c>
    </row>
    <row r="321" spans="13:14">
      <c r="M321" s="4">
        <f t="shared" si="22"/>
        <v>0</v>
      </c>
      <c r="N321" s="4" t="str">
        <f t="shared" si="23"/>
        <v/>
      </c>
    </row>
    <row r="322" spans="13:14">
      <c r="M322" s="4">
        <f t="shared" si="22"/>
        <v>0</v>
      </c>
      <c r="N322" s="4" t="str">
        <f t="shared" si="23"/>
        <v/>
      </c>
    </row>
    <row r="323" spans="13:14">
      <c r="M323" s="4">
        <f t="shared" si="22"/>
        <v>0</v>
      </c>
      <c r="N323" s="4" t="str">
        <f t="shared" si="23"/>
        <v/>
      </c>
    </row>
    <row r="324" spans="13:14">
      <c r="M324" s="4">
        <f t="shared" si="22"/>
        <v>0</v>
      </c>
      <c r="N324" s="4" t="str">
        <f t="shared" si="23"/>
        <v/>
      </c>
    </row>
    <row r="325" spans="13:14">
      <c r="M325" s="4">
        <f t="shared" si="22"/>
        <v>0</v>
      </c>
      <c r="N325" s="4" t="str">
        <f t="shared" si="23"/>
        <v/>
      </c>
    </row>
    <row r="326" spans="13:14">
      <c r="M326" s="4">
        <f t="shared" si="22"/>
        <v>0</v>
      </c>
      <c r="N326" s="4" t="str">
        <f t="shared" si="23"/>
        <v/>
      </c>
    </row>
    <row r="327" spans="13:14">
      <c r="M327" s="4">
        <f t="shared" si="22"/>
        <v>0</v>
      </c>
      <c r="N327" s="4" t="str">
        <f t="shared" si="23"/>
        <v/>
      </c>
    </row>
    <row r="328" spans="13:14">
      <c r="M328" s="4">
        <f t="shared" si="22"/>
        <v>0</v>
      </c>
      <c r="N328" s="4" t="str">
        <f t="shared" si="23"/>
        <v/>
      </c>
    </row>
    <row r="329" spans="13:14">
      <c r="M329" s="4">
        <f t="shared" si="22"/>
        <v>0</v>
      </c>
      <c r="N329" s="4" t="str">
        <f t="shared" si="23"/>
        <v/>
      </c>
    </row>
    <row r="330" spans="13:14">
      <c r="M330" s="4">
        <f t="shared" si="22"/>
        <v>0</v>
      </c>
      <c r="N330" s="4" t="str">
        <f t="shared" si="23"/>
        <v/>
      </c>
    </row>
    <row r="331" spans="13:14">
      <c r="M331" s="4">
        <f t="shared" si="22"/>
        <v>0</v>
      </c>
      <c r="N331" s="4" t="str">
        <f t="shared" si="23"/>
        <v/>
      </c>
    </row>
    <row r="332" spans="13:14">
      <c r="M332" s="4">
        <f t="shared" si="22"/>
        <v>0</v>
      </c>
      <c r="N332" s="4" t="str">
        <f t="shared" si="23"/>
        <v/>
      </c>
    </row>
    <row r="333" spans="13:14">
      <c r="M333" s="4">
        <f t="shared" si="22"/>
        <v>0</v>
      </c>
      <c r="N333" s="4" t="str">
        <f t="shared" si="23"/>
        <v/>
      </c>
    </row>
    <row r="334" spans="13:14">
      <c r="M334" s="4">
        <f t="shared" si="22"/>
        <v>0</v>
      </c>
      <c r="N334" s="4" t="str">
        <f t="shared" si="23"/>
        <v/>
      </c>
    </row>
    <row r="335" spans="13:14">
      <c r="M335" s="4">
        <f t="shared" si="22"/>
        <v>0</v>
      </c>
      <c r="N335" s="4" t="str">
        <f t="shared" si="23"/>
        <v/>
      </c>
    </row>
    <row r="336" spans="13:14">
      <c r="M336" s="4">
        <f t="shared" si="22"/>
        <v>0</v>
      </c>
      <c r="N336" s="4" t="str">
        <f t="shared" si="23"/>
        <v/>
      </c>
    </row>
    <row r="337" spans="13:14">
      <c r="M337" s="4">
        <f t="shared" si="22"/>
        <v>0</v>
      </c>
      <c r="N337" s="4" t="str">
        <f t="shared" si="23"/>
        <v/>
      </c>
    </row>
    <row r="338" spans="13:14">
      <c r="M338" s="4">
        <f t="shared" si="22"/>
        <v>0</v>
      </c>
      <c r="N338" s="4" t="str">
        <f t="shared" si="23"/>
        <v/>
      </c>
    </row>
    <row r="339" spans="13:14">
      <c r="M339" s="4">
        <f t="shared" si="22"/>
        <v>0</v>
      </c>
      <c r="N339" s="4" t="str">
        <f t="shared" si="23"/>
        <v/>
      </c>
    </row>
    <row r="340" spans="13:14">
      <c r="M340" s="4">
        <f t="shared" si="22"/>
        <v>0</v>
      </c>
      <c r="N340" s="4" t="str">
        <f t="shared" si="23"/>
        <v/>
      </c>
    </row>
    <row r="341" spans="13:14">
      <c r="M341" s="4">
        <f t="shared" ref="M341:M379" si="24">IF(ISNUMBER(FIND("/",$B345,1)),MID($B345,1,FIND("/",$B345,1)-1),$B345)</f>
        <v>0</v>
      </c>
      <c r="N341" s="4" t="str">
        <f t="shared" ref="N341:N379" si="25">IF(ISNUMBER(FIND("/",$B345,1)),MID($B345,FIND("/",$B345,1)+1,LEN($B345)),"")</f>
        <v/>
      </c>
    </row>
    <row r="342" spans="13:14">
      <c r="M342" s="4">
        <f t="shared" si="24"/>
        <v>0</v>
      </c>
      <c r="N342" s="4" t="str">
        <f t="shared" si="25"/>
        <v/>
      </c>
    </row>
    <row r="343" spans="13:14">
      <c r="M343" s="4">
        <f t="shared" si="24"/>
        <v>0</v>
      </c>
      <c r="N343" s="4" t="str">
        <f t="shared" si="25"/>
        <v/>
      </c>
    </row>
    <row r="344" spans="13:14">
      <c r="M344" s="4">
        <f t="shared" si="24"/>
        <v>0</v>
      </c>
      <c r="N344" s="4" t="str">
        <f t="shared" si="25"/>
        <v/>
      </c>
    </row>
    <row r="345" spans="13:14">
      <c r="M345" s="4">
        <f t="shared" si="24"/>
        <v>0</v>
      </c>
      <c r="N345" s="4" t="str">
        <f t="shared" si="25"/>
        <v/>
      </c>
    </row>
    <row r="346" spans="13:14">
      <c r="M346" s="4">
        <f t="shared" si="24"/>
        <v>0</v>
      </c>
      <c r="N346" s="4" t="str">
        <f t="shared" si="25"/>
        <v/>
      </c>
    </row>
    <row r="347" spans="13:14">
      <c r="M347" s="4">
        <f t="shared" si="24"/>
        <v>0</v>
      </c>
      <c r="N347" s="4" t="str">
        <f t="shared" si="25"/>
        <v/>
      </c>
    </row>
    <row r="348" spans="13:14">
      <c r="M348" s="4">
        <f t="shared" si="24"/>
        <v>0</v>
      </c>
      <c r="N348" s="4" t="str">
        <f t="shared" si="25"/>
        <v/>
      </c>
    </row>
    <row r="349" spans="13:14">
      <c r="M349" s="4">
        <f t="shared" si="24"/>
        <v>0</v>
      </c>
      <c r="N349" s="4" t="str">
        <f t="shared" si="25"/>
        <v/>
      </c>
    </row>
    <row r="350" spans="13:14">
      <c r="M350" s="4">
        <f t="shared" si="24"/>
        <v>0</v>
      </c>
      <c r="N350" s="4" t="str">
        <f t="shared" si="25"/>
        <v/>
      </c>
    </row>
    <row r="351" spans="13:14">
      <c r="M351" s="4">
        <f t="shared" si="24"/>
        <v>0</v>
      </c>
      <c r="N351" s="4" t="str">
        <f t="shared" si="25"/>
        <v/>
      </c>
    </row>
    <row r="352" spans="13:14">
      <c r="M352" s="4">
        <f t="shared" si="24"/>
        <v>0</v>
      </c>
      <c r="N352" s="4" t="str">
        <f t="shared" si="25"/>
        <v/>
      </c>
    </row>
    <row r="353" spans="13:14">
      <c r="M353" s="4">
        <f t="shared" si="24"/>
        <v>0</v>
      </c>
      <c r="N353" s="4" t="str">
        <f t="shared" si="25"/>
        <v/>
      </c>
    </row>
    <row r="354" spans="13:14">
      <c r="M354" s="4">
        <f t="shared" si="24"/>
        <v>0</v>
      </c>
      <c r="N354" s="4" t="str">
        <f t="shared" si="25"/>
        <v/>
      </c>
    </row>
    <row r="355" spans="13:14">
      <c r="M355" s="4">
        <f t="shared" si="24"/>
        <v>0</v>
      </c>
      <c r="N355" s="4" t="str">
        <f t="shared" si="25"/>
        <v/>
      </c>
    </row>
    <row r="356" spans="13:14">
      <c r="M356" s="4">
        <f t="shared" si="24"/>
        <v>0</v>
      </c>
      <c r="N356" s="4" t="str">
        <f t="shared" si="25"/>
        <v/>
      </c>
    </row>
    <row r="357" spans="13:14">
      <c r="M357" s="4">
        <f t="shared" si="24"/>
        <v>0</v>
      </c>
      <c r="N357" s="4" t="str">
        <f t="shared" si="25"/>
        <v/>
      </c>
    </row>
    <row r="358" spans="13:14">
      <c r="M358" s="4">
        <f t="shared" si="24"/>
        <v>0</v>
      </c>
      <c r="N358" s="4" t="str">
        <f t="shared" si="25"/>
        <v/>
      </c>
    </row>
    <row r="359" spans="13:14">
      <c r="M359" s="4">
        <f t="shared" si="24"/>
        <v>0</v>
      </c>
      <c r="N359" s="4" t="str">
        <f t="shared" si="25"/>
        <v/>
      </c>
    </row>
    <row r="360" spans="13:14">
      <c r="M360" s="4">
        <f t="shared" si="24"/>
        <v>0</v>
      </c>
      <c r="N360" s="4" t="str">
        <f t="shared" si="25"/>
        <v/>
      </c>
    </row>
    <row r="361" spans="13:14">
      <c r="M361" s="4">
        <f t="shared" si="24"/>
        <v>0</v>
      </c>
      <c r="N361" s="4" t="str">
        <f t="shared" si="25"/>
        <v/>
      </c>
    </row>
    <row r="362" spans="13:14">
      <c r="M362" s="4">
        <f t="shared" si="24"/>
        <v>0</v>
      </c>
      <c r="N362" s="4" t="str">
        <f t="shared" si="25"/>
        <v/>
      </c>
    </row>
    <row r="363" spans="13:14">
      <c r="M363" s="4">
        <f t="shared" si="24"/>
        <v>0</v>
      </c>
      <c r="N363" s="4" t="str">
        <f t="shared" si="25"/>
        <v/>
      </c>
    </row>
    <row r="364" spans="13:14">
      <c r="M364" s="4">
        <f t="shared" si="24"/>
        <v>0</v>
      </c>
      <c r="N364" s="4" t="str">
        <f t="shared" si="25"/>
        <v/>
      </c>
    </row>
    <row r="365" spans="13:14">
      <c r="M365" s="4">
        <f t="shared" si="24"/>
        <v>0</v>
      </c>
      <c r="N365" s="4" t="str">
        <f t="shared" si="25"/>
        <v/>
      </c>
    </row>
    <row r="366" spans="13:14">
      <c r="M366" s="4">
        <f t="shared" si="24"/>
        <v>0</v>
      </c>
      <c r="N366" s="4" t="str">
        <f t="shared" si="25"/>
        <v/>
      </c>
    </row>
    <row r="367" spans="13:14">
      <c r="M367" s="4">
        <f t="shared" si="24"/>
        <v>0</v>
      </c>
      <c r="N367" s="4" t="str">
        <f t="shared" si="25"/>
        <v/>
      </c>
    </row>
    <row r="368" spans="13:14">
      <c r="M368" s="4">
        <f t="shared" si="24"/>
        <v>0</v>
      </c>
      <c r="N368" s="4" t="str">
        <f t="shared" si="25"/>
        <v/>
      </c>
    </row>
    <row r="369" spans="12:14">
      <c r="M369" s="4">
        <f t="shared" si="24"/>
        <v>0</v>
      </c>
      <c r="N369" s="4" t="str">
        <f t="shared" si="25"/>
        <v/>
      </c>
    </row>
    <row r="370" spans="12:14">
      <c r="M370" s="4">
        <f t="shared" si="24"/>
        <v>0</v>
      </c>
      <c r="N370" s="4" t="str">
        <f t="shared" si="25"/>
        <v/>
      </c>
    </row>
    <row r="371" spans="12:14">
      <c r="M371" s="4">
        <f t="shared" si="24"/>
        <v>0</v>
      </c>
      <c r="N371" s="4" t="str">
        <f t="shared" si="25"/>
        <v/>
      </c>
    </row>
    <row r="372" spans="12:14">
      <c r="L372" s="23"/>
      <c r="M372" s="4">
        <f t="shared" si="24"/>
        <v>0</v>
      </c>
      <c r="N372" s="4" t="str">
        <f t="shared" si="25"/>
        <v/>
      </c>
    </row>
    <row r="373" spans="12:14">
      <c r="L373" s="23"/>
      <c r="M373" s="4">
        <f t="shared" si="24"/>
        <v>0</v>
      </c>
      <c r="N373" s="4" t="str">
        <f t="shared" si="25"/>
        <v/>
      </c>
    </row>
    <row r="374" spans="12:14">
      <c r="L374" s="23"/>
      <c r="M374" s="4">
        <f t="shared" si="24"/>
        <v>0</v>
      </c>
      <c r="N374" s="4" t="str">
        <f t="shared" si="25"/>
        <v/>
      </c>
    </row>
    <row r="375" spans="12:14">
      <c r="L375" s="61"/>
      <c r="M375" s="4">
        <f t="shared" si="24"/>
        <v>0</v>
      </c>
      <c r="N375" s="4" t="str">
        <f t="shared" si="25"/>
        <v/>
      </c>
    </row>
    <row r="376" spans="12:14">
      <c r="L376" s="63"/>
      <c r="M376" s="4">
        <f t="shared" si="24"/>
        <v>0</v>
      </c>
      <c r="N376" s="4" t="str">
        <f t="shared" si="25"/>
        <v/>
      </c>
    </row>
    <row r="377" spans="12:14">
      <c r="L377" s="63"/>
      <c r="M377" s="4">
        <f t="shared" si="24"/>
        <v>0</v>
      </c>
      <c r="N377" s="4" t="str">
        <f t="shared" si="25"/>
        <v/>
      </c>
    </row>
    <row r="378" spans="12:14">
      <c r="L378" s="61"/>
      <c r="M378" s="4">
        <f t="shared" si="24"/>
        <v>0</v>
      </c>
      <c r="N378" s="4" t="str">
        <f t="shared" si="25"/>
        <v/>
      </c>
    </row>
    <row r="379" spans="12:14">
      <c r="L379" s="61"/>
      <c r="M379" s="4">
        <f t="shared" si="24"/>
        <v>0</v>
      </c>
      <c r="N379" s="4" t="str">
        <f t="shared" si="25"/>
        <v/>
      </c>
    </row>
    <row r="380" spans="12:14">
      <c r="L380" s="61"/>
    </row>
    <row r="381" spans="12:14">
      <c r="L381" s="61"/>
    </row>
    <row r="382" spans="12:14">
      <c r="L382" s="62"/>
    </row>
    <row r="383" spans="12:14">
      <c r="L383" s="62"/>
    </row>
  </sheetData>
  <sortState xmlns:xlrd2="http://schemas.microsoft.com/office/spreadsheetml/2017/richdata2" ref="A5:I21">
    <sortCondition ref="D5:D21"/>
  </sortState>
  <mergeCells count="4">
    <mergeCell ref="A1:H1"/>
    <mergeCell ref="A2:G2"/>
    <mergeCell ref="A3:G3"/>
    <mergeCell ref="A103:B103"/>
  </mergeCells>
  <phoneticPr fontId="0" type="noConversion"/>
  <conditionalFormatting sqref="E5">
    <cfRule type="containsText" dxfId="652" priority="116" operator="containsText" text="CADUCADO">
      <formula>NOT(ISERROR(SEARCH("CADUCADO",E5)))</formula>
    </cfRule>
    <cfRule type="expression" dxfId="651" priority="117">
      <formula xml:space="preserve"> CADUCADO</formula>
    </cfRule>
  </conditionalFormatting>
  <conditionalFormatting sqref="E5:E9 E13:E42 E102 E77:E84 E89">
    <cfRule type="containsText" dxfId="650" priority="114" operator="containsText" text="CADUCADO">
      <formula>NOT(ISERROR(SEARCH("CADUCADO",E5)))</formula>
    </cfRule>
  </conditionalFormatting>
  <conditionalFormatting sqref="F6:F9 F13:F42 F102 F77:F84 F89">
    <cfRule type="containsText" dxfId="649" priority="113" operator="containsText" text="ALERTA">
      <formula>NOT(ISERROR(SEARCH("ALERTA",F6)))</formula>
    </cfRule>
  </conditionalFormatting>
  <conditionalFormatting sqref="F5">
    <cfRule type="containsText" dxfId="648" priority="111" operator="containsText" text="CADUCADO">
      <formula>NOT(ISERROR(SEARCH("CADUCADO",F5)))</formula>
    </cfRule>
    <cfRule type="expression" dxfId="647" priority="112">
      <formula xml:space="preserve"> CADUCADO</formula>
    </cfRule>
  </conditionalFormatting>
  <conditionalFormatting sqref="F5 F102 F77:F84 F89">
    <cfRule type="containsText" dxfId="646" priority="110" operator="containsText" text="ALERTA">
      <formula>NOT(ISERROR(SEARCH("ALERTA",F5)))</formula>
    </cfRule>
  </conditionalFormatting>
  <conditionalFormatting sqref="F5:F9 F13:F42">
    <cfRule type="containsText" dxfId="645" priority="109" operator="containsText" text="ALERTA">
      <formula>NOT(ISERROR(SEARCH("ALERTA",F5)))</formula>
    </cfRule>
  </conditionalFormatting>
  <conditionalFormatting sqref="E43:E45">
    <cfRule type="containsText" dxfId="644" priority="108" operator="containsText" text="CADUCADO">
      <formula>NOT(ISERROR(SEARCH("CADUCADO",E43)))</formula>
    </cfRule>
  </conditionalFormatting>
  <conditionalFormatting sqref="F43:F45">
    <cfRule type="containsText" dxfId="643" priority="107" operator="containsText" text="ALERTA">
      <formula>NOT(ISERROR(SEARCH("ALERTA",F43)))</formula>
    </cfRule>
  </conditionalFormatting>
  <conditionalFormatting sqref="F43:F45">
    <cfRule type="containsText" dxfId="642" priority="106" operator="containsText" text="ALERTA">
      <formula>NOT(ISERROR(SEARCH("ALERTA",F43)))</formula>
    </cfRule>
  </conditionalFormatting>
  <conditionalFormatting sqref="E46">
    <cfRule type="containsText" dxfId="641" priority="105" operator="containsText" text="CADUCADO">
      <formula>NOT(ISERROR(SEARCH("CADUCADO",E46)))</formula>
    </cfRule>
  </conditionalFormatting>
  <conditionalFormatting sqref="F46">
    <cfRule type="containsText" dxfId="640" priority="104" operator="containsText" text="ALERTA">
      <formula>NOT(ISERROR(SEARCH("ALERTA",F46)))</formula>
    </cfRule>
  </conditionalFormatting>
  <conditionalFormatting sqref="F46">
    <cfRule type="containsText" dxfId="639" priority="103" operator="containsText" text="ALERTA">
      <formula>NOT(ISERROR(SEARCH("ALERTA",F46)))</formula>
    </cfRule>
  </conditionalFormatting>
  <conditionalFormatting sqref="E47:E48">
    <cfRule type="containsText" dxfId="638" priority="102" operator="containsText" text="CADUCADO">
      <formula>NOT(ISERROR(SEARCH("CADUCADO",E47)))</formula>
    </cfRule>
  </conditionalFormatting>
  <conditionalFormatting sqref="F47:F48">
    <cfRule type="containsText" dxfId="637" priority="101" operator="containsText" text="ALERTA">
      <formula>NOT(ISERROR(SEARCH("ALERTA",F47)))</formula>
    </cfRule>
  </conditionalFormatting>
  <conditionalFormatting sqref="F47:F48">
    <cfRule type="containsText" dxfId="636" priority="100" operator="containsText" text="ALERTA">
      <formula>NOT(ISERROR(SEARCH("ALERTA",F47)))</formula>
    </cfRule>
  </conditionalFormatting>
  <conditionalFormatting sqref="E49">
    <cfRule type="containsText" dxfId="635" priority="99" operator="containsText" text="CADUCADO">
      <formula>NOT(ISERROR(SEARCH("CADUCADO",E49)))</formula>
    </cfRule>
  </conditionalFormatting>
  <conditionalFormatting sqref="F49">
    <cfRule type="containsText" dxfId="634" priority="98" operator="containsText" text="ALERTA">
      <formula>NOT(ISERROR(SEARCH("ALERTA",F49)))</formula>
    </cfRule>
  </conditionalFormatting>
  <conditionalFormatting sqref="F49">
    <cfRule type="containsText" dxfId="633" priority="97" operator="containsText" text="ALERTA">
      <formula>NOT(ISERROR(SEARCH("ALERTA",F49)))</formula>
    </cfRule>
  </conditionalFormatting>
  <conditionalFormatting sqref="E50">
    <cfRule type="containsText" dxfId="632" priority="96" operator="containsText" text="CADUCADO">
      <formula>NOT(ISERROR(SEARCH("CADUCADO",E50)))</formula>
    </cfRule>
  </conditionalFormatting>
  <conditionalFormatting sqref="F50">
    <cfRule type="containsText" dxfId="631" priority="95" operator="containsText" text="ALERTA">
      <formula>NOT(ISERROR(SEARCH("ALERTA",F50)))</formula>
    </cfRule>
  </conditionalFormatting>
  <conditionalFormatting sqref="F50">
    <cfRule type="containsText" dxfId="630" priority="94" operator="containsText" text="ALERTA">
      <formula>NOT(ISERROR(SEARCH("ALERTA",F50)))</formula>
    </cfRule>
  </conditionalFormatting>
  <conditionalFormatting sqref="E51">
    <cfRule type="containsText" dxfId="629" priority="93" operator="containsText" text="CADUCADO">
      <formula>NOT(ISERROR(SEARCH("CADUCADO",E51)))</formula>
    </cfRule>
  </conditionalFormatting>
  <conditionalFormatting sqref="F51">
    <cfRule type="containsText" dxfId="628" priority="92" operator="containsText" text="ALERTA">
      <formula>NOT(ISERROR(SEARCH("ALERTA",F51)))</formula>
    </cfRule>
  </conditionalFormatting>
  <conditionalFormatting sqref="F51">
    <cfRule type="containsText" dxfId="627" priority="91" operator="containsText" text="ALERTA">
      <formula>NOT(ISERROR(SEARCH("ALERTA",F51)))</formula>
    </cfRule>
  </conditionalFormatting>
  <conditionalFormatting sqref="E52">
    <cfRule type="containsText" dxfId="626" priority="90" operator="containsText" text="CADUCADO">
      <formula>NOT(ISERROR(SEARCH("CADUCADO",E52)))</formula>
    </cfRule>
  </conditionalFormatting>
  <conditionalFormatting sqref="F52">
    <cfRule type="containsText" dxfId="625" priority="89" operator="containsText" text="ALERTA">
      <formula>NOT(ISERROR(SEARCH("ALERTA",F52)))</formula>
    </cfRule>
  </conditionalFormatting>
  <conditionalFormatting sqref="F52">
    <cfRule type="containsText" dxfId="624" priority="88" operator="containsText" text="ALERTA">
      <formula>NOT(ISERROR(SEARCH("ALERTA",F52)))</formula>
    </cfRule>
  </conditionalFormatting>
  <conditionalFormatting sqref="E53">
    <cfRule type="containsText" dxfId="623" priority="87" operator="containsText" text="CADUCADO">
      <formula>NOT(ISERROR(SEARCH("CADUCADO",E53)))</formula>
    </cfRule>
  </conditionalFormatting>
  <conditionalFormatting sqref="F53">
    <cfRule type="containsText" dxfId="622" priority="86" operator="containsText" text="ALERTA">
      <formula>NOT(ISERROR(SEARCH("ALERTA",F53)))</formula>
    </cfRule>
  </conditionalFormatting>
  <conditionalFormatting sqref="F53">
    <cfRule type="containsText" dxfId="621" priority="85" operator="containsText" text="ALERTA">
      <formula>NOT(ISERROR(SEARCH("ALERTA",F53)))</formula>
    </cfRule>
  </conditionalFormatting>
  <conditionalFormatting sqref="E54">
    <cfRule type="containsText" dxfId="620" priority="84" operator="containsText" text="CADUCADO">
      <formula>NOT(ISERROR(SEARCH("CADUCADO",E54)))</formula>
    </cfRule>
  </conditionalFormatting>
  <conditionalFormatting sqref="F54">
    <cfRule type="containsText" dxfId="619" priority="83" operator="containsText" text="ALERTA">
      <formula>NOT(ISERROR(SEARCH("ALERTA",F54)))</formula>
    </cfRule>
  </conditionalFormatting>
  <conditionalFormatting sqref="F54">
    <cfRule type="containsText" dxfId="618" priority="82" operator="containsText" text="ALERTA">
      <formula>NOT(ISERROR(SEARCH("ALERTA",F54)))</formula>
    </cfRule>
  </conditionalFormatting>
  <conditionalFormatting sqref="E55:E63">
    <cfRule type="containsText" dxfId="617" priority="81" operator="containsText" text="CADUCADO">
      <formula>NOT(ISERROR(SEARCH("CADUCADO",E55)))</formula>
    </cfRule>
  </conditionalFormatting>
  <conditionalFormatting sqref="F55:F63">
    <cfRule type="containsText" dxfId="616" priority="80" operator="containsText" text="ALERTA">
      <formula>NOT(ISERROR(SEARCH("ALERTA",F55)))</formula>
    </cfRule>
  </conditionalFormatting>
  <conditionalFormatting sqref="F55:F63">
    <cfRule type="containsText" dxfId="615" priority="79" operator="containsText" text="ALERTA">
      <formula>NOT(ISERROR(SEARCH("ALERTA",F55)))</formula>
    </cfRule>
  </conditionalFormatting>
  <conditionalFormatting sqref="E10">
    <cfRule type="containsText" dxfId="614" priority="78" operator="containsText" text="CADUCADO">
      <formula>NOT(ISERROR(SEARCH("CADUCADO",E10)))</formula>
    </cfRule>
  </conditionalFormatting>
  <conditionalFormatting sqref="F10">
    <cfRule type="containsText" dxfId="613" priority="77" operator="containsText" text="ALERTA">
      <formula>NOT(ISERROR(SEARCH("ALERTA",F10)))</formula>
    </cfRule>
  </conditionalFormatting>
  <conditionalFormatting sqref="F10">
    <cfRule type="containsText" dxfId="612" priority="76" operator="containsText" text="ALERTA">
      <formula>NOT(ISERROR(SEARCH("ALERTA",F10)))</formula>
    </cfRule>
  </conditionalFormatting>
  <conditionalFormatting sqref="E11">
    <cfRule type="containsText" dxfId="611" priority="75" operator="containsText" text="CADUCADO">
      <formula>NOT(ISERROR(SEARCH("CADUCADO",E11)))</formula>
    </cfRule>
  </conditionalFormatting>
  <conditionalFormatting sqref="F11">
    <cfRule type="containsText" dxfId="610" priority="74" operator="containsText" text="ALERTA">
      <formula>NOT(ISERROR(SEARCH("ALERTA",F11)))</formula>
    </cfRule>
  </conditionalFormatting>
  <conditionalFormatting sqref="F11">
    <cfRule type="containsText" dxfId="609" priority="73" operator="containsText" text="ALERTA">
      <formula>NOT(ISERROR(SEARCH("ALERTA",F11)))</formula>
    </cfRule>
  </conditionalFormatting>
  <conditionalFormatting sqref="E12">
    <cfRule type="containsText" dxfId="608" priority="72" operator="containsText" text="CADUCADO">
      <formula>NOT(ISERROR(SEARCH("CADUCADO",E12)))</formula>
    </cfRule>
  </conditionalFormatting>
  <conditionalFormatting sqref="F12">
    <cfRule type="containsText" dxfId="607" priority="71" operator="containsText" text="ALERTA">
      <formula>NOT(ISERROR(SEARCH("ALERTA",F12)))</formula>
    </cfRule>
  </conditionalFormatting>
  <conditionalFormatting sqref="F12">
    <cfRule type="containsText" dxfId="606" priority="70" operator="containsText" text="ALERTA">
      <formula>NOT(ISERROR(SEARCH("ALERTA",F12)))</formula>
    </cfRule>
  </conditionalFormatting>
  <conditionalFormatting sqref="E56:E63">
    <cfRule type="containsText" dxfId="605" priority="69" operator="containsText" text="CADUCADO">
      <formula>NOT(ISERROR(SEARCH("CADUCADO",E56)))</formula>
    </cfRule>
  </conditionalFormatting>
  <conditionalFormatting sqref="F56:F63">
    <cfRule type="containsText" dxfId="604" priority="68" operator="containsText" text="ALERTA">
      <formula>NOT(ISERROR(SEARCH("ALERTA",F56)))</formula>
    </cfRule>
  </conditionalFormatting>
  <conditionalFormatting sqref="F56:F63">
    <cfRule type="containsText" dxfId="603" priority="67" operator="containsText" text="ALERTA">
      <formula>NOT(ISERROR(SEARCH("ALERTA",F56)))</formula>
    </cfRule>
  </conditionalFormatting>
  <conditionalFormatting sqref="E64 E66">
    <cfRule type="containsText" dxfId="602" priority="66" operator="containsText" text="CADUCADO">
      <formula>NOT(ISERROR(SEARCH("CADUCADO",E64)))</formula>
    </cfRule>
  </conditionalFormatting>
  <conditionalFormatting sqref="F64 F66">
    <cfRule type="containsText" dxfId="601" priority="65" operator="containsText" text="ALERTA">
      <formula>NOT(ISERROR(SEARCH("ALERTA",F64)))</formula>
    </cfRule>
  </conditionalFormatting>
  <conditionalFormatting sqref="F64 F66">
    <cfRule type="containsText" dxfId="600" priority="64" operator="containsText" text="ALERTA">
      <formula>NOT(ISERROR(SEARCH("ALERTA",F64)))</formula>
    </cfRule>
  </conditionalFormatting>
  <conditionalFormatting sqref="E64 E66">
    <cfRule type="containsText" dxfId="599" priority="63" operator="containsText" text="CADUCADO">
      <formula>NOT(ISERROR(SEARCH("CADUCADO",E64)))</formula>
    </cfRule>
  </conditionalFormatting>
  <conditionalFormatting sqref="F64 F66">
    <cfRule type="containsText" dxfId="598" priority="62" operator="containsText" text="ALERTA">
      <formula>NOT(ISERROR(SEARCH("ALERTA",F64)))</formula>
    </cfRule>
  </conditionalFormatting>
  <conditionalFormatting sqref="F64 F66">
    <cfRule type="containsText" dxfId="597" priority="61" operator="containsText" text="ALERTA">
      <formula>NOT(ISERROR(SEARCH("ALERTA",F64)))</formula>
    </cfRule>
  </conditionalFormatting>
  <conditionalFormatting sqref="E65">
    <cfRule type="containsText" dxfId="596" priority="60" operator="containsText" text="CADUCADO">
      <formula>NOT(ISERROR(SEARCH("CADUCADO",E65)))</formula>
    </cfRule>
  </conditionalFormatting>
  <conditionalFormatting sqref="F65">
    <cfRule type="containsText" dxfId="595" priority="59" operator="containsText" text="ALERTA">
      <formula>NOT(ISERROR(SEARCH("ALERTA",F65)))</formula>
    </cfRule>
  </conditionalFormatting>
  <conditionalFormatting sqref="F65">
    <cfRule type="containsText" dxfId="594" priority="58" operator="containsText" text="ALERTA">
      <formula>NOT(ISERROR(SEARCH("ALERTA",F65)))</formula>
    </cfRule>
  </conditionalFormatting>
  <conditionalFormatting sqref="E65">
    <cfRule type="containsText" dxfId="593" priority="57" operator="containsText" text="CADUCADO">
      <formula>NOT(ISERROR(SEARCH("CADUCADO",E65)))</formula>
    </cfRule>
  </conditionalFormatting>
  <conditionalFormatting sqref="F65">
    <cfRule type="containsText" dxfId="592" priority="56" operator="containsText" text="ALERTA">
      <formula>NOT(ISERROR(SEARCH("ALERTA",F65)))</formula>
    </cfRule>
  </conditionalFormatting>
  <conditionalFormatting sqref="F65">
    <cfRule type="containsText" dxfId="591" priority="55" operator="containsText" text="ALERTA">
      <formula>NOT(ISERROR(SEARCH("ALERTA",F65)))</formula>
    </cfRule>
  </conditionalFormatting>
  <conditionalFormatting sqref="E67:E69 E77:E84 E71:E74">
    <cfRule type="containsText" dxfId="590" priority="54" operator="containsText" text="CADUCADO">
      <formula>NOT(ISERROR(SEARCH("CADUCADO",E67)))</formula>
    </cfRule>
  </conditionalFormatting>
  <conditionalFormatting sqref="F67:F69 F77:F84 F71:F74">
    <cfRule type="containsText" dxfId="589" priority="53" operator="containsText" text="ALERTA">
      <formula>NOT(ISERROR(SEARCH("ALERTA",F67)))</formula>
    </cfRule>
  </conditionalFormatting>
  <conditionalFormatting sqref="F67:F69 F77:F84 F71:F74">
    <cfRule type="containsText" dxfId="588" priority="52" operator="containsText" text="ALERTA">
      <formula>NOT(ISERROR(SEARCH("ALERTA",F67)))</formula>
    </cfRule>
  </conditionalFormatting>
  <conditionalFormatting sqref="E67:E69 E77:E84 E71:E74">
    <cfRule type="containsText" dxfId="587" priority="51" operator="containsText" text="CADUCADO">
      <formula>NOT(ISERROR(SEARCH("CADUCADO",E67)))</formula>
    </cfRule>
  </conditionalFormatting>
  <conditionalFormatting sqref="F67:F69 F77:F84 F71:F74">
    <cfRule type="containsText" dxfId="586" priority="50" operator="containsText" text="ALERTA">
      <formula>NOT(ISERROR(SEARCH("ALERTA",F67)))</formula>
    </cfRule>
  </conditionalFormatting>
  <conditionalFormatting sqref="F67:F69 F77:F84 F71:F74">
    <cfRule type="containsText" dxfId="585" priority="49" operator="containsText" text="ALERTA">
      <formula>NOT(ISERROR(SEARCH("ALERTA",F67)))</formula>
    </cfRule>
  </conditionalFormatting>
  <conditionalFormatting sqref="E90:E99">
    <cfRule type="containsText" dxfId="584" priority="36" operator="containsText" text="CADUCADO">
      <formula>NOT(ISERROR(SEARCH("CADUCADO",E90)))</formula>
    </cfRule>
  </conditionalFormatting>
  <conditionalFormatting sqref="F90:F99">
    <cfRule type="containsText" dxfId="583" priority="35" operator="containsText" text="ALERTA">
      <formula>NOT(ISERROR(SEARCH("ALERTA",F90)))</formula>
    </cfRule>
  </conditionalFormatting>
  <conditionalFormatting sqref="F90:F99">
    <cfRule type="containsText" dxfId="582" priority="34" operator="containsText" text="ALERTA">
      <formula>NOT(ISERROR(SEARCH("ALERTA",F90)))</formula>
    </cfRule>
  </conditionalFormatting>
  <conditionalFormatting sqref="E90:E99">
    <cfRule type="containsText" dxfId="581" priority="33" operator="containsText" text="CADUCADO">
      <formula>NOT(ISERROR(SEARCH("CADUCADO",E90)))</formula>
    </cfRule>
  </conditionalFormatting>
  <conditionalFormatting sqref="F90:F99">
    <cfRule type="containsText" dxfId="580" priority="32" operator="containsText" text="ALERTA">
      <formula>NOT(ISERROR(SEARCH("ALERTA",F90)))</formula>
    </cfRule>
  </conditionalFormatting>
  <conditionalFormatting sqref="F90:F99">
    <cfRule type="containsText" dxfId="579" priority="31" operator="containsText" text="ALERTA">
      <formula>NOT(ISERROR(SEARCH("ALERTA",F90)))</formula>
    </cfRule>
  </conditionalFormatting>
  <conditionalFormatting sqref="E100:E101">
    <cfRule type="containsText" dxfId="578" priority="42" operator="containsText" text="CADUCADO">
      <formula>NOT(ISERROR(SEARCH("CADUCADO",E100)))</formula>
    </cfRule>
  </conditionalFormatting>
  <conditionalFormatting sqref="F100:F101">
    <cfRule type="containsText" dxfId="577" priority="41" operator="containsText" text="ALERTA">
      <formula>NOT(ISERROR(SEARCH("ALERTA",F100)))</formula>
    </cfRule>
  </conditionalFormatting>
  <conditionalFormatting sqref="F100:F101">
    <cfRule type="containsText" dxfId="576" priority="40" operator="containsText" text="ALERTA">
      <formula>NOT(ISERROR(SEARCH("ALERTA",F100)))</formula>
    </cfRule>
  </conditionalFormatting>
  <conditionalFormatting sqref="E100:E101">
    <cfRule type="containsText" dxfId="575" priority="39" operator="containsText" text="CADUCADO">
      <formula>NOT(ISERROR(SEARCH("CADUCADO",E100)))</formula>
    </cfRule>
  </conditionalFormatting>
  <conditionalFormatting sqref="F100:F101">
    <cfRule type="containsText" dxfId="574" priority="38" operator="containsText" text="ALERTA">
      <formula>NOT(ISERROR(SEARCH("ALERTA",F100)))</formula>
    </cfRule>
  </conditionalFormatting>
  <conditionalFormatting sqref="F100:F101">
    <cfRule type="containsText" dxfId="573" priority="37" operator="containsText" text="ALERTA">
      <formula>NOT(ISERROR(SEARCH("ALERTA",F100)))</formula>
    </cfRule>
  </conditionalFormatting>
  <conditionalFormatting sqref="E86:E88">
    <cfRule type="containsText" dxfId="572" priority="24" operator="containsText" text="CADUCADO">
      <formula>NOT(ISERROR(SEARCH("CADUCADO",E86)))</formula>
    </cfRule>
  </conditionalFormatting>
  <conditionalFormatting sqref="F86:F88">
    <cfRule type="containsText" dxfId="571" priority="23" operator="containsText" text="ALERTA">
      <formula>NOT(ISERROR(SEARCH("ALERTA",F86)))</formula>
    </cfRule>
  </conditionalFormatting>
  <conditionalFormatting sqref="F86:F88">
    <cfRule type="containsText" dxfId="570" priority="22" operator="containsText" text="ALERTA">
      <formula>NOT(ISERROR(SEARCH("ALERTA",F86)))</formula>
    </cfRule>
  </conditionalFormatting>
  <conditionalFormatting sqref="E86:E88">
    <cfRule type="containsText" dxfId="569" priority="21" operator="containsText" text="CADUCADO">
      <formula>NOT(ISERROR(SEARCH("CADUCADO",E86)))</formula>
    </cfRule>
  </conditionalFormatting>
  <conditionalFormatting sqref="F86:F88">
    <cfRule type="containsText" dxfId="568" priority="20" operator="containsText" text="ALERTA">
      <formula>NOT(ISERROR(SEARCH("ALERTA",F86)))</formula>
    </cfRule>
  </conditionalFormatting>
  <conditionalFormatting sqref="F86:F88">
    <cfRule type="containsText" dxfId="567" priority="19" operator="containsText" text="ALERTA">
      <formula>NOT(ISERROR(SEARCH("ALERTA",F86)))</formula>
    </cfRule>
  </conditionalFormatting>
  <conditionalFormatting sqref="E85">
    <cfRule type="containsText" dxfId="566" priority="30" operator="containsText" text="CADUCADO">
      <formula>NOT(ISERROR(SEARCH("CADUCADO",E85)))</formula>
    </cfRule>
  </conditionalFormatting>
  <conditionalFormatting sqref="F85">
    <cfRule type="containsText" dxfId="565" priority="29" operator="containsText" text="ALERTA">
      <formula>NOT(ISERROR(SEARCH("ALERTA",F85)))</formula>
    </cfRule>
  </conditionalFormatting>
  <conditionalFormatting sqref="F85">
    <cfRule type="containsText" dxfId="564" priority="28" operator="containsText" text="ALERTA">
      <formula>NOT(ISERROR(SEARCH("ALERTA",F85)))</formula>
    </cfRule>
  </conditionalFormatting>
  <conditionalFormatting sqref="E85">
    <cfRule type="containsText" dxfId="563" priority="27" operator="containsText" text="CADUCADO">
      <formula>NOT(ISERROR(SEARCH("CADUCADO",E85)))</formula>
    </cfRule>
  </conditionalFormatting>
  <conditionalFormatting sqref="F85">
    <cfRule type="containsText" dxfId="562" priority="26" operator="containsText" text="ALERTA">
      <formula>NOT(ISERROR(SEARCH("ALERTA",F85)))</formula>
    </cfRule>
  </conditionalFormatting>
  <conditionalFormatting sqref="F85">
    <cfRule type="containsText" dxfId="561" priority="25" operator="containsText" text="ALERTA">
      <formula>NOT(ISERROR(SEARCH("ALERTA",F85)))</formula>
    </cfRule>
  </conditionalFormatting>
  <conditionalFormatting sqref="E76">
    <cfRule type="containsText" dxfId="560" priority="18" operator="containsText" text="CADUCADO">
      <formula>NOT(ISERROR(SEARCH("CADUCADO",E76)))</formula>
    </cfRule>
  </conditionalFormatting>
  <conditionalFormatting sqref="F76">
    <cfRule type="containsText" dxfId="559" priority="17" operator="containsText" text="ALERTA">
      <formula>NOT(ISERROR(SEARCH("ALERTA",F76)))</formula>
    </cfRule>
  </conditionalFormatting>
  <conditionalFormatting sqref="F76">
    <cfRule type="containsText" dxfId="558" priority="16" operator="containsText" text="ALERTA">
      <formula>NOT(ISERROR(SEARCH("ALERTA",F76)))</formula>
    </cfRule>
  </conditionalFormatting>
  <conditionalFormatting sqref="E76">
    <cfRule type="containsText" dxfId="557" priority="15" operator="containsText" text="CADUCADO">
      <formula>NOT(ISERROR(SEARCH("CADUCADO",E76)))</formula>
    </cfRule>
  </conditionalFormatting>
  <conditionalFormatting sqref="F76">
    <cfRule type="containsText" dxfId="556" priority="14" operator="containsText" text="ALERTA">
      <formula>NOT(ISERROR(SEARCH("ALERTA",F76)))</formula>
    </cfRule>
  </conditionalFormatting>
  <conditionalFormatting sqref="F76">
    <cfRule type="containsText" dxfId="555" priority="13" operator="containsText" text="ALERTA">
      <formula>NOT(ISERROR(SEARCH("ALERTA",F76)))</formula>
    </cfRule>
  </conditionalFormatting>
  <conditionalFormatting sqref="E70">
    <cfRule type="containsText" dxfId="554" priority="12" operator="containsText" text="CADUCADO">
      <formula>NOT(ISERROR(SEARCH("CADUCADO",E70)))</formula>
    </cfRule>
  </conditionalFormatting>
  <conditionalFormatting sqref="F70">
    <cfRule type="containsText" dxfId="553" priority="11" operator="containsText" text="ALERTA">
      <formula>NOT(ISERROR(SEARCH("ALERTA",F70)))</formula>
    </cfRule>
  </conditionalFormatting>
  <conditionalFormatting sqref="F70">
    <cfRule type="containsText" dxfId="552" priority="10" operator="containsText" text="ALERTA">
      <formula>NOT(ISERROR(SEARCH("ALERTA",F70)))</formula>
    </cfRule>
  </conditionalFormatting>
  <conditionalFormatting sqref="E70">
    <cfRule type="containsText" dxfId="551" priority="9" operator="containsText" text="CADUCADO">
      <formula>NOT(ISERROR(SEARCH("CADUCADO",E70)))</formula>
    </cfRule>
  </conditionalFormatting>
  <conditionalFormatting sqref="F70">
    <cfRule type="containsText" dxfId="550" priority="8" operator="containsText" text="ALERTA">
      <formula>NOT(ISERROR(SEARCH("ALERTA",F70)))</formula>
    </cfRule>
  </conditionalFormatting>
  <conditionalFormatting sqref="F70">
    <cfRule type="containsText" dxfId="549" priority="7" operator="containsText" text="ALERTA">
      <formula>NOT(ISERROR(SEARCH("ALERTA",F70)))</formula>
    </cfRule>
  </conditionalFormatting>
  <conditionalFormatting sqref="E75">
    <cfRule type="containsText" dxfId="548" priority="6" operator="containsText" text="CADUCADO">
      <formula>NOT(ISERROR(SEARCH("CADUCADO",E75)))</formula>
    </cfRule>
  </conditionalFormatting>
  <conditionalFormatting sqref="F75">
    <cfRule type="containsText" dxfId="547" priority="5" operator="containsText" text="ALERTA">
      <formula>NOT(ISERROR(SEARCH("ALERTA",F75)))</formula>
    </cfRule>
  </conditionalFormatting>
  <conditionalFormatting sqref="F75">
    <cfRule type="containsText" dxfId="546" priority="4" operator="containsText" text="ALERTA">
      <formula>NOT(ISERROR(SEARCH("ALERTA",F75)))</formula>
    </cfRule>
  </conditionalFormatting>
  <conditionalFormatting sqref="E75">
    <cfRule type="containsText" dxfId="545" priority="3" operator="containsText" text="CADUCADO">
      <formula>NOT(ISERROR(SEARCH("CADUCADO",E75)))</formula>
    </cfRule>
  </conditionalFormatting>
  <conditionalFormatting sqref="F75">
    <cfRule type="containsText" dxfId="544" priority="2" operator="containsText" text="ALERTA">
      <formula>NOT(ISERROR(SEARCH("ALERTA",F75)))</formula>
    </cfRule>
  </conditionalFormatting>
  <conditionalFormatting sqref="F75">
    <cfRule type="containsText" dxfId="543" priority="1" operator="containsText" text="ALERTA">
      <formula>NOT(ISERROR(SEARCH("ALERTA",F75)))</formula>
    </cfRule>
  </conditionalFormatting>
  <hyperlinks>
    <hyperlink ref="A1:H1" location="TITULARES!A1" display="LISTA DE DIAGNOSTICADORES CON AUTORIZACIÓN DE COMERCIALIZACIÓN EN CUBA 2017" xr:uid="{00000000-0004-0000-0200-000000000000}"/>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95" t="s">
        <v>5695</v>
      </c>
      <c r="B1" s="2295"/>
      <c r="C1" s="2295"/>
      <c r="D1" s="2295"/>
      <c r="E1" s="2295"/>
      <c r="F1" s="2295"/>
      <c r="G1" s="2295"/>
      <c r="H1" s="2295"/>
      <c r="S1" s="546" t="s">
        <v>2868</v>
      </c>
      <c r="T1" s="547">
        <f ca="1">TODAY()</f>
        <v>45825</v>
      </c>
    </row>
    <row r="2" spans="1:39" ht="24" customHeight="1" thickBot="1">
      <c r="A2" s="2301" t="s">
        <v>5075</v>
      </c>
      <c r="B2" s="2301"/>
      <c r="C2" s="2301"/>
      <c r="D2" s="2301"/>
      <c r="E2" s="2301"/>
      <c r="F2" s="2301"/>
      <c r="G2" s="2301"/>
      <c r="M2" s="63"/>
    </row>
    <row r="3" spans="1:39" s="23" customFormat="1" ht="21.75" customHeight="1" thickTop="1" thickBot="1">
      <c r="A3" s="2302" t="s">
        <v>1188</v>
      </c>
      <c r="B3" s="2303"/>
      <c r="C3" s="2303"/>
      <c r="D3" s="2303"/>
      <c r="E3" s="2303"/>
      <c r="F3" s="2303"/>
      <c r="G3" s="2304"/>
      <c r="H3" s="261"/>
      <c r="I3" s="261"/>
      <c r="J3" s="261"/>
      <c r="K3" s="262"/>
      <c r="L3" s="4"/>
      <c r="M3" s="4"/>
      <c r="N3" s="4"/>
      <c r="U3" s="678"/>
      <c r="V3" s="682">
        <v>2012</v>
      </c>
      <c r="W3" s="677">
        <v>2013</v>
      </c>
      <c r="X3" s="677">
        <v>2014</v>
      </c>
      <c r="Y3" s="677">
        <v>2015</v>
      </c>
      <c r="Z3" s="677">
        <v>2016</v>
      </c>
      <c r="AA3" s="682" t="s">
        <v>2872</v>
      </c>
      <c r="AB3" s="699" t="s">
        <v>1641</v>
      </c>
    </row>
    <row r="4" spans="1:39" s="571" customFormat="1" ht="34.5" customHeight="1" thickBot="1">
      <c r="A4" s="562" t="s">
        <v>1649</v>
      </c>
      <c r="B4" s="563" t="s">
        <v>1187</v>
      </c>
      <c r="C4" s="563" t="s">
        <v>1189</v>
      </c>
      <c r="D4" s="563" t="s">
        <v>1190</v>
      </c>
      <c r="E4" s="557" t="s">
        <v>2869</v>
      </c>
      <c r="F4" s="557" t="s">
        <v>2870</v>
      </c>
      <c r="G4" s="564" t="s">
        <v>934</v>
      </c>
      <c r="H4" s="563" t="s">
        <v>1632</v>
      </c>
      <c r="I4" s="563" t="s">
        <v>1191</v>
      </c>
      <c r="J4" s="563" t="s">
        <v>443</v>
      </c>
      <c r="K4" s="565" t="s">
        <v>1071</v>
      </c>
      <c r="L4" s="566" t="s">
        <v>1638</v>
      </c>
      <c r="M4" s="566" t="s">
        <v>1636</v>
      </c>
      <c r="N4" s="566" t="s">
        <v>1637</v>
      </c>
      <c r="O4" s="1842" t="s">
        <v>1640</v>
      </c>
      <c r="P4" s="568"/>
      <c r="Q4" s="569"/>
      <c r="R4" s="525"/>
      <c r="S4" s="525"/>
      <c r="T4" s="13"/>
      <c r="U4" s="679"/>
      <c r="V4" s="683">
        <f>COUNTIFS($C$5:$C$208, "&gt;="&amp;V9, $C$5:$C$208, "&lt;="&amp;V13, $A$5:$A$208, "&lt;&gt;F")</f>
        <v>0</v>
      </c>
      <c r="W4" s="683">
        <f>COUNTIFS($C$5:$C$208, "&gt;="&amp;W9, $C$5:$C$208, "&lt;="&amp;W13, $A$5:$A$208, "&lt;&gt;F")</f>
        <v>0</v>
      </c>
      <c r="X4" s="683">
        <f>COUNTIFS($C$5:$C$208, "&gt;="&amp;X9, $C$5:$C$208, "&lt;="&amp;X13, $A$5:$A$208, "&lt;&gt;F")</f>
        <v>0</v>
      </c>
      <c r="Y4" s="683">
        <f>COUNTIFS($C$5:$C$208, "&gt;="&amp;Y9, $C$5:$C$208, "&lt;="&amp;Y13, $A$5:$A$208, "&lt;&gt;F")</f>
        <v>0</v>
      </c>
      <c r="Z4" s="683">
        <f>COUNTIFS($C$5:$C$208, "&gt;="&amp;Z9, $C$5:$C$208, "&lt;="&amp;Z13, $A$5:$A$208, "&lt;&gt;F")</f>
        <v>0</v>
      </c>
      <c r="AA4" s="683">
        <f>COUNTIFS($C$5:$C$208,"&gt;="&amp;AA9, $C$5:$C$208, "&lt;="&amp;AA13, $A$5:$A$208, "&lt;&gt;F")</f>
        <v>0</v>
      </c>
      <c r="AB4" s="700">
        <f>SUM(V4:Z4)</f>
        <v>0</v>
      </c>
      <c r="AC4" s="13"/>
      <c r="AD4" s="13"/>
      <c r="AE4" s="13"/>
      <c r="AF4" s="13"/>
      <c r="AG4" s="13"/>
      <c r="AH4" s="13"/>
      <c r="AI4" s="13"/>
      <c r="AJ4" s="13"/>
      <c r="AK4" s="13"/>
      <c r="AL4" s="637"/>
      <c r="AM4" s="637"/>
    </row>
    <row r="5" spans="1:39" ht="58.5" customHeight="1">
      <c r="A5" s="263" t="s">
        <v>1633</v>
      </c>
      <c r="B5" s="204" t="s">
        <v>5087</v>
      </c>
      <c r="C5" s="205">
        <v>44446</v>
      </c>
      <c r="D5" s="255">
        <v>46266</v>
      </c>
      <c r="E5" s="255" t="str">
        <f>IF(D5&lt;=$T$2,"CADUCADO","VIGENTE")</f>
        <v>VIGENTE</v>
      </c>
      <c r="F5" s="654" t="str">
        <f t="shared" ref="F5:F6" si="0">IF($T$2&gt;=(EDATE(D5,-4)),"ALERTA","OK")</f>
        <v>OK</v>
      </c>
      <c r="G5" s="204" t="s">
        <v>1305</v>
      </c>
      <c r="H5" s="206" t="s">
        <v>5077</v>
      </c>
      <c r="I5" s="1843" t="s">
        <v>5080</v>
      </c>
      <c r="J5" s="204" t="s">
        <v>5078</v>
      </c>
      <c r="K5" s="267" t="s">
        <v>5079</v>
      </c>
      <c r="L5" s="63"/>
      <c r="M5" s="4" t="e">
        <f>IF(ISNUMBER(FIND("/",#REF!,1)),MID(#REF!,1,FIND("/",#REF!,1)-1),#REF!)</f>
        <v>#REF!</v>
      </c>
      <c r="N5" s="4" t="str">
        <f>IF(ISNUMBER(FIND("/",#REF!,1)),MID(#REF!,FIND("/",#REF!,1)+1,LEN(#REF!)),"")</f>
        <v/>
      </c>
      <c r="O5" s="131" t="s">
        <v>1649</v>
      </c>
      <c r="P5" s="131" t="s">
        <v>1636</v>
      </c>
      <c r="Q5" s="124" t="s">
        <v>1641</v>
      </c>
      <c r="R5" s="638"/>
      <c r="S5" s="639"/>
      <c r="T5" s="65"/>
      <c r="U5" s="680" t="s">
        <v>2873</v>
      </c>
      <c r="V5" s="683">
        <f>COUNTIFS($C$5:$C$208, "&gt;="&amp;V9, $C$5:$C$208, "&lt;="&amp;V13, $A$5:$A$208, "&lt;&gt;F",$G$5:$G$208, "A" )</f>
        <v>0</v>
      </c>
      <c r="W5" s="683">
        <f>COUNTIFS($C$5:$C$208, "&gt;="&amp;W9, $C$5:$C$208, "&lt;="&amp;W13, $A$5:$A$208, "&lt;&gt;F",$G$5:$G$208, "A" )</f>
        <v>0</v>
      </c>
      <c r="X5" s="683">
        <f>COUNTIFS($C$5:$C$208, "&gt;="&amp;X9, $C$5:$C$208, "&lt;="&amp;X13, $A$5:$A$208, "&lt;&gt;F",$G$5:$G$208, "A" )</f>
        <v>0</v>
      </c>
      <c r="Y5" s="683">
        <f>COUNTIFS($C$5:$C$208, "&gt;="&amp;Y9, $C$5:$C$208, "&lt;="&amp;Y13, $A$5:$A$208, "&lt;&gt;F",$G$5:$G$208, "A" )</f>
        <v>0</v>
      </c>
      <c r="Z5" s="683">
        <f>COUNTIFS($C$5:$C$208, "&gt;="&amp;Z9, $C$5:$C$208, "&lt;="&amp;Z13, $A$5:$A$208, "&lt;&gt;F",$G$5:$G$208, "A" )</f>
        <v>0</v>
      </c>
      <c r="AA5" s="683">
        <f>COUNTIFS($C$5:$C$208,"&gt;="&amp;AA13, $C$5:$C$208, "&lt;="&amp;AA14, $A$5:$A$208, "&lt;&gt;F",$G$5:$G$208, "A")</f>
        <v>0</v>
      </c>
      <c r="AB5" s="700">
        <f>SUM(V5:Z5)</f>
        <v>0</v>
      </c>
      <c r="AC5" s="65"/>
      <c r="AD5" s="65"/>
      <c r="AE5" s="65"/>
      <c r="AF5" s="65"/>
      <c r="AG5" s="65"/>
      <c r="AH5" s="525"/>
      <c r="AI5" s="525"/>
      <c r="AJ5" s="525"/>
      <c r="AK5" s="525"/>
      <c r="AL5" s="65"/>
      <c r="AM5" s="65"/>
    </row>
    <row r="6" spans="1:39" ht="60">
      <c r="A6" s="781" t="s">
        <v>1633</v>
      </c>
      <c r="B6" s="2281" t="s">
        <v>6034</v>
      </c>
      <c r="C6" s="2282">
        <v>45790</v>
      </c>
      <c r="D6" s="2283">
        <v>47634</v>
      </c>
      <c r="E6" s="255" t="str">
        <f>IF(D6&lt;=$T$2,"CADUCADO","VIGENTE")</f>
        <v>VIGENTE</v>
      </c>
      <c r="F6" s="255" t="str">
        <f t="shared" si="0"/>
        <v>OK</v>
      </c>
      <c r="G6" s="2281" t="s">
        <v>1306</v>
      </c>
      <c r="H6" s="2219" t="s">
        <v>6030</v>
      </c>
      <c r="I6" s="2284" t="s">
        <v>6031</v>
      </c>
      <c r="J6" s="2285" t="s">
        <v>6032</v>
      </c>
      <c r="K6" s="2281" t="s">
        <v>6033</v>
      </c>
      <c r="L6" s="63"/>
      <c r="M6" s="4" t="str">
        <f>IF(ISNUMBER(FIND("/",$B5,1)),MID($B5,1,FIND("/",$B5,1)-1),$B5)</f>
        <v>D2109-20</v>
      </c>
      <c r="N6" s="4" t="str">
        <f>IF(ISNUMBER(FIND("/",$B5,1)),MID($B5,FIND("/",$B5,1)+1,LEN($B5)),"")</f>
        <v/>
      </c>
      <c r="O6" s="132" t="s">
        <v>1635</v>
      </c>
      <c r="P6" s="123"/>
      <c r="Q6" s="125">
        <v>2</v>
      </c>
      <c r="R6" s="640"/>
      <c r="S6" s="641"/>
      <c r="T6" s="65"/>
      <c r="U6" s="680" t="s">
        <v>2874</v>
      </c>
      <c r="V6" s="683">
        <f>COUNTIFS($C$5:$C$208, "&gt;="&amp;V9, $C$5:$C$208, "&lt;="&amp;V13, $A$5:$A$208, "&lt;&gt;F",$G$5:$G$208, "B" )</f>
        <v>0</v>
      </c>
      <c r="W6" s="683">
        <f>COUNTIFS($C$5:$C$208, "&gt;="&amp;W9, $C$5:$C$208, "&lt;="&amp;W13, $A$5:$A$208, "&lt;&gt;F",$G$5:$G$208, "B" )</f>
        <v>0</v>
      </c>
      <c r="X6" s="683">
        <f>COUNTIFS($C$5:$C$208, "&gt;="&amp;X9, $C$5:$C$208, "&lt;="&amp;X13, $A$5:$A$208, "&lt;&gt;F",$G$5:$G$208, "B" )</f>
        <v>0</v>
      </c>
      <c r="Y6" s="683">
        <f>COUNTIFS($C$5:$C$208, "&gt;="&amp;Y9, $C$5:$C$208, "&lt;="&amp;Y13, $A$5:$A$208, "&lt;&gt;F",$G$5:$G$208, "B" )</f>
        <v>0</v>
      </c>
      <c r="Z6" s="683">
        <f>COUNTIFS($C$5:$C$208, "&gt;="&amp;Z9, $C$5:$C$208, "&lt;="&amp;Z13, $A$5:$A$208, "&lt;&gt;F",$G$5:$G$208, "B" )</f>
        <v>0</v>
      </c>
      <c r="AA6" s="683">
        <f>COUNTIFS($C$5:$C$208,"&gt;="&amp;AA14, $C$5:$C$208, "&lt;="&amp;AA15, $A$5:$A$208, "&lt;&gt;F",$G$5:$G$208, "A")</f>
        <v>0</v>
      </c>
      <c r="AB6" s="700">
        <f>SUM(V6:Z6)</f>
        <v>0</v>
      </c>
      <c r="AC6" s="65"/>
      <c r="AD6" s="65"/>
      <c r="AE6" s="65"/>
      <c r="AF6" s="65"/>
      <c r="AG6" s="65"/>
      <c r="AH6" s="65"/>
      <c r="AI6" s="65"/>
      <c r="AJ6" s="65"/>
      <c r="AK6" s="65"/>
      <c r="AL6" s="65"/>
      <c r="AM6" s="65"/>
    </row>
    <row r="7" spans="1:39">
      <c r="A7" s="168"/>
      <c r="B7" s="443"/>
      <c r="C7" s="1564"/>
      <c r="D7" s="445"/>
      <c r="E7" s="445"/>
      <c r="F7" s="445"/>
      <c r="G7" s="443"/>
      <c r="H7" s="446"/>
      <c r="I7" s="1565"/>
      <c r="J7" s="443"/>
      <c r="K7" s="443"/>
      <c r="L7" s="63"/>
      <c r="M7" s="4" t="e">
        <f>IF(ISNUMBER(FIND("/",#REF!,1)),MID(#REF!,1,FIND("/",#REF!,1)-1),#REF!)</f>
        <v>#REF!</v>
      </c>
      <c r="N7" s="4" t="str">
        <f>IF(ISNUMBER(FIND("/",#REF!,1)),MID(#REF!,FIND("/",#REF!,1)+1,LEN(#REF!)),"")</f>
        <v/>
      </c>
      <c r="O7" s="132" t="s">
        <v>1634</v>
      </c>
      <c r="P7" s="123"/>
      <c r="Q7" s="125">
        <v>14</v>
      </c>
      <c r="R7" s="642"/>
      <c r="S7" s="643"/>
      <c r="T7" s="65"/>
      <c r="U7" s="680" t="s">
        <v>2875</v>
      </c>
      <c r="V7" s="683">
        <f>COUNTIFS($C$5:$C$208, "&gt;="&amp;V9, $C$5:$C$208, "&lt;="&amp;V13, $A$5:$A$208, "&lt;&gt;F",$G$5:$G$208, "C" )</f>
        <v>0</v>
      </c>
      <c r="W7" s="683">
        <f>COUNTIFS($C$5:$C$208, "&gt;="&amp;W9, $C$5:$C$208, "&lt;="&amp;W13, $A$5:$A$208, "&lt;&gt;F",$G$5:$G$208, "C" )</f>
        <v>0</v>
      </c>
      <c r="X7" s="683">
        <f>COUNTIFS($C$5:$C$208, "&gt;="&amp;X9, $C$5:$C$208, "&lt;="&amp;X13, $A$5:$A$208, "&lt;&gt;F",$G$5:$G$208, "C" )</f>
        <v>0</v>
      </c>
      <c r="Y7" s="683">
        <f>COUNTIFS($C$5:$C$208, "&gt;="&amp;Y9, $C$5:$C$208, "&lt;="&amp;Y13, $A$5:$A$208, "&lt;&gt;F",$G$5:$G$208, "C" )</f>
        <v>0</v>
      </c>
      <c r="Z7" s="683">
        <f>COUNTIFS($C$5:$C$208, "&gt;="&amp;Z9, $C$5:$C$208, "&lt;="&amp;Z13, $A$5:$A$208, "&lt;&gt;F",$G$5:$G$208, "C" )</f>
        <v>0</v>
      </c>
      <c r="AA7" s="683">
        <f>COUNTIFS($C$5:$C$208,"&gt;="&amp;AA15, $C$5:$C$208, "&lt;="&amp;AA16, $A$5:$A$208, "&lt;&gt;F",$G$5:$G$208, "A")</f>
        <v>0</v>
      </c>
      <c r="AB7" s="700">
        <f>SUM(V7:Z7)</f>
        <v>0</v>
      </c>
      <c r="AC7" s="65"/>
      <c r="AD7" s="65"/>
      <c r="AE7" s="65"/>
      <c r="AF7" s="65"/>
      <c r="AG7" s="65"/>
      <c r="AH7" s="65"/>
      <c r="AI7" s="65"/>
      <c r="AJ7" s="65"/>
      <c r="AK7" s="65"/>
      <c r="AL7" s="65"/>
      <c r="AM7" s="65"/>
    </row>
    <row r="8" spans="1:39" ht="15.75" thickBot="1">
      <c r="A8" s="2305" t="s">
        <v>2240</v>
      </c>
      <c r="B8" s="2306"/>
      <c r="C8" s="139"/>
      <c r="D8" s="144"/>
      <c r="E8" s="144"/>
      <c r="F8" s="144"/>
      <c r="G8" s="138"/>
      <c r="H8" s="106"/>
      <c r="I8" s="69"/>
      <c r="J8" s="138"/>
      <c r="K8" s="135"/>
      <c r="L8" s="63"/>
      <c r="M8" s="4" t="e">
        <f>IF(ISNUMBER(FIND("/",#REF!,1)),MID(#REF!,1,FIND("/",#REF!,1)-1),#REF!)</f>
        <v>#REF!</v>
      </c>
      <c r="N8" s="4" t="str">
        <f>IF(ISNUMBER(FIND("/",#REF!,1)),MID(#REF!,FIND("/",#REF!,1)+1,LEN(#REF!)),"")</f>
        <v/>
      </c>
      <c r="O8" s="132" t="s">
        <v>1633</v>
      </c>
      <c r="P8" s="123"/>
      <c r="Q8" s="125">
        <v>1</v>
      </c>
      <c r="R8" s="642"/>
      <c r="S8" s="643"/>
      <c r="T8" s="65"/>
      <c r="U8" s="681" t="s">
        <v>2876</v>
      </c>
      <c r="V8" s="684">
        <f>COUNTIFS($C$5:$C$208, "&gt;="&amp;V9, $C$5:$C$208, "&lt;="&amp;V13, $A$5:$A$208, "&lt;&gt;F",$G$5:$G$208, "D" )</f>
        <v>0</v>
      </c>
      <c r="W8" s="684">
        <f>COUNTIFS($C$5:$C$208, "&gt;="&amp;W9, $C$5:$C$208, "&lt;="&amp;W13, $A$5:$A$208, "&lt;&gt;F",$G$5:$G$208, "D" )</f>
        <v>0</v>
      </c>
      <c r="X8" s="684">
        <f>COUNTIFS($C$5:$C$208, "&gt;="&amp;X9, $C$5:$C$208, "&lt;="&amp;X13, $A$5:$A$208, "&lt;&gt;F",$G$5:$G$208, "D" )</f>
        <v>0</v>
      </c>
      <c r="Y8" s="684">
        <f>COUNTIFS($C$5:$C$208, "&gt;="&amp;Y9, $C$5:$C$208, "&lt;="&amp;Y13, $A$5:$A$208, "&lt;&gt;F",$G$5:$G$208, "D" )</f>
        <v>0</v>
      </c>
      <c r="Z8" s="684">
        <f>COUNTIFS($C$5:$C$208, "&gt;="&amp;Z9, $C$5:$C$208, "&lt;="&amp;Z13, $A$5:$A$208, "&lt;&gt;F",$G$5:$G$208, "D" )</f>
        <v>0</v>
      </c>
      <c r="AA8" s="684">
        <f>COUNTIFS($C$5:$C$208,"&gt;="&amp;AA16, $C$5:$C$208, "&lt;="&amp;AA17, $A$5:$A$208, "&lt;&gt;F",$G$5:$G$208, "A")</f>
        <v>0</v>
      </c>
      <c r="AB8" s="701">
        <f>SUM(V8:Z8)</f>
        <v>0</v>
      </c>
      <c r="AC8" s="65"/>
      <c r="AD8" s="65"/>
      <c r="AE8" s="65"/>
      <c r="AF8" s="65"/>
      <c r="AG8" s="65"/>
      <c r="AH8" s="65"/>
      <c r="AI8" s="65"/>
      <c r="AJ8" s="65"/>
      <c r="AK8" s="65"/>
      <c r="AL8" s="65"/>
      <c r="AM8" s="65"/>
    </row>
    <row r="9" spans="1:39" s="26" customFormat="1" ht="15.75" thickTop="1">
      <c r="A9" s="4"/>
      <c r="B9" s="4"/>
      <c r="C9" s="4"/>
      <c r="D9" s="4"/>
      <c r="E9" s="65"/>
      <c r="F9" s="65"/>
      <c r="G9" s="4"/>
      <c r="H9" s="4"/>
      <c r="I9" s="12"/>
      <c r="J9" s="11"/>
      <c r="K9" s="14"/>
      <c r="L9" s="63"/>
      <c r="M9" s="4" t="e">
        <f>IF(ISNUMBER(FIND("/",#REF!,1)),MID(#REF!,1,FIND("/",#REF!,1)-1),#REF!)</f>
        <v>#REF!</v>
      </c>
      <c r="N9" s="4" t="str">
        <f>IF(ISNUMBER(FIND("/",#REF!,1)),MID(#REF!,FIND("/",#REF!,1)+1,LEN(#REF!)),"")</f>
        <v/>
      </c>
      <c r="O9" s="126" t="s">
        <v>1639</v>
      </c>
      <c r="P9" s="127"/>
      <c r="Q9" s="128">
        <v>17</v>
      </c>
      <c r="R9" s="642"/>
      <c r="S9" s="643"/>
      <c r="T9" s="525"/>
      <c r="U9" s="550"/>
      <c r="V9" s="672">
        <v>40909</v>
      </c>
      <c r="W9" s="672">
        <v>41275</v>
      </c>
      <c r="X9" s="672">
        <v>41640</v>
      </c>
      <c r="Y9" s="672">
        <v>42005</v>
      </c>
      <c r="Z9" s="672">
        <v>42370</v>
      </c>
      <c r="AA9" s="672">
        <v>40909</v>
      </c>
      <c r="AB9" s="550"/>
      <c r="AC9" s="525"/>
      <c r="AD9" s="525"/>
      <c r="AE9" s="525"/>
      <c r="AF9" s="525"/>
      <c r="AG9" s="525"/>
      <c r="AH9" s="525"/>
      <c r="AI9" s="525"/>
      <c r="AJ9" s="525"/>
      <c r="AK9" s="525"/>
      <c r="AL9" s="526"/>
      <c r="AM9" s="526"/>
    </row>
    <row r="10" spans="1:39" s="14" customFormat="1" ht="30">
      <c r="A10" s="82" t="s">
        <v>1645</v>
      </c>
      <c r="B10" s="82" t="s">
        <v>1646</v>
      </c>
      <c r="C10" s="82" t="s">
        <v>1647</v>
      </c>
      <c r="D10" s="82" t="s">
        <v>1648</v>
      </c>
      <c r="E10" s="553"/>
      <c r="F10" s="553"/>
      <c r="G10" s="11"/>
      <c r="H10" s="105"/>
      <c r="I10" s="12"/>
      <c r="J10" s="11"/>
      <c r="L10" s="63"/>
      <c r="M10" s="4"/>
      <c r="N10" s="4"/>
      <c r="O10" s="103"/>
      <c r="P10" s="103"/>
      <c r="Q10" s="381"/>
      <c r="R10" s="642"/>
      <c r="S10" s="643"/>
      <c r="T10" s="525"/>
      <c r="U10" s="550"/>
      <c r="V10" s="672"/>
      <c r="W10" s="672"/>
      <c r="X10" s="672"/>
      <c r="Y10" s="672"/>
      <c r="Z10" s="672"/>
      <c r="AA10" s="672"/>
      <c r="AB10" s="550"/>
      <c r="AC10" s="525"/>
      <c r="AD10" s="525"/>
      <c r="AE10" s="525"/>
      <c r="AF10" s="525"/>
      <c r="AG10" s="525"/>
      <c r="AH10" s="525"/>
      <c r="AI10" s="525"/>
      <c r="AJ10" s="525"/>
      <c r="AK10" s="525"/>
      <c r="AL10" s="525"/>
      <c r="AM10" s="525"/>
    </row>
    <row r="11" spans="1:39" s="14" customFormat="1">
      <c r="A11" s="3">
        <f>COUNTIF($A5:$A9,"P")</f>
        <v>2</v>
      </c>
      <c r="B11" s="3">
        <f>COUNTIF($A5:$A9,"S*")</f>
        <v>0</v>
      </c>
      <c r="C11" s="3">
        <f>COUNTIF($A5:$A9,"F")</f>
        <v>0</v>
      </c>
      <c r="D11" s="5">
        <f>COUNTIF($A5:$A9,"P*") + COUNTIF($A5:$A9,"S2") *2 + COUNTIF($A5:$A9,"S3") *3 + COUNTIF($A5:$A9,"S4") *4</f>
        <v>2</v>
      </c>
      <c r="E11" s="27"/>
      <c r="F11" s="27"/>
      <c r="G11" s="11"/>
      <c r="H11" s="12"/>
      <c r="I11" s="12"/>
      <c r="J11" s="11"/>
      <c r="L11" s="63"/>
      <c r="M11" s="4"/>
      <c r="N11" s="4"/>
      <c r="O11" s="103"/>
      <c r="P11" s="103"/>
      <c r="Q11" s="381"/>
      <c r="R11" s="642"/>
      <c r="S11" s="643"/>
      <c r="T11" s="525"/>
      <c r="U11" s="550"/>
      <c r="V11" s="672"/>
      <c r="W11" s="672"/>
      <c r="X11" s="672"/>
      <c r="Y11" s="672"/>
      <c r="Z11" s="672"/>
      <c r="AA11" s="672"/>
      <c r="AB11" s="550"/>
      <c r="AC11" s="525"/>
      <c r="AD11" s="525"/>
      <c r="AE11" s="525"/>
      <c r="AF11" s="525"/>
      <c r="AG11" s="525"/>
      <c r="AH11" s="525"/>
      <c r="AI11" s="525"/>
      <c r="AJ11" s="525"/>
      <c r="AK11" s="525"/>
      <c r="AL11" s="525"/>
      <c r="AM11" s="525"/>
    </row>
    <row r="12" spans="1:39" s="14" customFormat="1">
      <c r="A12" s="7"/>
      <c r="B12" s="11"/>
      <c r="C12" s="10"/>
      <c r="D12" s="11"/>
      <c r="E12" s="11"/>
      <c r="F12" s="11"/>
      <c r="G12" s="11"/>
      <c r="H12" s="12"/>
      <c r="I12" s="12"/>
      <c r="J12" s="11"/>
      <c r="K12" s="4"/>
      <c r="L12" s="63"/>
      <c r="M12" s="4"/>
      <c r="N12" s="4"/>
      <c r="O12" s="103"/>
      <c r="P12" s="103"/>
      <c r="Q12" s="381"/>
      <c r="R12" s="642"/>
      <c r="S12" s="643"/>
      <c r="T12" s="525"/>
      <c r="U12" s="550"/>
      <c r="V12" s="672"/>
      <c r="W12" s="672"/>
      <c r="X12" s="672"/>
      <c r="Y12" s="672"/>
      <c r="Z12" s="672"/>
      <c r="AA12" s="672"/>
      <c r="AB12" s="550"/>
      <c r="AC12" s="525"/>
      <c r="AD12" s="525"/>
      <c r="AE12" s="525"/>
      <c r="AF12" s="525"/>
      <c r="AG12" s="525"/>
      <c r="AH12" s="525"/>
      <c r="AI12" s="525"/>
      <c r="AJ12" s="525"/>
      <c r="AK12" s="525"/>
      <c r="AL12" s="525"/>
      <c r="AM12" s="525"/>
    </row>
    <row r="13" spans="1:39" s="14" customFormat="1">
      <c r="A13" s="13"/>
      <c r="B13" s="11"/>
      <c r="C13" s="10"/>
      <c r="D13" s="7"/>
      <c r="E13" s="7"/>
      <c r="F13" s="7"/>
      <c r="G13" s="11"/>
      <c r="I13" s="12"/>
      <c r="J13" s="11"/>
      <c r="K13" s="4"/>
      <c r="L13" s="63"/>
      <c r="M13" s="4" t="e">
        <f>IF(ISNUMBER(FIND("/",#REF!,1)),MID(#REF!,1,FIND("/",#REF!,1)-1),#REF!)</f>
        <v>#REF!</v>
      </c>
      <c r="N13" s="4" t="str">
        <f>IF(ISNUMBER(FIND("/",#REF!,1)),MID(#REF!,FIND("/",#REF!,1)+1,LEN(#REF!)),"")</f>
        <v/>
      </c>
      <c r="O13"/>
      <c r="P13"/>
      <c r="Q13"/>
      <c r="R13" s="114"/>
      <c r="S13" s="116"/>
      <c r="U13" s="2"/>
      <c r="V13" s="673">
        <v>41274</v>
      </c>
      <c r="W13" s="673">
        <v>41639</v>
      </c>
      <c r="X13" s="673">
        <v>42004</v>
      </c>
      <c r="Y13" s="673">
        <v>42369</v>
      </c>
      <c r="Z13" s="673">
        <v>42735</v>
      </c>
      <c r="AA13" s="673">
        <v>42735</v>
      </c>
      <c r="AB13" s="2"/>
    </row>
    <row r="14" spans="1:39" s="14" customFormat="1">
      <c r="A14" s="13"/>
      <c r="B14" s="17"/>
      <c r="C14" s="30"/>
      <c r="D14" s="7"/>
      <c r="E14" s="7"/>
      <c r="F14" s="7"/>
      <c r="G14" s="17"/>
      <c r="H14" s="18"/>
      <c r="I14" s="12"/>
      <c r="J14" s="7"/>
      <c r="K14" s="4"/>
      <c r="L14" s="63"/>
      <c r="M14" s="4" t="e">
        <f>IF(ISNUMBER(FIND("/",#REF!,1)),MID(#REF!,1,FIND("/",#REF!,1)-1),#REF!)</f>
        <v>#REF!</v>
      </c>
      <c r="N14" s="4" t="str">
        <f>IF(ISNUMBER(FIND("/",#REF!,1)),MID(#REF!,FIND("/",#REF!,1)+1,LEN(#REF!)),"")</f>
        <v/>
      </c>
      <c r="O14"/>
      <c r="P14"/>
      <c r="Q14"/>
      <c r="R14" s="115"/>
      <c r="S14" s="116"/>
    </row>
    <row r="15" spans="1:39" s="14" customFormat="1">
      <c r="A15" s="13"/>
      <c r="B15" s="11"/>
      <c r="C15" s="31"/>
      <c r="D15" s="7"/>
      <c r="E15" s="7"/>
      <c r="F15" s="7"/>
      <c r="G15" s="11"/>
      <c r="H15" s="12"/>
      <c r="I15" s="12"/>
      <c r="J15" s="11"/>
      <c r="K15" s="4"/>
      <c r="L15" s="63"/>
      <c r="M15" s="4" t="e">
        <f>IF(ISNUMBER(FIND("/",#REF!,1)),MID(#REF!,1,FIND("/",#REF!,1)-1),#REF!)</f>
        <v>#REF!</v>
      </c>
      <c r="N15" s="4" t="str">
        <f>IF(ISNUMBER(FIND("/",#REF!,1)),MID(#REF!,FIND("/",#REF!,1)+1,LEN(#REF!)),"")</f>
        <v/>
      </c>
      <c r="O15"/>
      <c r="P15"/>
      <c r="Q15"/>
      <c r="R15" s="114"/>
      <c r="S15" s="116"/>
    </row>
    <row r="16" spans="1:39" s="14" customFormat="1">
      <c r="A16" s="13"/>
      <c r="B16" s="11"/>
      <c r="C16" s="31"/>
      <c r="D16" s="7"/>
      <c r="E16" s="7"/>
      <c r="F16" s="7"/>
      <c r="G16" s="11"/>
      <c r="H16" s="12"/>
      <c r="I16" s="29"/>
      <c r="J16" s="11"/>
      <c r="K16" s="4"/>
      <c r="L16" s="63"/>
      <c r="M16" s="4" t="e">
        <f>IF(ISNUMBER(FIND("/",#REF!,1)),MID(#REF!,1,FIND("/",#REF!,1)-1),#REF!)</f>
        <v>#REF!</v>
      </c>
      <c r="N16" s="4" t="str">
        <f>IF(ISNUMBER(FIND("/",#REF!,1)),MID(#REF!,FIND("/",#REF!,1)+1,LEN(#REF!)),"")</f>
        <v/>
      </c>
      <c r="O16"/>
      <c r="P16"/>
      <c r="Q16"/>
      <c r="R16" s="117"/>
      <c r="S16" s="118"/>
    </row>
    <row r="17" spans="1:19" s="14" customFormat="1">
      <c r="A17" s="13"/>
      <c r="B17" s="11"/>
      <c r="C17" s="10"/>
      <c r="D17" s="11"/>
      <c r="E17" s="11"/>
      <c r="F17" s="11"/>
      <c r="G17" s="11"/>
      <c r="H17" s="12"/>
      <c r="I17" s="29"/>
      <c r="J17" s="7"/>
      <c r="K17" s="4"/>
      <c r="L17" s="63"/>
      <c r="M17" s="4" t="e">
        <f>IF(ISNUMBER(FIND("/",#REF!,1)),MID(#REF!,1,FIND("/",#REF!,1)-1),#REF!)</f>
        <v>#REF!</v>
      </c>
      <c r="N17" s="4" t="str">
        <f>IF(ISNUMBER(FIND("/",#REF!,1)),MID(#REF!,FIND("/",#REF!,1)+1,LEN(#REF!)),"")</f>
        <v/>
      </c>
      <c r="O17"/>
      <c r="P17"/>
      <c r="Q17"/>
      <c r="R17"/>
      <c r="S17"/>
    </row>
    <row r="18" spans="1:19" s="14" customFormat="1">
      <c r="A18" s="13"/>
      <c r="B18" s="11"/>
      <c r="C18" s="10"/>
      <c r="D18" s="11"/>
      <c r="E18" s="11"/>
      <c r="F18" s="11"/>
      <c r="G18" s="11"/>
      <c r="H18" s="12"/>
      <c r="I18" s="29"/>
      <c r="J18" s="7"/>
      <c r="K18" s="4"/>
      <c r="L18" s="63"/>
      <c r="M18" s="4" t="e">
        <f>IF(ISNUMBER(FIND("/",#REF!,1)),MID(#REF!,1,FIND("/",#REF!,1)-1),#REF!)</f>
        <v>#REF!</v>
      </c>
      <c r="N18" s="4" t="str">
        <f>IF(ISNUMBER(FIND("/",#REF!,1)),MID(#REF!,FIND("/",#REF!,1)+1,LEN(#REF!)),"")</f>
        <v/>
      </c>
      <c r="O18"/>
      <c r="P18"/>
      <c r="Q18"/>
      <c r="R18"/>
      <c r="S18"/>
    </row>
    <row r="19" spans="1:19" s="14" customFormat="1">
      <c r="A19" s="13"/>
      <c r="B19" s="11"/>
      <c r="C19" s="10"/>
      <c r="D19" s="11"/>
      <c r="E19" s="11"/>
      <c r="F19" s="11"/>
      <c r="G19" s="11"/>
      <c r="H19" s="12"/>
      <c r="I19" s="29"/>
      <c r="J19" s="7"/>
      <c r="L19" s="63"/>
      <c r="M19" s="4" t="e">
        <f>IF(ISNUMBER(FIND("/",#REF!,1)),MID(#REF!,1,FIND("/",#REF!,1)-1),#REF!)</f>
        <v>#REF!</v>
      </c>
      <c r="N19" s="4" t="str">
        <f>IF(ISNUMBER(FIND("/",#REF!,1)),MID(#REF!,FIND("/",#REF!,1)+1,LEN(#REF!)),"")</f>
        <v/>
      </c>
      <c r="O19"/>
      <c r="P19"/>
      <c r="Q19"/>
      <c r="R19"/>
      <c r="S19"/>
    </row>
    <row r="20" spans="1:19" s="14" customFormat="1">
      <c r="A20" s="4"/>
      <c r="B20" s="4"/>
      <c r="C20" s="4"/>
      <c r="D20" s="4"/>
      <c r="E20" s="4"/>
      <c r="F20" s="4"/>
      <c r="G20" s="4"/>
      <c r="H20" s="4"/>
      <c r="I20" s="4"/>
      <c r="J20" s="23"/>
      <c r="K20" s="4"/>
      <c r="L20" s="63"/>
      <c r="M20" s="4" t="e">
        <f>IF(ISNUMBER(FIND("/",#REF!,1)),MID(#REF!,1,FIND("/",#REF!,1)-1),#REF!)</f>
        <v>#REF!</v>
      </c>
      <c r="N20" s="4" t="str">
        <f>IF(ISNUMBER(FIND("/",#REF!,1)),MID(#REF!,FIND("/",#REF!,1)+1,LEN(#REF!)),"")</f>
        <v/>
      </c>
      <c r="O20"/>
      <c r="P20"/>
      <c r="Q20"/>
      <c r="R20"/>
      <c r="S20"/>
    </row>
    <row r="21" spans="1:19" s="14" customFormat="1">
      <c r="A21" s="4"/>
      <c r="B21" s="4"/>
      <c r="C21" s="4"/>
      <c r="D21" s="4"/>
      <c r="E21" s="4"/>
      <c r="F21" s="4"/>
      <c r="G21" s="4"/>
      <c r="H21" s="4"/>
      <c r="I21" s="4"/>
      <c r="J21" s="23"/>
      <c r="K21" s="4"/>
      <c r="L21" s="63"/>
      <c r="M21" s="4" t="e">
        <f>IF(ISNUMBER(FIND("/",#REF!,1)),MID(#REF!,1,FIND("/",#REF!,1)-1),#REF!)</f>
        <v>#REF!</v>
      </c>
      <c r="N21" s="4" t="str">
        <f>IF(ISNUMBER(FIND("/",#REF!,1)),MID(#REF!,FIND("/",#REF!,1)+1,LEN(#REF!)),"")</f>
        <v/>
      </c>
      <c r="O21"/>
      <c r="P21"/>
      <c r="Q21"/>
      <c r="R21"/>
      <c r="S21"/>
    </row>
    <row r="22" spans="1:19" s="14" customFormat="1">
      <c r="A22" s="4"/>
      <c r="B22" s="4"/>
      <c r="C22" s="4"/>
      <c r="D22" s="4"/>
      <c r="E22" s="4"/>
      <c r="F22" s="4"/>
      <c r="G22" s="4"/>
      <c r="H22" s="4"/>
      <c r="I22" s="4"/>
      <c r="J22" s="23"/>
      <c r="K22" s="4"/>
      <c r="L22" s="63"/>
      <c r="M22" s="4" t="e">
        <f>IF(ISNUMBER(FIND("/",#REF!,1)),MID(#REF!,1,FIND("/",#REF!,1)-1),#REF!)</f>
        <v>#REF!</v>
      </c>
      <c r="N22" s="4" t="str">
        <f>IF(ISNUMBER(FIND("/",#REF!,1)),MID(#REF!,FIND("/",#REF!,1)+1,LEN(#REF!)),"")</f>
        <v/>
      </c>
      <c r="O22"/>
      <c r="P22"/>
      <c r="Q22"/>
      <c r="R22"/>
      <c r="S22"/>
    </row>
    <row r="23" spans="1:19" s="14" customFormat="1">
      <c r="A23" s="4"/>
      <c r="B23" s="4"/>
      <c r="C23" s="4"/>
      <c r="D23" s="4"/>
      <c r="E23" s="4"/>
      <c r="F23" s="4"/>
      <c r="G23" s="4"/>
      <c r="H23" s="4"/>
      <c r="I23" s="4"/>
      <c r="J23" s="23"/>
      <c r="K23" s="4"/>
      <c r="L23" s="63"/>
      <c r="M23" s="4" t="e">
        <f>IF(ISNUMBER(FIND("/",#REF!,1)),MID(#REF!,1,FIND("/",#REF!,1)-1),#REF!)</f>
        <v>#REF!</v>
      </c>
      <c r="N23" s="4" t="str">
        <f>IF(ISNUMBER(FIND("/",#REF!,1)),MID(#REF!,FIND("/",#REF!,1)+1,LEN(#REF!)),"")</f>
        <v/>
      </c>
      <c r="O23"/>
      <c r="P23"/>
      <c r="Q23"/>
      <c r="R23"/>
      <c r="S23"/>
    </row>
    <row r="24" spans="1:19" s="113" customFormat="1">
      <c r="A24" s="4"/>
      <c r="B24" s="4"/>
      <c r="C24" s="4"/>
      <c r="D24" s="4"/>
      <c r="E24" s="4"/>
      <c r="F24" s="4"/>
      <c r="G24" s="4"/>
      <c r="H24" s="4"/>
      <c r="I24" s="4"/>
      <c r="J24" s="23"/>
      <c r="K24" s="4"/>
      <c r="L24" s="63"/>
      <c r="M24" s="4" t="e">
        <f>IF(ISNUMBER(FIND("/",#REF!,1)),MID(#REF!,1,FIND("/",#REF!,1)-1),#REF!)</f>
        <v>#REF!</v>
      </c>
      <c r="N24" s="4" t="str">
        <f>IF(ISNUMBER(FIND("/",#REF!,1)),MID(#REF!,FIND("/",#REF!,1)+1,LEN(#REF!)),"")</f>
        <v/>
      </c>
      <c r="O24" s="108"/>
      <c r="P24" s="108"/>
      <c r="Q24" s="108"/>
      <c r="R24" s="108"/>
      <c r="S24" s="108"/>
    </row>
    <row r="25" spans="1:19" s="113" customFormat="1">
      <c r="A25" s="4"/>
      <c r="B25" s="4"/>
      <c r="C25" s="4"/>
      <c r="D25" s="4"/>
      <c r="E25" s="4"/>
      <c r="F25" s="4"/>
      <c r="G25" s="4"/>
      <c r="H25" s="4"/>
      <c r="I25" s="4"/>
      <c r="J25" s="23"/>
      <c r="K25" s="4"/>
      <c r="L25" s="63"/>
      <c r="M25" s="4" t="e">
        <f>IF(ISNUMBER(FIND("/",#REF!,1)),MID(#REF!,1,FIND("/",#REF!,1)-1),#REF!)</f>
        <v>#REF!</v>
      </c>
      <c r="N25" s="4" t="str">
        <f>IF(ISNUMBER(FIND("/",#REF!,1)),MID(#REF!,FIND("/",#REF!,1)+1,LEN(#REF!)),"")</f>
        <v/>
      </c>
      <c r="O25" s="108"/>
      <c r="P25" s="108"/>
      <c r="Q25" s="108"/>
      <c r="R25" s="108"/>
      <c r="S25" s="108"/>
    </row>
    <row r="26" spans="1:19" s="113" customFormat="1">
      <c r="A26" s="4"/>
      <c r="B26" s="4"/>
      <c r="C26" s="4"/>
      <c r="D26" s="4"/>
      <c r="E26" s="4"/>
      <c r="F26" s="4"/>
      <c r="G26" s="4"/>
      <c r="H26" s="4"/>
      <c r="I26" s="4"/>
      <c r="J26" s="23"/>
      <c r="K26" s="4"/>
      <c r="L26" s="63"/>
      <c r="M26" s="4" t="e">
        <f>IF(ISNUMBER(FIND("/",#REF!,1)),MID(#REF!,1,FIND("/",#REF!,1)-1),#REF!)</f>
        <v>#REF!</v>
      </c>
      <c r="N26" s="4" t="str">
        <f>IF(ISNUMBER(FIND("/",#REF!,1)),MID(#REF!,FIND("/",#REF!,1)+1,LEN(#REF!)),"")</f>
        <v/>
      </c>
      <c r="O26" s="108"/>
      <c r="P26" s="108"/>
      <c r="Q26" s="108"/>
      <c r="R26" s="108"/>
      <c r="S26" s="108"/>
    </row>
    <row r="27" spans="1:19" s="113" customFormat="1">
      <c r="A27" s="4"/>
      <c r="B27" s="4"/>
      <c r="C27" s="4"/>
      <c r="D27" s="4"/>
      <c r="E27" s="4"/>
      <c r="F27" s="4"/>
      <c r="G27" s="4"/>
      <c r="H27" s="4"/>
      <c r="I27" s="4"/>
      <c r="J27" s="23"/>
      <c r="K27" s="4"/>
      <c r="L27" s="63"/>
      <c r="M27" s="4"/>
      <c r="N27" s="4"/>
      <c r="O27" s="108"/>
      <c r="P27" s="108"/>
      <c r="Q27" s="108"/>
      <c r="R27" s="108"/>
      <c r="S27" s="108"/>
    </row>
    <row r="28" spans="1:19" s="113" customFormat="1">
      <c r="A28" s="4"/>
      <c r="B28" s="4"/>
      <c r="C28" s="4"/>
      <c r="D28" s="4"/>
      <c r="E28" s="4"/>
      <c r="F28" s="4"/>
      <c r="G28" s="4"/>
      <c r="H28" s="4"/>
      <c r="I28" s="4"/>
      <c r="J28" s="23"/>
      <c r="K28" s="4"/>
      <c r="L28" s="63"/>
      <c r="M28" s="4"/>
      <c r="N28" s="4"/>
      <c r="O28" s="108"/>
      <c r="P28" s="108"/>
      <c r="Q28" s="108"/>
      <c r="R28" s="108"/>
      <c r="S28" s="108"/>
    </row>
    <row r="29" spans="1:19" s="113" customFormat="1">
      <c r="A29" s="4"/>
      <c r="B29" s="4"/>
      <c r="C29" s="4"/>
      <c r="D29" s="4"/>
      <c r="E29" s="4"/>
      <c r="F29" s="4"/>
      <c r="G29" s="4"/>
      <c r="H29" s="4"/>
      <c r="I29" s="4"/>
      <c r="J29" s="23"/>
      <c r="K29" s="4"/>
      <c r="L29" s="63"/>
      <c r="M29" s="4"/>
      <c r="N29" s="4"/>
      <c r="O29" s="108"/>
      <c r="P29" s="108"/>
      <c r="Q29" s="108"/>
      <c r="R29" s="108"/>
      <c r="S29" s="108"/>
    </row>
    <row r="30" spans="1:19" s="113" customFormat="1">
      <c r="A30" s="4"/>
      <c r="B30" s="4"/>
      <c r="C30" s="4"/>
      <c r="D30" s="4"/>
      <c r="E30" s="4"/>
      <c r="F30" s="4"/>
      <c r="G30" s="4"/>
      <c r="H30" s="4"/>
      <c r="I30" s="4"/>
      <c r="J30" s="23"/>
      <c r="K30" s="4"/>
      <c r="L30" s="63"/>
      <c r="M30" s="4"/>
      <c r="N30" s="4"/>
      <c r="O30" s="108"/>
      <c r="P30" s="108"/>
      <c r="Q30" s="108"/>
      <c r="R30" s="108"/>
      <c r="S30" s="108"/>
    </row>
    <row r="31" spans="1:19" s="113" customFormat="1">
      <c r="A31" s="4"/>
      <c r="B31" s="4"/>
      <c r="C31" s="4"/>
      <c r="D31" s="4"/>
      <c r="E31" s="4"/>
      <c r="F31" s="4"/>
      <c r="G31" s="4"/>
      <c r="H31" s="4"/>
      <c r="I31" s="4"/>
      <c r="J31" s="23"/>
      <c r="K31" s="4"/>
      <c r="L31" s="63"/>
      <c r="M31" s="4" t="e">
        <f>IF(ISNUMBER(FIND("/",#REF!,1)),MID(#REF!,1,FIND("/",#REF!,1)-1),#REF!)</f>
        <v>#REF!</v>
      </c>
      <c r="N31" s="4" t="str">
        <f>IF(ISNUMBER(FIND("/",#REF!,1)),MID(#REF!,FIND("/",#REF!,1)+1,LEN(#REF!)),"")</f>
        <v/>
      </c>
      <c r="O31" s="108"/>
      <c r="P31" s="108"/>
      <c r="Q31" s="108"/>
      <c r="R31" s="108"/>
      <c r="S31" s="108"/>
    </row>
    <row r="32" spans="1:19" s="113" customFormat="1">
      <c r="A32" s="4"/>
      <c r="B32" s="4"/>
      <c r="C32" s="4"/>
      <c r="D32" s="4"/>
      <c r="E32" s="4"/>
      <c r="F32" s="4"/>
      <c r="G32" s="4"/>
      <c r="H32" s="4"/>
      <c r="I32" s="4"/>
      <c r="J32" s="23"/>
      <c r="K32" s="4"/>
      <c r="L32" s="63"/>
      <c r="M32" s="4"/>
      <c r="N32" s="4"/>
      <c r="O32" s="108"/>
      <c r="P32" s="108"/>
      <c r="Q32" s="108"/>
      <c r="R32" s="108"/>
      <c r="S32" s="108"/>
    </row>
    <row r="33" spans="1:19" s="113" customFormat="1">
      <c r="A33" s="4"/>
      <c r="B33" s="4"/>
      <c r="C33" s="4"/>
      <c r="D33" s="4"/>
      <c r="E33" s="4"/>
      <c r="F33" s="4"/>
      <c r="G33" s="4"/>
      <c r="H33" s="4"/>
      <c r="I33" s="4"/>
      <c r="J33" s="23"/>
      <c r="K33" s="4"/>
      <c r="L33" s="63"/>
      <c r="M33" s="4"/>
      <c r="N33" s="4"/>
      <c r="O33" s="108"/>
      <c r="P33" s="108"/>
      <c r="Q33" s="108"/>
      <c r="R33" s="108"/>
      <c r="S33" s="108"/>
    </row>
    <row r="34" spans="1:19" s="113" customFormat="1">
      <c r="A34" s="4"/>
      <c r="B34" s="4"/>
      <c r="C34" s="4"/>
      <c r="D34" s="4"/>
      <c r="E34" s="4"/>
      <c r="F34" s="4"/>
      <c r="G34" s="4"/>
      <c r="H34" s="4"/>
      <c r="I34" s="4"/>
      <c r="J34" s="23"/>
      <c r="K34" s="4"/>
      <c r="L34" s="63"/>
      <c r="M34" s="4"/>
      <c r="N34" s="4"/>
      <c r="O34" s="108"/>
      <c r="P34" s="108"/>
      <c r="Q34" s="108"/>
      <c r="R34" s="108"/>
      <c r="S34" s="108"/>
    </row>
    <row r="35" spans="1:19" s="113" customFormat="1">
      <c r="A35" s="4"/>
      <c r="B35" s="4"/>
      <c r="C35" s="4"/>
      <c r="D35" s="4"/>
      <c r="E35" s="4"/>
      <c r="F35" s="4"/>
      <c r="G35" s="4"/>
      <c r="H35" s="4"/>
      <c r="I35" s="4"/>
      <c r="J35" s="23"/>
      <c r="K35" s="4"/>
      <c r="L35" s="63"/>
      <c r="M35" s="4"/>
      <c r="N35" s="4"/>
      <c r="O35" s="108"/>
      <c r="P35" s="108"/>
      <c r="Q35" s="108"/>
      <c r="R35" s="108"/>
      <c r="S35" s="108"/>
    </row>
    <row r="36" spans="1:19" s="113" customFormat="1">
      <c r="A36" s="4"/>
      <c r="B36" s="4"/>
      <c r="C36" s="4"/>
      <c r="D36" s="4"/>
      <c r="E36" s="4"/>
      <c r="F36" s="4"/>
      <c r="G36" s="4"/>
      <c r="H36" s="4"/>
      <c r="I36" s="4"/>
      <c r="J36" s="23"/>
      <c r="K36" s="4"/>
      <c r="L36" s="63"/>
      <c r="M36" s="4"/>
      <c r="N36" s="4"/>
      <c r="O36" s="108"/>
      <c r="P36" s="108"/>
      <c r="Q36" s="108"/>
      <c r="R36" s="108"/>
      <c r="S36" s="108"/>
    </row>
    <row r="37" spans="1:19" s="113" customFormat="1">
      <c r="A37" s="4"/>
      <c r="B37" s="4"/>
      <c r="C37" s="4"/>
      <c r="D37" s="4"/>
      <c r="E37" s="4"/>
      <c r="F37" s="4"/>
      <c r="G37" s="4"/>
      <c r="H37" s="4"/>
      <c r="I37" s="4"/>
      <c r="J37" s="23"/>
      <c r="K37" s="4"/>
      <c r="L37" s="63"/>
      <c r="M37" s="4"/>
      <c r="N37" s="4"/>
      <c r="O37" s="108"/>
      <c r="P37" s="108"/>
      <c r="Q37" s="108"/>
      <c r="R37" s="108"/>
      <c r="S37" s="108"/>
    </row>
    <row r="38" spans="1:19" s="113" customFormat="1">
      <c r="A38" s="4"/>
      <c r="B38" s="4"/>
      <c r="C38" s="4"/>
      <c r="D38" s="4"/>
      <c r="E38" s="4"/>
      <c r="F38" s="4"/>
      <c r="G38" s="4"/>
      <c r="H38" s="4"/>
      <c r="I38" s="4"/>
      <c r="J38" s="23"/>
      <c r="K38" s="4"/>
      <c r="L38" s="63"/>
      <c r="M38" s="4"/>
      <c r="N38" s="4"/>
      <c r="O38" s="108"/>
      <c r="P38" s="108"/>
      <c r="Q38" s="108"/>
      <c r="R38" s="108"/>
      <c r="S38" s="108"/>
    </row>
    <row r="39" spans="1:19" s="113" customFormat="1">
      <c r="A39" s="4"/>
      <c r="B39" s="4"/>
      <c r="C39" s="4"/>
      <c r="D39" s="4"/>
      <c r="E39" s="4"/>
      <c r="F39" s="4"/>
      <c r="G39" s="4"/>
      <c r="H39" s="4"/>
      <c r="I39" s="4"/>
      <c r="J39" s="23"/>
      <c r="K39" s="4"/>
      <c r="L39" s="63"/>
      <c r="M39" s="4"/>
      <c r="N39" s="4"/>
      <c r="O39" s="108"/>
      <c r="P39" s="108"/>
      <c r="Q39" s="108"/>
      <c r="R39" s="108"/>
      <c r="S39" s="108"/>
    </row>
    <row r="40" spans="1:19" s="113" customFormat="1">
      <c r="A40" s="4"/>
      <c r="B40" s="4"/>
      <c r="C40" s="4"/>
      <c r="D40" s="4"/>
      <c r="E40" s="4"/>
      <c r="F40" s="4"/>
      <c r="G40" s="4"/>
      <c r="H40" s="4"/>
      <c r="I40" s="4"/>
      <c r="J40" s="23"/>
      <c r="K40" s="4"/>
      <c r="L40" s="63"/>
      <c r="M40" s="4"/>
      <c r="N40" s="4"/>
      <c r="O40" s="108"/>
      <c r="P40" s="108"/>
      <c r="Q40" s="108"/>
      <c r="R40" s="108"/>
      <c r="S40" s="108"/>
    </row>
    <row r="41" spans="1:19" s="113" customFormat="1">
      <c r="A41" s="4"/>
      <c r="B41" s="4"/>
      <c r="C41" s="4"/>
      <c r="D41" s="4"/>
      <c r="E41" s="4"/>
      <c r="F41" s="4"/>
      <c r="G41" s="4"/>
      <c r="H41" s="4"/>
      <c r="I41" s="4"/>
      <c r="J41" s="23"/>
      <c r="K41" s="4"/>
      <c r="L41" s="63"/>
      <c r="M41" s="4"/>
      <c r="N41" s="4"/>
      <c r="O41" s="108"/>
      <c r="P41" s="108"/>
      <c r="Q41" s="108"/>
      <c r="R41" s="108"/>
      <c r="S41" s="108"/>
    </row>
    <row r="42" spans="1:19" s="113" customFormat="1">
      <c r="A42" s="4"/>
      <c r="B42" s="4"/>
      <c r="C42" s="4"/>
      <c r="D42" s="4"/>
      <c r="E42" s="4"/>
      <c r="F42" s="4"/>
      <c r="G42" s="4"/>
      <c r="H42" s="4"/>
      <c r="I42" s="4"/>
      <c r="J42" s="23"/>
      <c r="K42" s="4"/>
      <c r="L42" s="63"/>
      <c r="M42" s="4"/>
      <c r="N42" s="4"/>
      <c r="O42" s="108"/>
      <c r="P42" s="108"/>
      <c r="Q42" s="108"/>
      <c r="R42" s="108"/>
      <c r="S42" s="108"/>
    </row>
    <row r="43" spans="1:19" s="177" customFormat="1">
      <c r="A43" s="4"/>
      <c r="B43" s="4"/>
      <c r="C43" s="4"/>
      <c r="D43" s="4"/>
      <c r="E43" s="4"/>
      <c r="F43" s="4"/>
      <c r="G43" s="4"/>
      <c r="H43" s="4"/>
      <c r="I43" s="4"/>
      <c r="J43" s="23"/>
      <c r="K43" s="4"/>
      <c r="L43" s="152"/>
      <c r="M43" s="149"/>
      <c r="N43" s="149"/>
      <c r="O43" s="176"/>
      <c r="P43" s="176"/>
      <c r="Q43" s="176"/>
      <c r="R43" s="176"/>
      <c r="S43" s="176"/>
    </row>
    <row r="44" spans="1:19" s="177" customFormat="1">
      <c r="A44" s="4"/>
      <c r="B44" s="4"/>
      <c r="C44" s="4"/>
      <c r="D44" s="4"/>
      <c r="E44" s="4"/>
      <c r="F44" s="4"/>
      <c r="G44" s="4"/>
      <c r="H44" s="4"/>
      <c r="I44" s="4"/>
      <c r="J44" s="23"/>
      <c r="K44" s="4"/>
      <c r="L44" s="152"/>
      <c r="M44" s="149"/>
      <c r="N44" s="149"/>
      <c r="O44" s="176"/>
      <c r="P44" s="176"/>
      <c r="Q44" s="176"/>
      <c r="R44" s="176"/>
      <c r="S44" s="176"/>
    </row>
    <row r="45" spans="1:19" s="177" customFormat="1">
      <c r="A45" s="4"/>
      <c r="B45" s="4"/>
      <c r="C45" s="4"/>
      <c r="D45" s="4"/>
      <c r="E45" s="4"/>
      <c r="F45" s="4"/>
      <c r="G45" s="4"/>
      <c r="H45" s="4"/>
      <c r="I45" s="4"/>
      <c r="J45" s="23"/>
      <c r="K45" s="4"/>
      <c r="L45" s="152"/>
      <c r="M45" s="149"/>
      <c r="N45" s="149"/>
      <c r="O45" s="176"/>
      <c r="P45" s="176"/>
      <c r="Q45" s="176"/>
      <c r="R45" s="176"/>
      <c r="S45" s="176"/>
    </row>
    <row r="46" spans="1:19" s="177" customFormat="1">
      <c r="A46" s="4"/>
      <c r="B46" s="4"/>
      <c r="C46" s="4"/>
      <c r="D46" s="4"/>
      <c r="E46" s="4"/>
      <c r="F46" s="4"/>
      <c r="G46" s="4"/>
      <c r="H46" s="4"/>
      <c r="I46" s="4"/>
      <c r="J46" s="23"/>
      <c r="K46" s="4"/>
      <c r="L46" s="152"/>
      <c r="M46" s="149"/>
      <c r="N46" s="149"/>
      <c r="O46" s="176"/>
      <c r="P46" s="176"/>
      <c r="Q46" s="176"/>
      <c r="R46" s="176"/>
      <c r="S46" s="176"/>
    </row>
    <row r="47" spans="1:19" s="177" customFormat="1">
      <c r="A47" s="4"/>
      <c r="B47" s="4"/>
      <c r="C47" s="4"/>
      <c r="D47" s="4"/>
      <c r="E47" s="4"/>
      <c r="F47" s="4"/>
      <c r="G47" s="4"/>
      <c r="H47" s="4"/>
      <c r="I47" s="4"/>
      <c r="J47" s="23"/>
      <c r="K47" s="4"/>
      <c r="L47" s="152"/>
      <c r="M47" s="149"/>
      <c r="N47" s="149"/>
      <c r="O47" s="176"/>
      <c r="P47" s="176"/>
      <c r="Q47" s="176"/>
      <c r="R47" s="176"/>
      <c r="S47" s="176"/>
    </row>
    <row r="48" spans="1:19" s="177" customFormat="1">
      <c r="A48" s="4"/>
      <c r="B48" s="4"/>
      <c r="C48" s="4"/>
      <c r="D48" s="4"/>
      <c r="E48" s="4"/>
      <c r="F48" s="4"/>
      <c r="G48" s="4"/>
      <c r="H48" s="4"/>
      <c r="I48" s="4"/>
      <c r="J48" s="23"/>
      <c r="K48" s="4"/>
      <c r="L48" s="152"/>
      <c r="M48" s="149"/>
      <c r="N48" s="149"/>
      <c r="O48" s="176"/>
      <c r="P48" s="176"/>
      <c r="Q48" s="176"/>
      <c r="R48" s="176"/>
      <c r="S48" s="176"/>
    </row>
    <row r="49" spans="1:19" s="177" customFormat="1">
      <c r="A49" s="4"/>
      <c r="B49" s="4"/>
      <c r="C49" s="4"/>
      <c r="D49" s="4"/>
      <c r="E49" s="4"/>
      <c r="F49" s="4"/>
      <c r="G49" s="4"/>
      <c r="H49" s="4"/>
      <c r="I49" s="4"/>
      <c r="J49" s="23"/>
      <c r="K49" s="4"/>
      <c r="L49" s="152"/>
      <c r="M49" s="149"/>
      <c r="N49" s="149"/>
      <c r="O49" s="176"/>
      <c r="P49" s="176"/>
      <c r="Q49" s="176"/>
      <c r="R49" s="176"/>
      <c r="S49" s="176"/>
    </row>
    <row r="50" spans="1:19" s="353" customFormat="1">
      <c r="A50" s="4"/>
      <c r="B50" s="4"/>
      <c r="C50" s="4"/>
      <c r="D50" s="4"/>
      <c r="E50" s="4"/>
      <c r="F50" s="4"/>
      <c r="G50" s="4"/>
      <c r="H50" s="4"/>
      <c r="I50" s="4"/>
      <c r="J50" s="23"/>
      <c r="K50" s="4"/>
      <c r="L50" s="157"/>
      <c r="M50" s="879"/>
      <c r="N50" s="879"/>
      <c r="O50" s="352"/>
      <c r="P50" s="352"/>
      <c r="Q50" s="352"/>
      <c r="R50" s="352"/>
      <c r="S50" s="352"/>
    </row>
    <row r="51" spans="1:19" s="353" customFormat="1">
      <c r="A51" s="4"/>
      <c r="B51" s="4"/>
      <c r="C51" s="4"/>
      <c r="D51" s="4"/>
      <c r="E51" s="4"/>
      <c r="F51" s="4"/>
      <c r="G51" s="4"/>
      <c r="H51" s="4"/>
      <c r="I51" s="4"/>
      <c r="J51" s="23"/>
      <c r="K51" s="4"/>
      <c r="L51" s="157"/>
      <c r="M51" s="879"/>
      <c r="N51" s="879"/>
      <c r="O51" s="352"/>
      <c r="P51" s="352"/>
      <c r="Q51" s="352"/>
      <c r="R51" s="352"/>
      <c r="S51" s="352"/>
    </row>
    <row r="52" spans="1:19" s="353" customFormat="1">
      <c r="A52" s="4"/>
      <c r="B52" s="4"/>
      <c r="C52" s="4"/>
      <c r="D52" s="4"/>
      <c r="E52" s="4"/>
      <c r="F52" s="4"/>
      <c r="G52" s="4"/>
      <c r="H52" s="4"/>
      <c r="I52" s="4"/>
      <c r="J52" s="23"/>
      <c r="K52" s="4"/>
      <c r="L52" s="157"/>
      <c r="M52" s="879"/>
      <c r="N52" s="879"/>
      <c r="O52" s="352"/>
      <c r="P52" s="352"/>
      <c r="Q52" s="352"/>
      <c r="R52" s="352"/>
      <c r="S52" s="352"/>
    </row>
    <row r="53" spans="1:19" s="353" customFormat="1">
      <c r="A53" s="4"/>
      <c r="B53" s="4"/>
      <c r="C53" s="4"/>
      <c r="D53" s="4"/>
      <c r="E53" s="4"/>
      <c r="F53" s="4"/>
      <c r="G53" s="4"/>
      <c r="H53" s="4"/>
      <c r="I53" s="4"/>
      <c r="J53" s="23"/>
      <c r="K53" s="4"/>
      <c r="L53" s="157"/>
      <c r="M53" s="879"/>
      <c r="N53" s="879"/>
      <c r="O53" s="352"/>
      <c r="P53" s="352"/>
      <c r="Q53" s="352"/>
      <c r="R53" s="352"/>
      <c r="S53" s="352"/>
    </row>
    <row r="54" spans="1:19" s="353" customFormat="1">
      <c r="A54" s="4"/>
      <c r="B54" s="4"/>
      <c r="C54" s="4"/>
      <c r="D54" s="4"/>
      <c r="E54" s="4"/>
      <c r="F54" s="4"/>
      <c r="G54" s="4"/>
      <c r="H54" s="4"/>
      <c r="I54" s="4"/>
      <c r="J54" s="23"/>
      <c r="K54" s="4"/>
      <c r="L54" s="157"/>
      <c r="M54" s="879"/>
      <c r="N54" s="879"/>
      <c r="O54" s="352"/>
      <c r="P54" s="352"/>
      <c r="Q54" s="352"/>
      <c r="R54" s="352"/>
      <c r="S54" s="352"/>
    </row>
    <row r="55" spans="1:19" s="353" customFormat="1">
      <c r="A55" s="4"/>
      <c r="B55" s="4"/>
      <c r="C55" s="4"/>
      <c r="D55" s="4"/>
      <c r="E55" s="4"/>
      <c r="F55" s="4"/>
      <c r="G55" s="4"/>
      <c r="H55" s="4"/>
      <c r="I55" s="4"/>
      <c r="J55" s="23"/>
      <c r="K55" s="4"/>
      <c r="L55" s="157"/>
      <c r="M55" s="879"/>
      <c r="N55" s="879"/>
      <c r="O55" s="352"/>
      <c r="P55" s="352"/>
      <c r="Q55" s="352"/>
      <c r="R55" s="352"/>
      <c r="S55" s="352"/>
    </row>
    <row r="56" spans="1:19" s="353" customFormat="1">
      <c r="A56" s="4"/>
      <c r="B56" s="4"/>
      <c r="C56" s="4"/>
      <c r="D56" s="4"/>
      <c r="E56" s="4"/>
      <c r="F56" s="4"/>
      <c r="G56" s="4"/>
      <c r="H56" s="4"/>
      <c r="I56" s="4"/>
      <c r="J56" s="23"/>
      <c r="K56" s="4"/>
      <c r="L56" s="157"/>
      <c r="M56" s="879"/>
      <c r="N56" s="879"/>
      <c r="O56" s="352"/>
      <c r="P56" s="352"/>
      <c r="Q56" s="352"/>
      <c r="R56" s="352"/>
      <c r="S56" s="352"/>
    </row>
    <row r="57" spans="1:19" s="353" customFormat="1">
      <c r="A57" s="4"/>
      <c r="B57" s="4"/>
      <c r="C57" s="4"/>
      <c r="D57" s="4"/>
      <c r="E57" s="4"/>
      <c r="F57" s="4"/>
      <c r="G57" s="4"/>
      <c r="H57" s="4"/>
      <c r="I57" s="4"/>
      <c r="J57" s="23"/>
      <c r="K57" s="4"/>
      <c r="L57" s="157"/>
      <c r="M57" s="879"/>
      <c r="N57" s="879"/>
      <c r="O57" s="352"/>
      <c r="P57" s="352"/>
      <c r="Q57" s="352"/>
      <c r="R57" s="352"/>
      <c r="S57" s="352"/>
    </row>
    <row r="58" spans="1:19" s="353" customFormat="1">
      <c r="A58" s="4"/>
      <c r="B58" s="4"/>
      <c r="C58" s="4"/>
      <c r="D58" s="4"/>
      <c r="E58" s="4"/>
      <c r="F58" s="4"/>
      <c r="G58" s="4"/>
      <c r="H58" s="4"/>
      <c r="I58" s="4"/>
      <c r="J58" s="23"/>
      <c r="K58" s="4"/>
      <c r="L58" s="157"/>
      <c r="M58" s="879"/>
      <c r="N58" s="879"/>
      <c r="O58" s="352"/>
      <c r="P58" s="352"/>
      <c r="Q58" s="352"/>
      <c r="R58" s="352"/>
      <c r="S58" s="352"/>
    </row>
    <row r="59" spans="1:19" s="353" customFormat="1">
      <c r="A59" s="4"/>
      <c r="B59" s="4"/>
      <c r="C59" s="4"/>
      <c r="D59" s="4"/>
      <c r="E59" s="4"/>
      <c r="F59" s="4"/>
      <c r="G59" s="4"/>
      <c r="H59" s="4"/>
      <c r="I59" s="4"/>
      <c r="J59" s="23"/>
      <c r="K59" s="4"/>
      <c r="L59" s="157"/>
      <c r="M59" s="879"/>
      <c r="N59" s="879"/>
      <c r="O59" s="352"/>
      <c r="P59" s="352"/>
      <c r="Q59" s="352"/>
      <c r="R59" s="352"/>
      <c r="S59" s="352"/>
    </row>
    <row r="60" spans="1:19" s="353" customFormat="1">
      <c r="A60" s="4"/>
      <c r="B60" s="4"/>
      <c r="C60" s="4"/>
      <c r="D60" s="4"/>
      <c r="E60" s="4"/>
      <c r="F60" s="4"/>
      <c r="G60" s="4"/>
      <c r="H60" s="4"/>
      <c r="I60" s="4"/>
      <c r="J60" s="23"/>
      <c r="K60" s="4"/>
      <c r="L60" s="157"/>
      <c r="M60" s="879"/>
      <c r="N60" s="879"/>
      <c r="O60" s="352"/>
      <c r="P60" s="352"/>
      <c r="Q60" s="352"/>
      <c r="R60" s="352"/>
      <c r="S60" s="352"/>
    </row>
    <row r="61" spans="1:19" s="353" customFormat="1">
      <c r="A61" s="4"/>
      <c r="B61" s="4"/>
      <c r="C61" s="4"/>
      <c r="D61" s="4"/>
      <c r="E61" s="4"/>
      <c r="F61" s="4"/>
      <c r="G61" s="4"/>
      <c r="H61" s="4"/>
      <c r="I61" s="4"/>
      <c r="J61" s="23"/>
      <c r="K61" s="4"/>
      <c r="L61" s="157"/>
      <c r="M61" s="879"/>
      <c r="N61" s="879"/>
      <c r="O61" s="352"/>
      <c r="P61" s="352"/>
      <c r="Q61" s="352"/>
      <c r="R61" s="352"/>
      <c r="S61" s="352"/>
    </row>
    <row r="62" spans="1:19" s="353" customFormat="1">
      <c r="A62" s="4"/>
      <c r="B62" s="4"/>
      <c r="C62" s="4"/>
      <c r="D62" s="4"/>
      <c r="E62" s="4"/>
      <c r="F62" s="4"/>
      <c r="G62" s="4"/>
      <c r="H62" s="4"/>
      <c r="I62" s="4"/>
      <c r="J62" s="23"/>
      <c r="K62" s="4"/>
      <c r="L62" s="157"/>
      <c r="M62" s="879"/>
      <c r="N62" s="879"/>
      <c r="O62" s="352"/>
      <c r="P62" s="352"/>
      <c r="Q62" s="352"/>
      <c r="R62" s="352"/>
      <c r="S62" s="352"/>
    </row>
    <row r="63" spans="1:19" s="353" customFormat="1">
      <c r="A63" s="4"/>
      <c r="B63" s="4"/>
      <c r="C63" s="4"/>
      <c r="D63" s="4"/>
      <c r="E63" s="4"/>
      <c r="F63" s="4"/>
      <c r="G63" s="4"/>
      <c r="H63" s="4"/>
      <c r="I63" s="4"/>
      <c r="J63" s="23"/>
      <c r="K63" s="4"/>
      <c r="L63" s="157"/>
      <c r="M63" s="879"/>
      <c r="N63" s="879"/>
      <c r="O63" s="352"/>
      <c r="P63" s="352"/>
      <c r="Q63" s="352"/>
      <c r="R63" s="352"/>
      <c r="S63" s="352"/>
    </row>
    <row r="64" spans="1:19" s="353" customFormat="1">
      <c r="A64" s="4"/>
      <c r="B64" s="4"/>
      <c r="C64" s="4"/>
      <c r="D64" s="4"/>
      <c r="E64" s="4"/>
      <c r="F64" s="4"/>
      <c r="G64" s="4"/>
      <c r="H64" s="4"/>
      <c r="I64" s="4"/>
      <c r="J64" s="23"/>
      <c r="K64" s="4"/>
      <c r="L64" s="157"/>
      <c r="M64" s="879"/>
      <c r="N64" s="879"/>
      <c r="O64" s="352"/>
      <c r="P64" s="352"/>
      <c r="Q64" s="352"/>
      <c r="R64" s="352"/>
      <c r="S64" s="352"/>
    </row>
    <row r="65" spans="1:37">
      <c r="M65" s="4">
        <f t="shared" ref="M65:M128" si="1">IF(ISNUMBER(FIND("/",$B9,1)),MID($B9,1,FIND("/",$B9,1)-1),$B9)</f>
        <v>0</v>
      </c>
      <c r="N65" s="4" t="str">
        <f t="shared" ref="N65:N128" si="2">IF(ISNUMBER(FIND("/",$B9,1)),MID($B9,FIND("/",$B9,1)+1,LEN($B9)),"")</f>
        <v/>
      </c>
      <c r="O65"/>
      <c r="P65"/>
      <c r="Q65"/>
      <c r="R65"/>
      <c r="S65"/>
    </row>
    <row r="66" spans="1:37">
      <c r="M66" s="4" t="str">
        <f t="shared" si="1"/>
        <v>SISTEMAS</v>
      </c>
      <c r="N66" s="4" t="str">
        <f t="shared" si="2"/>
        <v/>
      </c>
      <c r="O66"/>
      <c r="P66"/>
      <c r="Q66"/>
      <c r="R66"/>
      <c r="S66"/>
    </row>
    <row r="67" spans="1:37">
      <c r="M67" s="4">
        <f t="shared" si="1"/>
        <v>0</v>
      </c>
      <c r="N67" s="4" t="str">
        <f t="shared" si="2"/>
        <v/>
      </c>
      <c r="O67"/>
      <c r="P67"/>
      <c r="Q67"/>
      <c r="R67"/>
      <c r="S67"/>
    </row>
    <row r="68" spans="1:37">
      <c r="M68" s="4">
        <f t="shared" si="1"/>
        <v>0</v>
      </c>
      <c r="N68" s="4" t="str">
        <f t="shared" si="2"/>
        <v/>
      </c>
      <c r="O68"/>
      <c r="P68"/>
      <c r="Q68"/>
      <c r="R68"/>
      <c r="S68"/>
    </row>
    <row r="69" spans="1:37">
      <c r="M69" s="4">
        <f t="shared" si="1"/>
        <v>0</v>
      </c>
      <c r="N69" s="4" t="str">
        <f t="shared" si="2"/>
        <v/>
      </c>
      <c r="O69"/>
      <c r="P69"/>
      <c r="Q69"/>
      <c r="R69"/>
      <c r="S69"/>
    </row>
    <row r="70" spans="1:37">
      <c r="M70" s="4">
        <f t="shared" si="1"/>
        <v>0</v>
      </c>
      <c r="N70" s="4" t="str">
        <f t="shared" si="2"/>
        <v/>
      </c>
      <c r="O70"/>
      <c r="P70"/>
      <c r="Q70"/>
      <c r="R70"/>
      <c r="S70"/>
    </row>
    <row r="71" spans="1:37">
      <c r="M71" s="4">
        <f t="shared" si="1"/>
        <v>0</v>
      </c>
      <c r="N71" s="4" t="str">
        <f t="shared" si="2"/>
        <v/>
      </c>
      <c r="O71"/>
      <c r="P71"/>
      <c r="Q71"/>
      <c r="R71"/>
      <c r="S71"/>
    </row>
    <row r="72" spans="1:37">
      <c r="M72" s="4">
        <f t="shared" si="1"/>
        <v>0</v>
      </c>
      <c r="N72" s="4" t="str">
        <f t="shared" si="2"/>
        <v/>
      </c>
      <c r="O72"/>
      <c r="P72"/>
      <c r="Q72"/>
      <c r="R72"/>
      <c r="S72"/>
    </row>
    <row r="73" spans="1:37">
      <c r="M73" s="4">
        <f t="shared" si="1"/>
        <v>0</v>
      </c>
      <c r="N73" s="4" t="str">
        <f t="shared" si="2"/>
        <v/>
      </c>
      <c r="O73"/>
      <c r="P73"/>
      <c r="Q73"/>
      <c r="R73"/>
      <c r="S73"/>
    </row>
    <row r="74" spans="1:37">
      <c r="M74" s="4">
        <f t="shared" si="1"/>
        <v>0</v>
      </c>
      <c r="N74" s="4" t="str">
        <f t="shared" si="2"/>
        <v/>
      </c>
      <c r="O74"/>
      <c r="P74"/>
      <c r="Q74"/>
      <c r="R74"/>
      <c r="S74"/>
    </row>
    <row r="75" spans="1:37" s="26" customFormat="1">
      <c r="A75" s="4"/>
      <c r="B75" s="4"/>
      <c r="C75" s="4"/>
      <c r="D75" s="4"/>
      <c r="E75" s="4"/>
      <c r="F75" s="4"/>
      <c r="G75" s="4"/>
      <c r="H75" s="4"/>
      <c r="I75" s="4"/>
      <c r="J75" s="23"/>
      <c r="K75" s="4"/>
      <c r="L75" s="4"/>
      <c r="M75" s="4">
        <f t="shared" si="1"/>
        <v>0</v>
      </c>
      <c r="N75" s="4" t="str">
        <f t="shared" si="2"/>
        <v/>
      </c>
      <c r="O75"/>
      <c r="P75"/>
      <c r="Q75"/>
      <c r="R75"/>
      <c r="S75"/>
      <c r="T75" s="14"/>
      <c r="U75" s="14"/>
      <c r="V75" s="14"/>
      <c r="W75" s="14"/>
      <c r="X75" s="14"/>
      <c r="Y75" s="14"/>
      <c r="Z75" s="14"/>
      <c r="AA75" s="14"/>
      <c r="AB75" s="14"/>
      <c r="AC75" s="14"/>
      <c r="AD75" s="14"/>
      <c r="AE75" s="14"/>
      <c r="AF75" s="14"/>
      <c r="AG75" s="14"/>
      <c r="AH75" s="14"/>
      <c r="AI75" s="14"/>
      <c r="AJ75" s="14"/>
      <c r="AK75" s="14"/>
    </row>
    <row r="76" spans="1:37">
      <c r="M76" s="4">
        <f t="shared" si="1"/>
        <v>0</v>
      </c>
      <c r="N76" s="4" t="str">
        <f t="shared" si="2"/>
        <v/>
      </c>
      <c r="O76" s="14"/>
      <c r="P76" s="14"/>
      <c r="R76"/>
      <c r="S76"/>
    </row>
    <row r="77" spans="1:37">
      <c r="M77" s="4">
        <f t="shared" si="1"/>
        <v>0</v>
      </c>
      <c r="N77" s="4" t="str">
        <f t="shared" si="2"/>
        <v/>
      </c>
      <c r="R77"/>
      <c r="S77"/>
    </row>
    <row r="78" spans="1:37">
      <c r="M78" s="4">
        <f t="shared" si="1"/>
        <v>0</v>
      </c>
      <c r="N78" s="4" t="str">
        <f t="shared" si="2"/>
        <v/>
      </c>
      <c r="R78"/>
      <c r="S78"/>
    </row>
    <row r="79" spans="1:37">
      <c r="M79" s="4">
        <f t="shared" si="1"/>
        <v>0</v>
      </c>
      <c r="N79" s="4" t="str">
        <f t="shared" si="2"/>
        <v/>
      </c>
      <c r="R79"/>
      <c r="S79"/>
    </row>
    <row r="80" spans="1:37">
      <c r="M80" s="4">
        <f t="shared" si="1"/>
        <v>0</v>
      </c>
      <c r="N80" s="4" t="str">
        <f t="shared" si="2"/>
        <v/>
      </c>
      <c r="R80"/>
      <c r="S80"/>
    </row>
    <row r="81" spans="12:19">
      <c r="M81" s="4">
        <f t="shared" si="1"/>
        <v>0</v>
      </c>
      <c r="N81" s="4" t="str">
        <f t="shared" si="2"/>
        <v/>
      </c>
      <c r="R81"/>
      <c r="S81"/>
    </row>
    <row r="82" spans="12:19">
      <c r="M82" s="4">
        <f t="shared" si="1"/>
        <v>0</v>
      </c>
      <c r="N82" s="4" t="str">
        <f t="shared" si="2"/>
        <v/>
      </c>
      <c r="R82"/>
      <c r="S82"/>
    </row>
    <row r="83" spans="12:19">
      <c r="M83" s="4">
        <f t="shared" si="1"/>
        <v>0</v>
      </c>
      <c r="N83" s="4" t="str">
        <f t="shared" si="2"/>
        <v/>
      </c>
      <c r="R83"/>
      <c r="S83"/>
    </row>
    <row r="84" spans="12:19">
      <c r="M84" s="4">
        <f t="shared" si="1"/>
        <v>0</v>
      </c>
      <c r="N84" s="4" t="str">
        <f t="shared" si="2"/>
        <v/>
      </c>
      <c r="R84"/>
      <c r="S84"/>
    </row>
    <row r="85" spans="12:19">
      <c r="M85" s="4">
        <f t="shared" si="1"/>
        <v>0</v>
      </c>
      <c r="N85" s="4" t="str">
        <f t="shared" si="2"/>
        <v/>
      </c>
      <c r="R85"/>
      <c r="S85"/>
    </row>
    <row r="86" spans="12:19">
      <c r="M86" s="4">
        <f t="shared" si="1"/>
        <v>0</v>
      </c>
      <c r="N86" s="4" t="str">
        <f t="shared" si="2"/>
        <v/>
      </c>
      <c r="R86"/>
      <c r="S86"/>
    </row>
    <row r="87" spans="12:19">
      <c r="M87" s="4">
        <f t="shared" si="1"/>
        <v>0</v>
      </c>
      <c r="N87" s="4" t="str">
        <f t="shared" si="2"/>
        <v/>
      </c>
      <c r="R87"/>
      <c r="S87"/>
    </row>
    <row r="88" spans="12:19">
      <c r="M88" s="4">
        <f t="shared" si="1"/>
        <v>0</v>
      </c>
      <c r="N88" s="4" t="str">
        <f t="shared" si="2"/>
        <v/>
      </c>
      <c r="R88"/>
      <c r="S88"/>
    </row>
    <row r="89" spans="12:19">
      <c r="M89" s="4">
        <f t="shared" si="1"/>
        <v>0</v>
      </c>
      <c r="N89" s="4" t="str">
        <f t="shared" si="2"/>
        <v/>
      </c>
      <c r="R89"/>
      <c r="S89"/>
    </row>
    <row r="90" spans="12:19">
      <c r="M90" s="4">
        <f t="shared" si="1"/>
        <v>0</v>
      </c>
      <c r="N90" s="4" t="str">
        <f t="shared" si="2"/>
        <v/>
      </c>
    </row>
    <row r="91" spans="12:19">
      <c r="M91" s="4">
        <f t="shared" si="1"/>
        <v>0</v>
      </c>
      <c r="N91" s="4" t="str">
        <f t="shared" si="2"/>
        <v/>
      </c>
    </row>
    <row r="92" spans="12:19">
      <c r="M92" s="4">
        <f t="shared" si="1"/>
        <v>0</v>
      </c>
      <c r="N92" s="4" t="str">
        <f t="shared" si="2"/>
        <v/>
      </c>
    </row>
    <row r="93" spans="12:19">
      <c r="M93" s="4">
        <f t="shared" si="1"/>
        <v>0</v>
      </c>
      <c r="N93" s="4" t="str">
        <f t="shared" si="2"/>
        <v/>
      </c>
    </row>
    <row r="94" spans="12:19">
      <c r="L94" s="65"/>
      <c r="M94" s="4">
        <f t="shared" si="1"/>
        <v>0</v>
      </c>
      <c r="N94" s="4" t="str">
        <f t="shared" si="2"/>
        <v/>
      </c>
    </row>
    <row r="95" spans="12:19">
      <c r="L95" s="65"/>
      <c r="M95" s="4">
        <f t="shared" si="1"/>
        <v>0</v>
      </c>
      <c r="N95" s="4" t="str">
        <f t="shared" si="2"/>
        <v/>
      </c>
    </row>
    <row r="96" spans="12:19">
      <c r="M96" s="4">
        <f t="shared" si="1"/>
        <v>0</v>
      </c>
      <c r="N96" s="4" t="str">
        <f t="shared" si="2"/>
        <v/>
      </c>
    </row>
    <row r="97" spans="13:14">
      <c r="M97" s="4">
        <f t="shared" si="1"/>
        <v>0</v>
      </c>
      <c r="N97" s="4" t="str">
        <f t="shared" si="2"/>
        <v/>
      </c>
    </row>
    <row r="98" spans="13:14">
      <c r="M98" s="4">
        <f t="shared" si="1"/>
        <v>0</v>
      </c>
      <c r="N98" s="4" t="str">
        <f t="shared" si="2"/>
        <v/>
      </c>
    </row>
    <row r="99" spans="13:14">
      <c r="M99" s="4">
        <f t="shared" si="1"/>
        <v>0</v>
      </c>
      <c r="N99" s="4" t="str">
        <f t="shared" si="2"/>
        <v/>
      </c>
    </row>
    <row r="100" spans="13:14">
      <c r="M100" s="4">
        <f t="shared" si="1"/>
        <v>0</v>
      </c>
      <c r="N100" s="4" t="str">
        <f t="shared" si="2"/>
        <v/>
      </c>
    </row>
    <row r="101" spans="13:14">
      <c r="M101" s="4">
        <f t="shared" si="1"/>
        <v>0</v>
      </c>
      <c r="N101" s="4" t="str">
        <f t="shared" si="2"/>
        <v/>
      </c>
    </row>
    <row r="102" spans="13:14">
      <c r="M102" s="4">
        <f t="shared" si="1"/>
        <v>0</v>
      </c>
      <c r="N102" s="4" t="str">
        <f t="shared" si="2"/>
        <v/>
      </c>
    </row>
    <row r="103" spans="13:14">
      <c r="M103" s="4">
        <f t="shared" si="1"/>
        <v>0</v>
      </c>
      <c r="N103" s="4" t="str">
        <f t="shared" si="2"/>
        <v/>
      </c>
    </row>
    <row r="104" spans="13:14">
      <c r="M104" s="4">
        <f t="shared" si="1"/>
        <v>0</v>
      </c>
      <c r="N104" s="4" t="str">
        <f t="shared" si="2"/>
        <v/>
      </c>
    </row>
    <row r="105" spans="13:14">
      <c r="M105" s="4">
        <f t="shared" si="1"/>
        <v>0</v>
      </c>
      <c r="N105" s="4" t="str">
        <f t="shared" si="2"/>
        <v/>
      </c>
    </row>
    <row r="106" spans="13:14">
      <c r="M106" s="4">
        <f t="shared" si="1"/>
        <v>0</v>
      </c>
      <c r="N106" s="4" t="str">
        <f t="shared" si="2"/>
        <v/>
      </c>
    </row>
    <row r="107" spans="13:14">
      <c r="M107" s="4">
        <f t="shared" si="1"/>
        <v>0</v>
      </c>
      <c r="N107" s="4" t="str">
        <f t="shared" si="2"/>
        <v/>
      </c>
    </row>
    <row r="108" spans="13:14">
      <c r="M108" s="4">
        <f t="shared" si="1"/>
        <v>0</v>
      </c>
      <c r="N108" s="4" t="str">
        <f t="shared" si="2"/>
        <v/>
      </c>
    </row>
    <row r="109" spans="13:14">
      <c r="M109" s="4">
        <f t="shared" si="1"/>
        <v>0</v>
      </c>
      <c r="N109" s="4" t="str">
        <f t="shared" si="2"/>
        <v/>
      </c>
    </row>
    <row r="110" spans="13:14">
      <c r="M110" s="4">
        <f t="shared" si="1"/>
        <v>0</v>
      </c>
      <c r="N110" s="4" t="str">
        <f t="shared" si="2"/>
        <v/>
      </c>
    </row>
    <row r="111" spans="13:14">
      <c r="M111" s="4">
        <f t="shared" si="1"/>
        <v>0</v>
      </c>
      <c r="N111" s="4" t="str">
        <f t="shared" si="2"/>
        <v/>
      </c>
    </row>
    <row r="112" spans="13:14">
      <c r="M112" s="4">
        <f t="shared" si="1"/>
        <v>0</v>
      </c>
      <c r="N112" s="4" t="str">
        <f t="shared" si="2"/>
        <v/>
      </c>
    </row>
    <row r="113" spans="13:14">
      <c r="M113" s="4">
        <f t="shared" si="1"/>
        <v>0</v>
      </c>
      <c r="N113" s="4" t="str">
        <f t="shared" si="2"/>
        <v/>
      </c>
    </row>
    <row r="114" spans="13:14">
      <c r="M114" s="4">
        <f t="shared" si="1"/>
        <v>0</v>
      </c>
      <c r="N114" s="4" t="str">
        <f t="shared" si="2"/>
        <v/>
      </c>
    </row>
    <row r="115" spans="13:14">
      <c r="M115" s="4">
        <f t="shared" si="1"/>
        <v>0</v>
      </c>
      <c r="N115" s="4" t="str">
        <f t="shared" si="2"/>
        <v/>
      </c>
    </row>
    <row r="116" spans="13:14">
      <c r="M116" s="4">
        <f t="shared" si="1"/>
        <v>0</v>
      </c>
      <c r="N116" s="4" t="str">
        <f t="shared" si="2"/>
        <v/>
      </c>
    </row>
    <row r="117" spans="13:14">
      <c r="M117" s="4">
        <f t="shared" si="1"/>
        <v>0</v>
      </c>
      <c r="N117" s="4" t="str">
        <f t="shared" si="2"/>
        <v/>
      </c>
    </row>
    <row r="118" spans="13:14">
      <c r="M118" s="4">
        <f t="shared" si="1"/>
        <v>0</v>
      </c>
      <c r="N118" s="4" t="str">
        <f t="shared" si="2"/>
        <v/>
      </c>
    </row>
    <row r="119" spans="13:14">
      <c r="M119" s="4">
        <f t="shared" si="1"/>
        <v>0</v>
      </c>
      <c r="N119" s="4" t="str">
        <f t="shared" si="2"/>
        <v/>
      </c>
    </row>
    <row r="120" spans="13:14">
      <c r="M120" s="4">
        <f t="shared" si="1"/>
        <v>0</v>
      </c>
      <c r="N120" s="4" t="str">
        <f t="shared" si="2"/>
        <v/>
      </c>
    </row>
    <row r="121" spans="13:14">
      <c r="M121" s="4">
        <f t="shared" si="1"/>
        <v>0</v>
      </c>
      <c r="N121" s="4" t="str">
        <f t="shared" si="2"/>
        <v/>
      </c>
    </row>
    <row r="122" spans="13:14">
      <c r="M122" s="4">
        <f t="shared" si="1"/>
        <v>0</v>
      </c>
      <c r="N122" s="4" t="str">
        <f t="shared" si="2"/>
        <v/>
      </c>
    </row>
    <row r="123" spans="13:14">
      <c r="M123" s="4">
        <f t="shared" si="1"/>
        <v>0</v>
      </c>
      <c r="N123" s="4" t="str">
        <f t="shared" si="2"/>
        <v/>
      </c>
    </row>
    <row r="124" spans="13:14">
      <c r="M124" s="4">
        <f t="shared" si="1"/>
        <v>0</v>
      </c>
      <c r="N124" s="4" t="str">
        <f t="shared" si="2"/>
        <v/>
      </c>
    </row>
    <row r="125" spans="13:14">
      <c r="M125" s="4">
        <f t="shared" si="1"/>
        <v>0</v>
      </c>
      <c r="N125" s="4" t="str">
        <f t="shared" si="2"/>
        <v/>
      </c>
    </row>
    <row r="126" spans="13:14">
      <c r="M126" s="4">
        <f t="shared" si="1"/>
        <v>0</v>
      </c>
      <c r="N126" s="4" t="str">
        <f t="shared" si="2"/>
        <v/>
      </c>
    </row>
    <row r="127" spans="13:14">
      <c r="M127" s="4">
        <f t="shared" si="1"/>
        <v>0</v>
      </c>
      <c r="N127" s="4" t="str">
        <f t="shared" si="2"/>
        <v/>
      </c>
    </row>
    <row r="128" spans="13:14">
      <c r="M128" s="4">
        <f t="shared" si="1"/>
        <v>0</v>
      </c>
      <c r="N128" s="4" t="str">
        <f t="shared" si="2"/>
        <v/>
      </c>
    </row>
    <row r="129" spans="12:14">
      <c r="M129" s="4">
        <f t="shared" ref="M129:M192" si="3">IF(ISNUMBER(FIND("/",$B73,1)),MID($B73,1,FIND("/",$B73,1)-1),$B73)</f>
        <v>0</v>
      </c>
      <c r="N129" s="4" t="str">
        <f t="shared" ref="N129:N192" si="4">IF(ISNUMBER(FIND("/",$B73,1)),MID($B73,FIND("/",$B73,1)+1,LEN($B73)),"")</f>
        <v/>
      </c>
    </row>
    <row r="130" spans="12:14">
      <c r="M130" s="4">
        <f t="shared" si="3"/>
        <v>0</v>
      </c>
      <c r="N130" s="4" t="str">
        <f t="shared" si="4"/>
        <v/>
      </c>
    </row>
    <row r="131" spans="12:14">
      <c r="M131" s="4">
        <f t="shared" si="3"/>
        <v>0</v>
      </c>
      <c r="N131" s="4" t="str">
        <f t="shared" si="4"/>
        <v/>
      </c>
    </row>
    <row r="132" spans="12:14">
      <c r="M132" s="4">
        <f t="shared" si="3"/>
        <v>0</v>
      </c>
      <c r="N132" s="4" t="str">
        <f t="shared" si="4"/>
        <v/>
      </c>
    </row>
    <row r="133" spans="12:14">
      <c r="M133" s="4">
        <f t="shared" si="3"/>
        <v>0</v>
      </c>
      <c r="N133" s="4" t="str">
        <f t="shared" si="4"/>
        <v/>
      </c>
    </row>
    <row r="134" spans="12:14">
      <c r="M134" s="4">
        <f t="shared" si="3"/>
        <v>0</v>
      </c>
      <c r="N134" s="4" t="str">
        <f t="shared" si="4"/>
        <v/>
      </c>
    </row>
    <row r="135" spans="12:14">
      <c r="M135" s="4">
        <f t="shared" si="3"/>
        <v>0</v>
      </c>
      <c r="N135" s="4" t="str">
        <f t="shared" si="4"/>
        <v/>
      </c>
    </row>
    <row r="136" spans="12:14">
      <c r="L136" s="39"/>
      <c r="M136" s="4">
        <f t="shared" si="3"/>
        <v>0</v>
      </c>
      <c r="N136" s="4" t="str">
        <f t="shared" si="4"/>
        <v/>
      </c>
    </row>
    <row r="137" spans="12:14">
      <c r="M137" s="4">
        <f t="shared" si="3"/>
        <v>0</v>
      </c>
      <c r="N137" s="4" t="str">
        <f t="shared" si="4"/>
        <v/>
      </c>
    </row>
    <row r="138" spans="12:14">
      <c r="M138" s="4">
        <f t="shared" si="3"/>
        <v>0</v>
      </c>
      <c r="N138" s="4" t="str">
        <f t="shared" si="4"/>
        <v/>
      </c>
    </row>
    <row r="139" spans="12:14">
      <c r="M139" s="4">
        <f t="shared" si="3"/>
        <v>0</v>
      </c>
      <c r="N139" s="4" t="str">
        <f t="shared" si="4"/>
        <v/>
      </c>
    </row>
    <row r="140" spans="12:14">
      <c r="M140" s="4">
        <f t="shared" si="3"/>
        <v>0</v>
      </c>
      <c r="N140" s="4" t="str">
        <f t="shared" si="4"/>
        <v/>
      </c>
    </row>
    <row r="141" spans="12:14">
      <c r="M141" s="4">
        <f t="shared" si="3"/>
        <v>0</v>
      </c>
      <c r="N141" s="4" t="str">
        <f t="shared" si="4"/>
        <v/>
      </c>
    </row>
    <row r="142" spans="12:14">
      <c r="M142" s="4">
        <f t="shared" si="3"/>
        <v>0</v>
      </c>
      <c r="N142" s="4" t="str">
        <f t="shared" si="4"/>
        <v/>
      </c>
    </row>
    <row r="143" spans="12:14">
      <c r="M143" s="4">
        <f t="shared" si="3"/>
        <v>0</v>
      </c>
      <c r="N143" s="4" t="str">
        <f t="shared" si="4"/>
        <v/>
      </c>
    </row>
    <row r="144" spans="12:14">
      <c r="M144" s="4">
        <f t="shared" si="3"/>
        <v>0</v>
      </c>
      <c r="N144" s="4" t="str">
        <f t="shared" si="4"/>
        <v/>
      </c>
    </row>
    <row r="145" spans="13:14">
      <c r="M145" s="4">
        <f t="shared" si="3"/>
        <v>0</v>
      </c>
      <c r="N145" s="4" t="str">
        <f t="shared" si="4"/>
        <v/>
      </c>
    </row>
    <row r="146" spans="13:14">
      <c r="M146" s="4">
        <f t="shared" si="3"/>
        <v>0</v>
      </c>
      <c r="N146" s="4" t="str">
        <f t="shared" si="4"/>
        <v/>
      </c>
    </row>
    <row r="147" spans="13:14">
      <c r="M147" s="4">
        <f t="shared" si="3"/>
        <v>0</v>
      </c>
      <c r="N147" s="4" t="str">
        <f t="shared" si="4"/>
        <v/>
      </c>
    </row>
    <row r="148" spans="13:14">
      <c r="M148" s="4">
        <f t="shared" si="3"/>
        <v>0</v>
      </c>
      <c r="N148" s="4" t="str">
        <f t="shared" si="4"/>
        <v/>
      </c>
    </row>
    <row r="149" spans="13:14">
      <c r="M149" s="4">
        <f t="shared" si="3"/>
        <v>0</v>
      </c>
      <c r="N149" s="4" t="str">
        <f t="shared" si="4"/>
        <v/>
      </c>
    </row>
    <row r="150" spans="13:14">
      <c r="M150" s="4">
        <f t="shared" si="3"/>
        <v>0</v>
      </c>
      <c r="N150" s="4" t="str">
        <f t="shared" si="4"/>
        <v/>
      </c>
    </row>
    <row r="151" spans="13:14">
      <c r="M151" s="4">
        <f t="shared" si="3"/>
        <v>0</v>
      </c>
      <c r="N151" s="4" t="str">
        <f t="shared" si="4"/>
        <v/>
      </c>
    </row>
    <row r="152" spans="13:14">
      <c r="M152" s="4">
        <f t="shared" si="3"/>
        <v>0</v>
      </c>
      <c r="N152" s="4" t="str">
        <f t="shared" si="4"/>
        <v/>
      </c>
    </row>
    <row r="153" spans="13:14">
      <c r="M153" s="4">
        <f t="shared" si="3"/>
        <v>0</v>
      </c>
      <c r="N153" s="4" t="str">
        <f t="shared" si="4"/>
        <v/>
      </c>
    </row>
    <row r="154" spans="13:14">
      <c r="M154" s="4">
        <f t="shared" si="3"/>
        <v>0</v>
      </c>
      <c r="N154" s="4" t="str">
        <f t="shared" si="4"/>
        <v/>
      </c>
    </row>
    <row r="155" spans="13:14">
      <c r="M155" s="4">
        <f t="shared" si="3"/>
        <v>0</v>
      </c>
      <c r="N155" s="4" t="str">
        <f t="shared" si="4"/>
        <v/>
      </c>
    </row>
    <row r="156" spans="13:14">
      <c r="M156" s="4">
        <f t="shared" si="3"/>
        <v>0</v>
      </c>
      <c r="N156" s="4" t="str">
        <f t="shared" si="4"/>
        <v/>
      </c>
    </row>
    <row r="157" spans="13:14">
      <c r="M157" s="4">
        <f t="shared" si="3"/>
        <v>0</v>
      </c>
      <c r="N157" s="4" t="str">
        <f t="shared" si="4"/>
        <v/>
      </c>
    </row>
    <row r="158" spans="13:14">
      <c r="M158" s="4">
        <f t="shared" si="3"/>
        <v>0</v>
      </c>
      <c r="N158" s="4" t="str">
        <f t="shared" si="4"/>
        <v/>
      </c>
    </row>
    <row r="159" spans="13:14">
      <c r="M159" s="4">
        <f t="shared" si="3"/>
        <v>0</v>
      </c>
      <c r="N159" s="4" t="str">
        <f t="shared" si="4"/>
        <v/>
      </c>
    </row>
    <row r="160" spans="13:14">
      <c r="M160" s="4">
        <f t="shared" si="3"/>
        <v>0</v>
      </c>
      <c r="N160" s="4" t="str">
        <f t="shared" si="4"/>
        <v/>
      </c>
    </row>
    <row r="161" spans="13:14">
      <c r="M161" s="4">
        <f t="shared" si="3"/>
        <v>0</v>
      </c>
      <c r="N161" s="4" t="str">
        <f t="shared" si="4"/>
        <v/>
      </c>
    </row>
    <row r="162" spans="13:14">
      <c r="M162" s="4">
        <f t="shared" si="3"/>
        <v>0</v>
      </c>
      <c r="N162" s="4" t="str">
        <f t="shared" si="4"/>
        <v/>
      </c>
    </row>
    <row r="163" spans="13:14">
      <c r="M163" s="4">
        <f t="shared" si="3"/>
        <v>0</v>
      </c>
      <c r="N163" s="4" t="str">
        <f t="shared" si="4"/>
        <v/>
      </c>
    </row>
    <row r="164" spans="13:14">
      <c r="M164" s="4">
        <f t="shared" si="3"/>
        <v>0</v>
      </c>
      <c r="N164" s="4" t="str">
        <f t="shared" si="4"/>
        <v/>
      </c>
    </row>
    <row r="165" spans="13:14">
      <c r="M165" s="4">
        <f t="shared" si="3"/>
        <v>0</v>
      </c>
      <c r="N165" s="4" t="str">
        <f t="shared" si="4"/>
        <v/>
      </c>
    </row>
    <row r="166" spans="13:14">
      <c r="M166" s="4">
        <f t="shared" si="3"/>
        <v>0</v>
      </c>
      <c r="N166" s="4" t="str">
        <f t="shared" si="4"/>
        <v/>
      </c>
    </row>
    <row r="167" spans="13:14">
      <c r="M167" s="4">
        <f t="shared" si="3"/>
        <v>0</v>
      </c>
      <c r="N167" s="4" t="str">
        <f t="shared" si="4"/>
        <v/>
      </c>
    </row>
    <row r="168" spans="13:14">
      <c r="M168" s="4">
        <f t="shared" si="3"/>
        <v>0</v>
      </c>
      <c r="N168" s="4" t="str">
        <f t="shared" si="4"/>
        <v/>
      </c>
    </row>
    <row r="169" spans="13:14">
      <c r="M169" s="4">
        <f t="shared" si="3"/>
        <v>0</v>
      </c>
      <c r="N169" s="4" t="str">
        <f t="shared" si="4"/>
        <v/>
      </c>
    </row>
    <row r="170" spans="13:14">
      <c r="M170" s="4">
        <f t="shared" si="3"/>
        <v>0</v>
      </c>
      <c r="N170" s="4" t="str">
        <f t="shared" si="4"/>
        <v/>
      </c>
    </row>
    <row r="171" spans="13:14">
      <c r="M171" s="4">
        <f t="shared" si="3"/>
        <v>0</v>
      </c>
      <c r="N171" s="4" t="str">
        <f t="shared" si="4"/>
        <v/>
      </c>
    </row>
    <row r="172" spans="13:14">
      <c r="M172" s="4">
        <f t="shared" si="3"/>
        <v>0</v>
      </c>
      <c r="N172" s="4" t="str">
        <f t="shared" si="4"/>
        <v/>
      </c>
    </row>
    <row r="173" spans="13:14">
      <c r="M173" s="4">
        <f t="shared" si="3"/>
        <v>0</v>
      </c>
      <c r="N173" s="4" t="str">
        <f t="shared" si="4"/>
        <v/>
      </c>
    </row>
    <row r="174" spans="13:14">
      <c r="M174" s="4">
        <f t="shared" si="3"/>
        <v>0</v>
      </c>
      <c r="N174" s="4" t="str">
        <f t="shared" si="4"/>
        <v/>
      </c>
    </row>
    <row r="175" spans="13:14">
      <c r="M175" s="4">
        <f t="shared" si="3"/>
        <v>0</v>
      </c>
      <c r="N175" s="4" t="str">
        <f t="shared" si="4"/>
        <v/>
      </c>
    </row>
    <row r="176" spans="13:14">
      <c r="M176" s="4">
        <f t="shared" si="3"/>
        <v>0</v>
      </c>
      <c r="N176" s="4" t="str">
        <f t="shared" si="4"/>
        <v/>
      </c>
    </row>
    <row r="177" spans="13:14">
      <c r="M177" s="4">
        <f t="shared" si="3"/>
        <v>0</v>
      </c>
      <c r="N177" s="4" t="str">
        <f t="shared" si="4"/>
        <v/>
      </c>
    </row>
    <row r="178" spans="13:14">
      <c r="M178" s="4">
        <f t="shared" si="3"/>
        <v>0</v>
      </c>
      <c r="N178" s="4" t="str">
        <f t="shared" si="4"/>
        <v/>
      </c>
    </row>
    <row r="179" spans="13:14">
      <c r="M179" s="4">
        <f t="shared" si="3"/>
        <v>0</v>
      </c>
      <c r="N179" s="4" t="str">
        <f t="shared" si="4"/>
        <v/>
      </c>
    </row>
    <row r="180" spans="13:14">
      <c r="M180" s="4">
        <f t="shared" si="3"/>
        <v>0</v>
      </c>
      <c r="N180" s="4" t="str">
        <f t="shared" si="4"/>
        <v/>
      </c>
    </row>
    <row r="181" spans="13:14">
      <c r="M181" s="4">
        <f t="shared" si="3"/>
        <v>0</v>
      </c>
      <c r="N181" s="4" t="str">
        <f t="shared" si="4"/>
        <v/>
      </c>
    </row>
    <row r="182" spans="13:14">
      <c r="M182" s="4">
        <f t="shared" si="3"/>
        <v>0</v>
      </c>
      <c r="N182" s="4" t="str">
        <f t="shared" si="4"/>
        <v/>
      </c>
    </row>
    <row r="183" spans="13:14">
      <c r="M183" s="4">
        <f t="shared" si="3"/>
        <v>0</v>
      </c>
      <c r="N183" s="4" t="str">
        <f t="shared" si="4"/>
        <v/>
      </c>
    </row>
    <row r="184" spans="13:14">
      <c r="M184" s="4">
        <f t="shared" si="3"/>
        <v>0</v>
      </c>
      <c r="N184" s="4" t="str">
        <f t="shared" si="4"/>
        <v/>
      </c>
    </row>
    <row r="185" spans="13:14">
      <c r="M185" s="4">
        <f t="shared" si="3"/>
        <v>0</v>
      </c>
      <c r="N185" s="4" t="str">
        <f t="shared" si="4"/>
        <v/>
      </c>
    </row>
    <row r="186" spans="13:14">
      <c r="M186" s="4">
        <f t="shared" si="3"/>
        <v>0</v>
      </c>
      <c r="N186" s="4" t="str">
        <f t="shared" si="4"/>
        <v/>
      </c>
    </row>
    <row r="187" spans="13:14">
      <c r="M187" s="4">
        <f t="shared" si="3"/>
        <v>0</v>
      </c>
      <c r="N187" s="4" t="str">
        <f t="shared" si="4"/>
        <v/>
      </c>
    </row>
    <row r="188" spans="13:14">
      <c r="M188" s="4">
        <f t="shared" si="3"/>
        <v>0</v>
      </c>
      <c r="N188" s="4" t="str">
        <f t="shared" si="4"/>
        <v/>
      </c>
    </row>
    <row r="189" spans="13:14">
      <c r="M189" s="4">
        <f t="shared" si="3"/>
        <v>0</v>
      </c>
      <c r="N189" s="4" t="str">
        <f t="shared" si="4"/>
        <v/>
      </c>
    </row>
    <row r="190" spans="13:14">
      <c r="M190" s="4">
        <f t="shared" si="3"/>
        <v>0</v>
      </c>
      <c r="N190" s="4" t="str">
        <f t="shared" si="4"/>
        <v/>
      </c>
    </row>
    <row r="191" spans="13:14">
      <c r="M191" s="4">
        <f t="shared" si="3"/>
        <v>0</v>
      </c>
      <c r="N191" s="4" t="str">
        <f t="shared" si="4"/>
        <v/>
      </c>
    </row>
    <row r="192" spans="13:14">
      <c r="M192" s="4">
        <f t="shared" si="3"/>
        <v>0</v>
      </c>
      <c r="N192" s="4" t="str">
        <f t="shared" si="4"/>
        <v/>
      </c>
    </row>
    <row r="193" spans="13:14">
      <c r="M193" s="4">
        <f t="shared" ref="M193:M256" si="5">IF(ISNUMBER(FIND("/",$B137,1)),MID($B137,1,FIND("/",$B137,1)-1),$B137)</f>
        <v>0</v>
      </c>
      <c r="N193" s="4" t="str">
        <f t="shared" ref="N193:N256" si="6">IF(ISNUMBER(FIND("/",$B137,1)),MID($B137,FIND("/",$B137,1)+1,LEN($B137)),"")</f>
        <v/>
      </c>
    </row>
    <row r="194" spans="13:14">
      <c r="M194" s="4">
        <f t="shared" si="5"/>
        <v>0</v>
      </c>
      <c r="N194" s="4" t="str">
        <f t="shared" si="6"/>
        <v/>
      </c>
    </row>
    <row r="195" spans="13:14">
      <c r="M195" s="4">
        <f t="shared" si="5"/>
        <v>0</v>
      </c>
      <c r="N195" s="4" t="str">
        <f t="shared" si="6"/>
        <v/>
      </c>
    </row>
    <row r="196" spans="13:14">
      <c r="M196" s="4">
        <f t="shared" si="5"/>
        <v>0</v>
      </c>
      <c r="N196" s="4" t="str">
        <f t="shared" si="6"/>
        <v/>
      </c>
    </row>
    <row r="197" spans="13:14">
      <c r="M197" s="4">
        <f t="shared" si="5"/>
        <v>0</v>
      </c>
      <c r="N197" s="4" t="str">
        <f t="shared" si="6"/>
        <v/>
      </c>
    </row>
    <row r="198" spans="13:14">
      <c r="M198" s="4">
        <f t="shared" si="5"/>
        <v>0</v>
      </c>
      <c r="N198" s="4" t="str">
        <f t="shared" si="6"/>
        <v/>
      </c>
    </row>
    <row r="199" spans="13:14">
      <c r="M199" s="4">
        <f t="shared" si="5"/>
        <v>0</v>
      </c>
      <c r="N199" s="4" t="str">
        <f t="shared" si="6"/>
        <v/>
      </c>
    </row>
    <row r="200" spans="13:14">
      <c r="M200" s="4">
        <f t="shared" si="5"/>
        <v>0</v>
      </c>
      <c r="N200" s="4" t="str">
        <f t="shared" si="6"/>
        <v/>
      </c>
    </row>
    <row r="201" spans="13:14">
      <c r="M201" s="4">
        <f t="shared" si="5"/>
        <v>0</v>
      </c>
      <c r="N201" s="4" t="str">
        <f t="shared" si="6"/>
        <v/>
      </c>
    </row>
    <row r="202" spans="13:14">
      <c r="M202" s="4">
        <f t="shared" si="5"/>
        <v>0</v>
      </c>
      <c r="N202" s="4" t="str">
        <f t="shared" si="6"/>
        <v/>
      </c>
    </row>
    <row r="203" spans="13:14">
      <c r="M203" s="4">
        <f t="shared" si="5"/>
        <v>0</v>
      </c>
      <c r="N203" s="4" t="str">
        <f t="shared" si="6"/>
        <v/>
      </c>
    </row>
    <row r="204" spans="13:14">
      <c r="M204" s="4">
        <f t="shared" si="5"/>
        <v>0</v>
      </c>
      <c r="N204" s="4" t="str">
        <f t="shared" si="6"/>
        <v/>
      </c>
    </row>
    <row r="205" spans="13:14">
      <c r="M205" s="4">
        <f t="shared" si="5"/>
        <v>0</v>
      </c>
      <c r="N205" s="4" t="str">
        <f t="shared" si="6"/>
        <v/>
      </c>
    </row>
    <row r="206" spans="13:14">
      <c r="M206" s="4">
        <f t="shared" si="5"/>
        <v>0</v>
      </c>
      <c r="N206" s="4" t="str">
        <f t="shared" si="6"/>
        <v/>
      </c>
    </row>
    <row r="207" spans="13:14">
      <c r="M207" s="4">
        <f t="shared" si="5"/>
        <v>0</v>
      </c>
      <c r="N207" s="4" t="str">
        <f t="shared" si="6"/>
        <v/>
      </c>
    </row>
    <row r="208" spans="13:14">
      <c r="M208" s="4">
        <f t="shared" si="5"/>
        <v>0</v>
      </c>
      <c r="N208" s="4" t="str">
        <f t="shared" si="6"/>
        <v/>
      </c>
    </row>
    <row r="209" spans="12:14">
      <c r="M209" s="4">
        <f t="shared" si="5"/>
        <v>0</v>
      </c>
      <c r="N209" s="4" t="str">
        <f t="shared" si="6"/>
        <v/>
      </c>
    </row>
    <row r="210" spans="12:14">
      <c r="M210" s="4">
        <f t="shared" si="5"/>
        <v>0</v>
      </c>
      <c r="N210" s="4" t="str">
        <f t="shared" si="6"/>
        <v/>
      </c>
    </row>
    <row r="211" spans="12:14">
      <c r="M211" s="4">
        <f t="shared" si="5"/>
        <v>0</v>
      </c>
      <c r="N211" s="4" t="str">
        <f t="shared" si="6"/>
        <v/>
      </c>
    </row>
    <row r="212" spans="12:14">
      <c r="M212" s="4">
        <f t="shared" si="5"/>
        <v>0</v>
      </c>
      <c r="N212" s="4" t="str">
        <f t="shared" si="6"/>
        <v/>
      </c>
    </row>
    <row r="213" spans="12:14">
      <c r="M213" s="4">
        <f t="shared" si="5"/>
        <v>0</v>
      </c>
      <c r="N213" s="4" t="str">
        <f t="shared" si="6"/>
        <v/>
      </c>
    </row>
    <row r="214" spans="12:14">
      <c r="M214" s="4">
        <f t="shared" si="5"/>
        <v>0</v>
      </c>
      <c r="N214" s="4" t="str">
        <f t="shared" si="6"/>
        <v/>
      </c>
    </row>
    <row r="215" spans="12:14">
      <c r="M215" s="4">
        <f t="shared" si="5"/>
        <v>0</v>
      </c>
      <c r="N215" s="4" t="str">
        <f t="shared" si="6"/>
        <v/>
      </c>
    </row>
    <row r="216" spans="12:14">
      <c r="M216" s="4">
        <f t="shared" si="5"/>
        <v>0</v>
      </c>
      <c r="N216" s="4" t="str">
        <f t="shared" si="6"/>
        <v/>
      </c>
    </row>
    <row r="217" spans="12:14">
      <c r="L217" s="22"/>
      <c r="M217" s="4">
        <f t="shared" si="5"/>
        <v>0</v>
      </c>
      <c r="N217" s="4" t="str">
        <f t="shared" si="6"/>
        <v/>
      </c>
    </row>
    <row r="218" spans="12:14">
      <c r="L218" s="22"/>
      <c r="M218" s="4">
        <f t="shared" si="5"/>
        <v>0</v>
      </c>
      <c r="N218" s="4" t="str">
        <f t="shared" si="6"/>
        <v/>
      </c>
    </row>
    <row r="219" spans="12:14">
      <c r="L219" s="22"/>
      <c r="M219" s="4">
        <f t="shared" si="5"/>
        <v>0</v>
      </c>
      <c r="N219" s="4" t="str">
        <f t="shared" si="6"/>
        <v/>
      </c>
    </row>
    <row r="220" spans="12:14">
      <c r="L220" s="22"/>
      <c r="M220" s="4">
        <f t="shared" si="5"/>
        <v>0</v>
      </c>
      <c r="N220" s="4" t="str">
        <f t="shared" si="6"/>
        <v/>
      </c>
    </row>
    <row r="221" spans="12:14">
      <c r="L221" s="22"/>
      <c r="M221" s="4">
        <f t="shared" si="5"/>
        <v>0</v>
      </c>
      <c r="N221" s="4" t="str">
        <f t="shared" si="6"/>
        <v/>
      </c>
    </row>
    <row r="222" spans="12:14">
      <c r="L222" s="22"/>
      <c r="M222" s="4">
        <f t="shared" si="5"/>
        <v>0</v>
      </c>
      <c r="N222" s="4" t="str">
        <f t="shared" si="6"/>
        <v/>
      </c>
    </row>
    <row r="223" spans="12:14">
      <c r="L223" s="22"/>
      <c r="M223" s="4">
        <f t="shared" si="5"/>
        <v>0</v>
      </c>
      <c r="N223" s="4" t="str">
        <f t="shared" si="6"/>
        <v/>
      </c>
    </row>
    <row r="224" spans="12:14">
      <c r="L224" s="22"/>
      <c r="M224" s="4">
        <f t="shared" si="5"/>
        <v>0</v>
      </c>
      <c r="N224" s="4" t="str">
        <f t="shared" si="6"/>
        <v/>
      </c>
    </row>
    <row r="225" spans="12:14">
      <c r="L225" s="22"/>
      <c r="M225" s="4">
        <f t="shared" si="5"/>
        <v>0</v>
      </c>
      <c r="N225" s="4" t="str">
        <f t="shared" si="6"/>
        <v/>
      </c>
    </row>
    <row r="226" spans="12:14">
      <c r="L226" s="22"/>
      <c r="M226" s="4">
        <f t="shared" si="5"/>
        <v>0</v>
      </c>
      <c r="N226" s="4" t="str">
        <f t="shared" si="6"/>
        <v/>
      </c>
    </row>
    <row r="227" spans="12:14">
      <c r="L227" s="22"/>
      <c r="M227" s="4">
        <f t="shared" si="5"/>
        <v>0</v>
      </c>
      <c r="N227" s="4" t="str">
        <f t="shared" si="6"/>
        <v/>
      </c>
    </row>
    <row r="228" spans="12:14">
      <c r="L228" s="22"/>
      <c r="M228" s="4">
        <f t="shared" si="5"/>
        <v>0</v>
      </c>
      <c r="N228" s="4" t="str">
        <f t="shared" si="6"/>
        <v/>
      </c>
    </row>
    <row r="229" spans="12:14">
      <c r="L229" s="22"/>
      <c r="M229" s="4">
        <f t="shared" si="5"/>
        <v>0</v>
      </c>
      <c r="N229" s="4" t="str">
        <f t="shared" si="6"/>
        <v/>
      </c>
    </row>
    <row r="230" spans="12:14">
      <c r="L230" s="22"/>
      <c r="M230" s="4">
        <f t="shared" si="5"/>
        <v>0</v>
      </c>
      <c r="N230" s="4" t="str">
        <f t="shared" si="6"/>
        <v/>
      </c>
    </row>
    <row r="231" spans="12:14">
      <c r="L231" s="22"/>
      <c r="M231" s="4">
        <f t="shared" si="5"/>
        <v>0</v>
      </c>
      <c r="N231" s="4" t="str">
        <f t="shared" si="6"/>
        <v/>
      </c>
    </row>
    <row r="232" spans="12:14">
      <c r="L232" s="22"/>
      <c r="M232" s="4">
        <f t="shared" si="5"/>
        <v>0</v>
      </c>
      <c r="N232" s="4" t="str">
        <f t="shared" si="6"/>
        <v/>
      </c>
    </row>
    <row r="233" spans="12:14">
      <c r="L233" s="22"/>
      <c r="M233" s="4">
        <f t="shared" si="5"/>
        <v>0</v>
      </c>
      <c r="N233" s="4" t="str">
        <f t="shared" si="6"/>
        <v/>
      </c>
    </row>
    <row r="234" spans="12:14">
      <c r="L234" s="22"/>
      <c r="M234" s="4">
        <f t="shared" si="5"/>
        <v>0</v>
      </c>
      <c r="N234" s="4" t="str">
        <f t="shared" si="6"/>
        <v/>
      </c>
    </row>
    <row r="235" spans="12:14">
      <c r="L235" s="22"/>
      <c r="M235" s="4">
        <f t="shared" si="5"/>
        <v>0</v>
      </c>
      <c r="N235" s="4" t="str">
        <f t="shared" si="6"/>
        <v/>
      </c>
    </row>
    <row r="236" spans="12:14">
      <c r="L236" s="22"/>
      <c r="M236" s="4">
        <f t="shared" si="5"/>
        <v>0</v>
      </c>
      <c r="N236" s="4" t="str">
        <f t="shared" si="6"/>
        <v/>
      </c>
    </row>
    <row r="237" spans="12:14">
      <c r="L237" s="22"/>
      <c r="M237" s="4">
        <f t="shared" si="5"/>
        <v>0</v>
      </c>
      <c r="N237" s="4" t="str">
        <f t="shared" si="6"/>
        <v/>
      </c>
    </row>
    <row r="238" spans="12:14">
      <c r="L238" s="40"/>
      <c r="M238" s="4">
        <f t="shared" si="5"/>
        <v>0</v>
      </c>
      <c r="N238" s="4" t="str">
        <f t="shared" si="6"/>
        <v/>
      </c>
    </row>
    <row r="239" spans="12:14">
      <c r="L239" s="40"/>
      <c r="M239" s="4">
        <f t="shared" si="5"/>
        <v>0</v>
      </c>
      <c r="N239" s="4" t="str">
        <f t="shared" si="6"/>
        <v/>
      </c>
    </row>
    <row r="240" spans="12:14">
      <c r="L240" s="40"/>
      <c r="M240" s="4">
        <f t="shared" si="5"/>
        <v>0</v>
      </c>
      <c r="N240" s="4" t="str">
        <f t="shared" si="6"/>
        <v/>
      </c>
    </row>
    <row r="241" spans="12:14">
      <c r="L241" s="40"/>
      <c r="M241" s="4">
        <f t="shared" si="5"/>
        <v>0</v>
      </c>
      <c r="N241" s="4" t="str">
        <f t="shared" si="6"/>
        <v/>
      </c>
    </row>
    <row r="242" spans="12:14">
      <c r="L242" s="40"/>
      <c r="M242" s="4">
        <f t="shared" si="5"/>
        <v>0</v>
      </c>
      <c r="N242" s="4" t="str">
        <f t="shared" si="6"/>
        <v/>
      </c>
    </row>
    <row r="243" spans="12:14">
      <c r="L243" s="40"/>
      <c r="M243" s="4">
        <f t="shared" si="5"/>
        <v>0</v>
      </c>
      <c r="N243" s="4" t="str">
        <f t="shared" si="6"/>
        <v/>
      </c>
    </row>
    <row r="244" spans="12:14">
      <c r="L244" s="40"/>
      <c r="M244" s="4">
        <f t="shared" si="5"/>
        <v>0</v>
      </c>
      <c r="N244" s="4" t="str">
        <f t="shared" si="6"/>
        <v/>
      </c>
    </row>
    <row r="245" spans="12:14">
      <c r="L245" s="40"/>
      <c r="M245" s="4">
        <f t="shared" si="5"/>
        <v>0</v>
      </c>
      <c r="N245" s="4" t="str">
        <f t="shared" si="6"/>
        <v/>
      </c>
    </row>
    <row r="246" spans="12:14">
      <c r="L246" s="40"/>
      <c r="M246" s="4">
        <f t="shared" si="5"/>
        <v>0</v>
      </c>
      <c r="N246" s="4" t="str">
        <f t="shared" si="6"/>
        <v/>
      </c>
    </row>
    <row r="247" spans="12:14">
      <c r="L247" s="40"/>
      <c r="M247" s="4">
        <f t="shared" si="5"/>
        <v>0</v>
      </c>
      <c r="N247" s="4" t="str">
        <f t="shared" si="6"/>
        <v/>
      </c>
    </row>
    <row r="248" spans="12:14">
      <c r="L248" s="40"/>
      <c r="M248" s="4">
        <f t="shared" si="5"/>
        <v>0</v>
      </c>
      <c r="N248" s="4" t="str">
        <f t="shared" si="6"/>
        <v/>
      </c>
    </row>
    <row r="249" spans="12:14">
      <c r="L249" s="40"/>
      <c r="M249" s="4">
        <f t="shared" si="5"/>
        <v>0</v>
      </c>
      <c r="N249" s="4" t="str">
        <f t="shared" si="6"/>
        <v/>
      </c>
    </row>
    <row r="250" spans="12:14">
      <c r="L250" s="40"/>
      <c r="M250" s="4">
        <f t="shared" si="5"/>
        <v>0</v>
      </c>
      <c r="N250" s="4" t="str">
        <f t="shared" si="6"/>
        <v/>
      </c>
    </row>
    <row r="251" spans="12:14">
      <c r="L251" s="40"/>
      <c r="M251" s="4">
        <f t="shared" si="5"/>
        <v>0</v>
      </c>
      <c r="N251" s="4" t="str">
        <f t="shared" si="6"/>
        <v/>
      </c>
    </row>
    <row r="252" spans="12:14">
      <c r="L252" s="40"/>
      <c r="M252" s="4">
        <f t="shared" si="5"/>
        <v>0</v>
      </c>
      <c r="N252" s="4" t="str">
        <f t="shared" si="6"/>
        <v/>
      </c>
    </row>
    <row r="253" spans="12:14">
      <c r="L253" s="40"/>
      <c r="M253" s="4">
        <f t="shared" si="5"/>
        <v>0</v>
      </c>
      <c r="N253" s="4" t="str">
        <f t="shared" si="6"/>
        <v/>
      </c>
    </row>
    <row r="254" spans="12:14">
      <c r="L254" s="40"/>
      <c r="M254" s="4">
        <f t="shared" si="5"/>
        <v>0</v>
      </c>
      <c r="N254" s="4" t="str">
        <f t="shared" si="6"/>
        <v/>
      </c>
    </row>
    <row r="255" spans="12:14">
      <c r="L255" s="40"/>
      <c r="M255" s="4">
        <f t="shared" si="5"/>
        <v>0</v>
      </c>
      <c r="N255" s="4" t="str">
        <f t="shared" si="6"/>
        <v/>
      </c>
    </row>
    <row r="256" spans="12:14">
      <c r="L256" s="40"/>
      <c r="M256" s="4">
        <f t="shared" si="5"/>
        <v>0</v>
      </c>
      <c r="N256" s="4" t="str">
        <f t="shared" si="6"/>
        <v/>
      </c>
    </row>
    <row r="257" spans="12:14">
      <c r="L257" s="40"/>
      <c r="M257" s="4">
        <f t="shared" ref="M257:M320" si="7">IF(ISNUMBER(FIND("/",$B201,1)),MID($B201,1,FIND("/",$B201,1)-1),$B201)</f>
        <v>0</v>
      </c>
      <c r="N257" s="4" t="str">
        <f t="shared" ref="N257:N320" si="8">IF(ISNUMBER(FIND("/",$B201,1)),MID($B201,FIND("/",$B201,1)+1,LEN($B201)),"")</f>
        <v/>
      </c>
    </row>
    <row r="258" spans="12:14">
      <c r="L258" s="40"/>
      <c r="M258" s="4">
        <f t="shared" si="7"/>
        <v>0</v>
      </c>
      <c r="N258" s="4" t="str">
        <f t="shared" si="8"/>
        <v/>
      </c>
    </row>
    <row r="259" spans="12:14">
      <c r="L259" s="40"/>
      <c r="M259" s="4">
        <f t="shared" si="7"/>
        <v>0</v>
      </c>
      <c r="N259" s="4" t="str">
        <f t="shared" si="8"/>
        <v/>
      </c>
    </row>
    <row r="260" spans="12:14">
      <c r="L260" s="22"/>
      <c r="M260" s="4">
        <f t="shared" si="7"/>
        <v>0</v>
      </c>
      <c r="N260" s="4" t="str">
        <f t="shared" si="8"/>
        <v/>
      </c>
    </row>
    <row r="261" spans="12:14">
      <c r="L261" s="22"/>
      <c r="M261" s="4">
        <f t="shared" si="7"/>
        <v>0</v>
      </c>
      <c r="N261" s="4" t="str">
        <f t="shared" si="8"/>
        <v/>
      </c>
    </row>
    <row r="262" spans="12:14">
      <c r="L262" s="22"/>
      <c r="M262" s="4">
        <f t="shared" si="7"/>
        <v>0</v>
      </c>
      <c r="N262" s="4" t="str">
        <f t="shared" si="8"/>
        <v/>
      </c>
    </row>
    <row r="263" spans="12:14">
      <c r="L263" s="22"/>
      <c r="M263" s="4">
        <f t="shared" si="7"/>
        <v>0</v>
      </c>
      <c r="N263" s="4" t="str">
        <f t="shared" si="8"/>
        <v/>
      </c>
    </row>
    <row r="264" spans="12:14">
      <c r="L264" s="22"/>
      <c r="M264" s="4">
        <f t="shared" si="7"/>
        <v>0</v>
      </c>
      <c r="N264" s="4" t="str">
        <f t="shared" si="8"/>
        <v/>
      </c>
    </row>
    <row r="265" spans="12:14">
      <c r="L265" s="22"/>
      <c r="M265" s="4">
        <f t="shared" si="7"/>
        <v>0</v>
      </c>
      <c r="N265" s="4" t="str">
        <f t="shared" si="8"/>
        <v/>
      </c>
    </row>
    <row r="266" spans="12:14">
      <c r="L266" s="22"/>
      <c r="M266" s="4">
        <f t="shared" si="7"/>
        <v>0</v>
      </c>
      <c r="N266" s="4" t="str">
        <f t="shared" si="8"/>
        <v/>
      </c>
    </row>
    <row r="267" spans="12:14">
      <c r="M267" s="4">
        <f t="shared" si="7"/>
        <v>0</v>
      </c>
      <c r="N267" s="4" t="str">
        <f t="shared" si="8"/>
        <v/>
      </c>
    </row>
    <row r="268" spans="12:14">
      <c r="M268" s="4">
        <f t="shared" si="7"/>
        <v>0</v>
      </c>
      <c r="N268" s="4" t="str">
        <f t="shared" si="8"/>
        <v/>
      </c>
    </row>
    <row r="269" spans="12:14">
      <c r="M269" s="4">
        <f t="shared" si="7"/>
        <v>0</v>
      </c>
      <c r="N269" s="4" t="str">
        <f t="shared" si="8"/>
        <v/>
      </c>
    </row>
    <row r="270" spans="12:14">
      <c r="M270" s="4">
        <f t="shared" si="7"/>
        <v>0</v>
      </c>
      <c r="N270" s="4" t="str">
        <f t="shared" si="8"/>
        <v/>
      </c>
    </row>
    <row r="271" spans="12:14">
      <c r="M271" s="4">
        <f t="shared" si="7"/>
        <v>0</v>
      </c>
      <c r="N271" s="4" t="str">
        <f t="shared" si="8"/>
        <v/>
      </c>
    </row>
    <row r="272" spans="12:14">
      <c r="M272" s="4">
        <f t="shared" si="7"/>
        <v>0</v>
      </c>
      <c r="N272" s="4" t="str">
        <f t="shared" si="8"/>
        <v/>
      </c>
    </row>
    <row r="273" spans="13:14">
      <c r="M273" s="4">
        <f t="shared" si="7"/>
        <v>0</v>
      </c>
      <c r="N273" s="4" t="str">
        <f t="shared" si="8"/>
        <v/>
      </c>
    </row>
    <row r="274" spans="13:14">
      <c r="M274" s="4">
        <f t="shared" si="7"/>
        <v>0</v>
      </c>
      <c r="N274" s="4" t="str">
        <f t="shared" si="8"/>
        <v/>
      </c>
    </row>
    <row r="275" spans="13:14">
      <c r="M275" s="4">
        <f t="shared" si="7"/>
        <v>0</v>
      </c>
      <c r="N275" s="4" t="str">
        <f t="shared" si="8"/>
        <v/>
      </c>
    </row>
    <row r="276" spans="13:14">
      <c r="M276" s="4">
        <f t="shared" si="7"/>
        <v>0</v>
      </c>
      <c r="N276" s="4" t="str">
        <f t="shared" si="8"/>
        <v/>
      </c>
    </row>
    <row r="277" spans="13:14">
      <c r="M277" s="4">
        <f t="shared" si="7"/>
        <v>0</v>
      </c>
      <c r="N277" s="4" t="str">
        <f t="shared" si="8"/>
        <v/>
      </c>
    </row>
    <row r="278" spans="13:14">
      <c r="M278" s="4">
        <f t="shared" si="7"/>
        <v>0</v>
      </c>
      <c r="N278" s="4" t="str">
        <f t="shared" si="8"/>
        <v/>
      </c>
    </row>
    <row r="279" spans="13:14">
      <c r="M279" s="4">
        <f t="shared" si="7"/>
        <v>0</v>
      </c>
      <c r="N279" s="4" t="str">
        <f t="shared" si="8"/>
        <v/>
      </c>
    </row>
    <row r="280" spans="13:14">
      <c r="M280" s="4">
        <f t="shared" si="7"/>
        <v>0</v>
      </c>
      <c r="N280" s="4" t="str">
        <f t="shared" si="8"/>
        <v/>
      </c>
    </row>
    <row r="281" spans="13:14">
      <c r="M281" s="4">
        <f t="shared" si="7"/>
        <v>0</v>
      </c>
      <c r="N281" s="4" t="str">
        <f t="shared" si="8"/>
        <v/>
      </c>
    </row>
    <row r="282" spans="13:14">
      <c r="M282" s="4">
        <f t="shared" si="7"/>
        <v>0</v>
      </c>
      <c r="N282" s="4" t="str">
        <f t="shared" si="8"/>
        <v/>
      </c>
    </row>
    <row r="283" spans="13:14">
      <c r="M283" s="4">
        <f t="shared" si="7"/>
        <v>0</v>
      </c>
      <c r="N283" s="4" t="str">
        <f t="shared" si="8"/>
        <v/>
      </c>
    </row>
    <row r="284" spans="13:14">
      <c r="M284" s="4">
        <f t="shared" si="7"/>
        <v>0</v>
      </c>
      <c r="N284" s="4" t="str">
        <f t="shared" si="8"/>
        <v/>
      </c>
    </row>
    <row r="285" spans="13:14">
      <c r="M285" s="4">
        <f t="shared" si="7"/>
        <v>0</v>
      </c>
      <c r="N285" s="4" t="str">
        <f t="shared" si="8"/>
        <v/>
      </c>
    </row>
    <row r="286" spans="13:14">
      <c r="M286" s="4">
        <f t="shared" si="7"/>
        <v>0</v>
      </c>
      <c r="N286" s="4" t="str">
        <f t="shared" si="8"/>
        <v/>
      </c>
    </row>
    <row r="287" spans="13:14">
      <c r="M287" s="4">
        <f t="shared" si="7"/>
        <v>0</v>
      </c>
      <c r="N287" s="4" t="str">
        <f t="shared" si="8"/>
        <v/>
      </c>
    </row>
    <row r="288" spans="13:14">
      <c r="M288" s="4">
        <f t="shared" si="7"/>
        <v>0</v>
      </c>
      <c r="N288" s="4" t="str">
        <f t="shared" si="8"/>
        <v/>
      </c>
    </row>
    <row r="289" spans="13:14">
      <c r="M289" s="4">
        <f t="shared" si="7"/>
        <v>0</v>
      </c>
      <c r="N289" s="4" t="str">
        <f t="shared" si="8"/>
        <v/>
      </c>
    </row>
    <row r="290" spans="13:14">
      <c r="M290" s="4">
        <f t="shared" si="7"/>
        <v>0</v>
      </c>
      <c r="N290" s="4" t="str">
        <f t="shared" si="8"/>
        <v/>
      </c>
    </row>
    <row r="291" spans="13:14">
      <c r="M291" s="4">
        <f t="shared" si="7"/>
        <v>0</v>
      </c>
      <c r="N291" s="4" t="str">
        <f t="shared" si="8"/>
        <v/>
      </c>
    </row>
    <row r="292" spans="13:14">
      <c r="M292" s="4">
        <f t="shared" si="7"/>
        <v>0</v>
      </c>
      <c r="N292" s="4" t="str">
        <f t="shared" si="8"/>
        <v/>
      </c>
    </row>
    <row r="293" spans="13:14">
      <c r="M293" s="4">
        <f t="shared" si="7"/>
        <v>0</v>
      </c>
      <c r="N293" s="4" t="str">
        <f t="shared" si="8"/>
        <v/>
      </c>
    </row>
    <row r="294" spans="13:14">
      <c r="M294" s="4">
        <f t="shared" si="7"/>
        <v>0</v>
      </c>
      <c r="N294" s="4" t="str">
        <f t="shared" si="8"/>
        <v/>
      </c>
    </row>
    <row r="295" spans="13:14">
      <c r="M295" s="4">
        <f t="shared" si="7"/>
        <v>0</v>
      </c>
      <c r="N295" s="4" t="str">
        <f t="shared" si="8"/>
        <v/>
      </c>
    </row>
    <row r="296" spans="13:14">
      <c r="M296" s="4">
        <f t="shared" si="7"/>
        <v>0</v>
      </c>
      <c r="N296" s="4" t="str">
        <f t="shared" si="8"/>
        <v/>
      </c>
    </row>
    <row r="297" spans="13:14">
      <c r="M297" s="4">
        <f t="shared" si="7"/>
        <v>0</v>
      </c>
      <c r="N297" s="4" t="str">
        <f t="shared" si="8"/>
        <v/>
      </c>
    </row>
    <row r="298" spans="13:14">
      <c r="M298" s="4">
        <f t="shared" si="7"/>
        <v>0</v>
      </c>
      <c r="N298" s="4" t="str">
        <f t="shared" si="8"/>
        <v/>
      </c>
    </row>
    <row r="299" spans="13:14">
      <c r="M299" s="4">
        <f t="shared" si="7"/>
        <v>0</v>
      </c>
      <c r="N299" s="4" t="str">
        <f t="shared" si="8"/>
        <v/>
      </c>
    </row>
    <row r="300" spans="13:14">
      <c r="M300" s="4">
        <f t="shared" si="7"/>
        <v>0</v>
      </c>
      <c r="N300" s="4" t="str">
        <f t="shared" si="8"/>
        <v/>
      </c>
    </row>
    <row r="301" spans="13:14">
      <c r="M301" s="4">
        <f t="shared" si="7"/>
        <v>0</v>
      </c>
      <c r="N301" s="4" t="str">
        <f t="shared" si="8"/>
        <v/>
      </c>
    </row>
    <row r="302" spans="13:14">
      <c r="M302" s="4">
        <f t="shared" si="7"/>
        <v>0</v>
      </c>
      <c r="N302" s="4" t="str">
        <f t="shared" si="8"/>
        <v/>
      </c>
    </row>
    <row r="303" spans="13:14">
      <c r="M303" s="4">
        <f t="shared" si="7"/>
        <v>0</v>
      </c>
      <c r="N303" s="4" t="str">
        <f t="shared" si="8"/>
        <v/>
      </c>
    </row>
    <row r="304" spans="13:14">
      <c r="M304" s="4">
        <f t="shared" si="7"/>
        <v>0</v>
      </c>
      <c r="N304" s="4" t="str">
        <f t="shared" si="8"/>
        <v/>
      </c>
    </row>
    <row r="305" spans="13:14">
      <c r="M305" s="4">
        <f t="shared" si="7"/>
        <v>0</v>
      </c>
      <c r="N305" s="4" t="str">
        <f t="shared" si="8"/>
        <v/>
      </c>
    </row>
    <row r="306" spans="13:14">
      <c r="M306" s="4">
        <f t="shared" si="7"/>
        <v>0</v>
      </c>
      <c r="N306" s="4" t="str">
        <f t="shared" si="8"/>
        <v/>
      </c>
    </row>
    <row r="307" spans="13:14">
      <c r="M307" s="4">
        <f t="shared" si="7"/>
        <v>0</v>
      </c>
      <c r="N307" s="4" t="str">
        <f t="shared" si="8"/>
        <v/>
      </c>
    </row>
    <row r="308" spans="13:14">
      <c r="M308" s="4">
        <f t="shared" si="7"/>
        <v>0</v>
      </c>
      <c r="N308" s="4" t="str">
        <f t="shared" si="8"/>
        <v/>
      </c>
    </row>
    <row r="309" spans="13:14">
      <c r="M309" s="4">
        <f t="shared" si="7"/>
        <v>0</v>
      </c>
      <c r="N309" s="4" t="str">
        <f t="shared" si="8"/>
        <v/>
      </c>
    </row>
    <row r="310" spans="13:14">
      <c r="M310" s="4">
        <f t="shared" si="7"/>
        <v>0</v>
      </c>
      <c r="N310" s="4" t="str">
        <f t="shared" si="8"/>
        <v/>
      </c>
    </row>
    <row r="311" spans="13:14">
      <c r="M311" s="4">
        <f t="shared" si="7"/>
        <v>0</v>
      </c>
      <c r="N311" s="4" t="str">
        <f t="shared" si="8"/>
        <v/>
      </c>
    </row>
    <row r="312" spans="13:14">
      <c r="M312" s="4">
        <f t="shared" si="7"/>
        <v>0</v>
      </c>
      <c r="N312" s="4" t="str">
        <f t="shared" si="8"/>
        <v/>
      </c>
    </row>
    <row r="313" spans="13:14">
      <c r="M313" s="4">
        <f t="shared" si="7"/>
        <v>0</v>
      </c>
      <c r="N313" s="4" t="str">
        <f t="shared" si="8"/>
        <v/>
      </c>
    </row>
    <row r="314" spans="13:14">
      <c r="M314" s="4">
        <f t="shared" si="7"/>
        <v>0</v>
      </c>
      <c r="N314" s="4" t="str">
        <f t="shared" si="8"/>
        <v/>
      </c>
    </row>
    <row r="315" spans="13:14">
      <c r="M315" s="4">
        <f t="shared" si="7"/>
        <v>0</v>
      </c>
      <c r="N315" s="4" t="str">
        <f t="shared" si="8"/>
        <v/>
      </c>
    </row>
    <row r="316" spans="13:14">
      <c r="M316" s="4">
        <f t="shared" si="7"/>
        <v>0</v>
      </c>
      <c r="N316" s="4" t="str">
        <f t="shared" si="8"/>
        <v/>
      </c>
    </row>
    <row r="317" spans="13:14">
      <c r="M317" s="4">
        <f t="shared" si="7"/>
        <v>0</v>
      </c>
      <c r="N317" s="4" t="str">
        <f t="shared" si="8"/>
        <v/>
      </c>
    </row>
    <row r="318" spans="13:14">
      <c r="M318" s="4">
        <f t="shared" si="7"/>
        <v>0</v>
      </c>
      <c r="N318" s="4" t="str">
        <f t="shared" si="8"/>
        <v/>
      </c>
    </row>
    <row r="319" spans="13:14">
      <c r="M319" s="4">
        <f t="shared" si="7"/>
        <v>0</v>
      </c>
      <c r="N319" s="4" t="str">
        <f t="shared" si="8"/>
        <v/>
      </c>
    </row>
    <row r="320" spans="13:14">
      <c r="M320" s="4">
        <f t="shared" si="7"/>
        <v>0</v>
      </c>
      <c r="N320" s="4" t="str">
        <f t="shared" si="8"/>
        <v/>
      </c>
    </row>
    <row r="321" spans="13:14">
      <c r="M321" s="4">
        <f t="shared" ref="M321:M344" si="9">IF(ISNUMBER(FIND("/",$B265,1)),MID($B265,1,FIND("/",$B265,1)-1),$B265)</f>
        <v>0</v>
      </c>
      <c r="N321" s="4" t="str">
        <f t="shared" ref="N321:N344" si="10">IF(ISNUMBER(FIND("/",$B265,1)),MID($B265,FIND("/",$B265,1)+1,LEN($B265)),"")</f>
        <v/>
      </c>
    </row>
    <row r="322" spans="13:14">
      <c r="M322" s="4">
        <f t="shared" si="9"/>
        <v>0</v>
      </c>
      <c r="N322" s="4" t="str">
        <f t="shared" si="10"/>
        <v/>
      </c>
    </row>
    <row r="323" spans="13:14">
      <c r="M323" s="4">
        <f t="shared" si="9"/>
        <v>0</v>
      </c>
      <c r="N323" s="4" t="str">
        <f t="shared" si="10"/>
        <v/>
      </c>
    </row>
    <row r="324" spans="13:14">
      <c r="M324" s="4">
        <f t="shared" si="9"/>
        <v>0</v>
      </c>
      <c r="N324" s="4" t="str">
        <f t="shared" si="10"/>
        <v/>
      </c>
    </row>
    <row r="325" spans="13:14">
      <c r="M325" s="4">
        <f t="shared" si="9"/>
        <v>0</v>
      </c>
      <c r="N325" s="4" t="str">
        <f t="shared" si="10"/>
        <v/>
      </c>
    </row>
    <row r="326" spans="13:14">
      <c r="M326" s="4">
        <f t="shared" si="9"/>
        <v>0</v>
      </c>
      <c r="N326" s="4" t="str">
        <f t="shared" si="10"/>
        <v/>
      </c>
    </row>
    <row r="327" spans="13:14">
      <c r="M327" s="4">
        <f t="shared" si="9"/>
        <v>0</v>
      </c>
      <c r="N327" s="4" t="str">
        <f t="shared" si="10"/>
        <v/>
      </c>
    </row>
    <row r="328" spans="13:14">
      <c r="M328" s="4">
        <f t="shared" si="9"/>
        <v>0</v>
      </c>
      <c r="N328" s="4" t="str">
        <f t="shared" si="10"/>
        <v/>
      </c>
    </row>
    <row r="329" spans="13:14">
      <c r="M329" s="4">
        <f t="shared" si="9"/>
        <v>0</v>
      </c>
      <c r="N329" s="4" t="str">
        <f t="shared" si="10"/>
        <v/>
      </c>
    </row>
    <row r="330" spans="13:14">
      <c r="M330" s="4">
        <f t="shared" si="9"/>
        <v>0</v>
      </c>
      <c r="N330" s="4" t="str">
        <f t="shared" si="10"/>
        <v/>
      </c>
    </row>
    <row r="331" spans="13:14">
      <c r="M331" s="4">
        <f t="shared" si="9"/>
        <v>0</v>
      </c>
      <c r="N331" s="4" t="str">
        <f t="shared" si="10"/>
        <v/>
      </c>
    </row>
    <row r="332" spans="13:14">
      <c r="M332" s="4">
        <f t="shared" si="9"/>
        <v>0</v>
      </c>
      <c r="N332" s="4" t="str">
        <f t="shared" si="10"/>
        <v/>
      </c>
    </row>
    <row r="333" spans="13:14">
      <c r="M333" s="4">
        <f t="shared" si="9"/>
        <v>0</v>
      </c>
      <c r="N333" s="4" t="str">
        <f t="shared" si="10"/>
        <v/>
      </c>
    </row>
    <row r="334" spans="13:14">
      <c r="M334" s="4">
        <f t="shared" si="9"/>
        <v>0</v>
      </c>
      <c r="N334" s="4" t="str">
        <f t="shared" si="10"/>
        <v/>
      </c>
    </row>
    <row r="335" spans="13:14">
      <c r="M335" s="4">
        <f t="shared" si="9"/>
        <v>0</v>
      </c>
      <c r="N335" s="4" t="str">
        <f t="shared" si="10"/>
        <v/>
      </c>
    </row>
    <row r="336" spans="13:14">
      <c r="M336" s="4">
        <f t="shared" si="9"/>
        <v>0</v>
      </c>
      <c r="N336" s="4" t="str">
        <f t="shared" si="10"/>
        <v/>
      </c>
    </row>
    <row r="337" spans="12:14">
      <c r="L337" s="23"/>
      <c r="M337" s="4">
        <f t="shared" si="9"/>
        <v>0</v>
      </c>
      <c r="N337" s="4" t="str">
        <f t="shared" si="10"/>
        <v/>
      </c>
    </row>
    <row r="338" spans="12:14">
      <c r="L338" s="23"/>
      <c r="M338" s="4">
        <f t="shared" si="9"/>
        <v>0</v>
      </c>
      <c r="N338" s="4" t="str">
        <f t="shared" si="10"/>
        <v/>
      </c>
    </row>
    <row r="339" spans="12:14">
      <c r="L339" s="23"/>
      <c r="M339" s="4">
        <f t="shared" si="9"/>
        <v>0</v>
      </c>
      <c r="N339" s="4" t="str">
        <f t="shared" si="10"/>
        <v/>
      </c>
    </row>
    <row r="340" spans="12:14">
      <c r="L340" s="61"/>
      <c r="M340" s="4">
        <f t="shared" si="9"/>
        <v>0</v>
      </c>
      <c r="N340" s="4" t="str">
        <f t="shared" si="10"/>
        <v/>
      </c>
    </row>
    <row r="341" spans="12:14">
      <c r="L341" s="63"/>
      <c r="M341" s="4">
        <f t="shared" si="9"/>
        <v>0</v>
      </c>
      <c r="N341" s="4" t="str">
        <f t="shared" si="10"/>
        <v/>
      </c>
    </row>
    <row r="342" spans="12:14">
      <c r="L342" s="63"/>
      <c r="M342" s="4">
        <f t="shared" si="9"/>
        <v>0</v>
      </c>
      <c r="N342" s="4" t="str">
        <f t="shared" si="10"/>
        <v/>
      </c>
    </row>
    <row r="343" spans="12:14">
      <c r="L343" s="61"/>
      <c r="M343" s="4">
        <f t="shared" si="9"/>
        <v>0</v>
      </c>
      <c r="N343" s="4" t="str">
        <f t="shared" si="10"/>
        <v/>
      </c>
    </row>
    <row r="344" spans="12:14">
      <c r="L344" s="61"/>
      <c r="M344" s="4">
        <f t="shared" si="9"/>
        <v>0</v>
      </c>
      <c r="N344" s="4" t="str">
        <f t="shared" si="10"/>
        <v/>
      </c>
    </row>
    <row r="345" spans="12:14">
      <c r="L345" s="61"/>
    </row>
    <row r="346" spans="12:14">
      <c r="L346" s="61"/>
    </row>
    <row r="347" spans="12:14">
      <c r="L347" s="62"/>
    </row>
    <row r="348" spans="12:14">
      <c r="L348" s="62"/>
    </row>
  </sheetData>
  <mergeCells count="4">
    <mergeCell ref="A1:H1"/>
    <mergeCell ref="A2:G2"/>
    <mergeCell ref="A3:G3"/>
    <mergeCell ref="A8:B8"/>
  </mergeCells>
  <conditionalFormatting sqref="E5:E7">
    <cfRule type="containsText" dxfId="542" priority="51" operator="containsText" text="CADUCADO">
      <formula>NOT(ISERROR(SEARCH("CADUCADO",E5)))</formula>
    </cfRule>
  </conditionalFormatting>
  <conditionalFormatting sqref="F6:F7">
    <cfRule type="containsText" dxfId="541" priority="50" operator="containsText" text="ALERTA">
      <formula>NOT(ISERROR(SEARCH("ALERTA",F6)))</formula>
    </cfRule>
  </conditionalFormatting>
  <conditionalFormatting sqref="F6:F7">
    <cfRule type="containsText" dxfId="540" priority="47" operator="containsText" text="ALERTA">
      <formula>NOT(ISERROR(SEARCH("ALERTA",F6)))</formula>
    </cfRule>
  </conditionalFormatting>
  <conditionalFormatting sqref="F5">
    <cfRule type="containsText" dxfId="539" priority="2" operator="containsText" text="CADUCADO">
      <formula>NOT(ISERROR(SEARCH("CADUCADO",F5)))</formula>
    </cfRule>
    <cfRule type="expression" dxfId="538" priority="3">
      <formula xml:space="preserve"> CADUCADO</formula>
    </cfRule>
  </conditionalFormatting>
  <conditionalFormatting sqref="F5">
    <cfRule type="containsText" dxfId="537" priority="1" operator="containsText" text="ALERTA">
      <formula>NOT(ISERROR(SEARCH("ALERTA",F5)))</formula>
    </cfRule>
  </conditionalFormatting>
  <hyperlinks>
    <hyperlink ref="A1:H1" location="TITULARES!A1" display="LISTA DE DIAGNOSTICADORES CON AUTORIZACIÓN DE COMERCIALIZACIÓN EN CUBA 2017" xr:uid="{00000000-0004-0000-0300-000000000000}"/>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U301"/>
  <sheetViews>
    <sheetView zoomScale="110" zoomScaleNormal="110" workbookViewId="0">
      <selection activeCell="F5" sqref="F5"/>
    </sheetView>
  </sheetViews>
  <sheetFormatPr baseColWidth="10" defaultRowHeight="15"/>
  <cols>
    <col min="1" max="1" width="16.7109375" style="4" customWidth="1"/>
    <col min="2" max="2" width="12.28515625" style="4" customWidth="1"/>
    <col min="3" max="3" width="11.28515625" style="4" customWidth="1"/>
    <col min="4" max="6" width="15.5703125" style="4" customWidth="1"/>
    <col min="7" max="7" width="13.42578125" style="4" customWidth="1"/>
    <col min="8" max="8" width="34" style="4" customWidth="1"/>
    <col min="9" max="9" width="69.5703125" style="4" customWidth="1"/>
    <col min="10" max="10" width="50.42578125" style="4" customWidth="1"/>
    <col min="11" max="11" width="16.7109375" style="23"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c r="A1" s="2295" t="s">
        <v>5695</v>
      </c>
      <c r="B1" s="2295"/>
      <c r="C1" s="2295"/>
      <c r="D1" s="2295"/>
      <c r="E1" s="2295"/>
      <c r="F1" s="2295"/>
      <c r="G1" s="2295"/>
      <c r="H1" s="2295"/>
      <c r="I1" s="6"/>
    </row>
    <row r="2" spans="1:47" ht="21.75" customHeight="1" thickBot="1">
      <c r="A2" s="501" t="s">
        <v>2848</v>
      </c>
      <c r="B2" s="32"/>
      <c r="C2" s="32"/>
      <c r="D2" s="32"/>
      <c r="E2" s="32"/>
      <c r="F2" s="32"/>
      <c r="M2" s="63"/>
      <c r="S2" s="546" t="s">
        <v>2868</v>
      </c>
      <c r="T2" s="547">
        <f ca="1">TODAY()</f>
        <v>45825</v>
      </c>
    </row>
    <row r="3" spans="1:47" s="14" customFormat="1" ht="18" customHeight="1" thickTop="1" thickBot="1">
      <c r="A3" s="2307" t="s">
        <v>1188</v>
      </c>
      <c r="B3" s="2308"/>
      <c r="C3" s="2308"/>
      <c r="D3" s="2308"/>
      <c r="E3" s="2308"/>
      <c r="F3" s="2308"/>
      <c r="G3" s="2308"/>
      <c r="H3" s="297"/>
      <c r="I3" s="297"/>
      <c r="J3" s="297"/>
      <c r="K3" s="298"/>
    </row>
    <row r="4" spans="1:47" s="559" customFormat="1" ht="37.5" customHeight="1" thickTop="1" thickBot="1">
      <c r="A4" s="556" t="s">
        <v>1649</v>
      </c>
      <c r="B4" s="556" t="s">
        <v>1187</v>
      </c>
      <c r="C4" s="556" t="s">
        <v>1189</v>
      </c>
      <c r="D4" s="556" t="s">
        <v>1190</v>
      </c>
      <c r="E4" s="557" t="s">
        <v>2869</v>
      </c>
      <c r="F4" s="557" t="s">
        <v>2870</v>
      </c>
      <c r="G4" s="558" t="s">
        <v>618</v>
      </c>
      <c r="H4" s="556" t="s">
        <v>1632</v>
      </c>
      <c r="I4" s="556" t="s">
        <v>1191</v>
      </c>
      <c r="J4" s="556" t="s">
        <v>1072</v>
      </c>
      <c r="K4" s="556" t="s">
        <v>531</v>
      </c>
      <c r="L4" s="559" t="s">
        <v>1638</v>
      </c>
      <c r="M4" s="559" t="s">
        <v>1636</v>
      </c>
      <c r="N4" s="559" t="s">
        <v>1637</v>
      </c>
      <c r="O4" s="560" t="s">
        <v>1640</v>
      </c>
      <c r="P4" s="561"/>
      <c r="Q4" s="560"/>
      <c r="R4" s="674"/>
      <c r="S4" s="634"/>
      <c r="T4" s="634"/>
      <c r="U4" s="634"/>
      <c r="V4" s="678"/>
      <c r="W4" s="682">
        <v>2012</v>
      </c>
      <c r="X4" s="677">
        <v>2013</v>
      </c>
      <c r="Y4" s="677">
        <v>2014</v>
      </c>
      <c r="Z4" s="677">
        <v>2015</v>
      </c>
      <c r="AA4" s="677">
        <v>2016</v>
      </c>
      <c r="AB4" s="682" t="s">
        <v>2872</v>
      </c>
      <c r="AC4" s="699" t="s">
        <v>1641</v>
      </c>
      <c r="AD4" s="675"/>
      <c r="AE4" s="675"/>
      <c r="AF4" s="675"/>
      <c r="AG4" s="675"/>
      <c r="AH4" s="675"/>
      <c r="AI4" s="675"/>
      <c r="AJ4" s="676"/>
      <c r="AK4" s="676"/>
      <c r="AL4" s="676"/>
      <c r="AM4" s="676"/>
      <c r="AN4" s="676"/>
      <c r="AO4" s="676"/>
      <c r="AP4" s="676"/>
      <c r="AQ4" s="676"/>
      <c r="AR4" s="676"/>
      <c r="AS4" s="676"/>
      <c r="AT4" s="676"/>
      <c r="AU4" s="676"/>
    </row>
    <row r="5" spans="1:47" s="149" customFormat="1" ht="18" customHeight="1">
      <c r="A5" s="292" t="s">
        <v>1633</v>
      </c>
      <c r="B5" s="248" t="s">
        <v>1358</v>
      </c>
      <c r="C5" s="293">
        <v>40555</v>
      </c>
      <c r="D5" s="250">
        <v>45688</v>
      </c>
      <c r="E5" s="654" t="str">
        <f t="shared" ref="E5:E17" ca="1" si="0">IF(D5&lt;=$T$2,"CADUCADO","VIGENTE")</f>
        <v>CADUCADO</v>
      </c>
      <c r="F5" s="654" t="str">
        <f t="shared" ref="F5:F17" ca="1" si="1">IF($T$2&gt;=(EDATE(D5,-4)),"ALERTA","OK")</f>
        <v>ALERTA</v>
      </c>
      <c r="G5" s="247" t="s">
        <v>1307</v>
      </c>
      <c r="H5" s="294" t="s">
        <v>833</v>
      </c>
      <c r="I5" s="295" t="s">
        <v>1133</v>
      </c>
      <c r="J5" s="295" t="s">
        <v>544</v>
      </c>
      <c r="K5" s="296">
        <v>1700051</v>
      </c>
      <c r="M5" s="149" t="str">
        <f t="shared" ref="M5:M18" si="2">IF(ISNUMBER(FIND("/",$B5,1)),MID($B5,1,FIND("/",$B5,1)-1),$B5)</f>
        <v>D1001-03</v>
      </c>
      <c r="N5" s="149" t="str">
        <f t="shared" ref="N5:N18" si="3">IF(ISNUMBER(FIND("/",$B5,1)),MID($B5,FIND("/",$B5,1)+1,LEN($B5)),"")</f>
        <v/>
      </c>
      <c r="O5" s="186" t="s">
        <v>1649</v>
      </c>
      <c r="P5" s="186" t="s">
        <v>1636</v>
      </c>
      <c r="Q5" s="187" t="s">
        <v>1641</v>
      </c>
      <c r="R5" s="148"/>
      <c r="S5" s="148"/>
      <c r="T5" s="148"/>
      <c r="U5" s="148"/>
      <c r="V5" s="679"/>
      <c r="W5" s="683">
        <f>COUNTIFS($C$6:$C$238, "&gt;="&amp;W10, $C$6:$C$238, "&lt;="&amp;W11, $A$6:$A$238, "&lt;&gt;F")</f>
        <v>0</v>
      </c>
      <c r="X5" s="683">
        <f>COUNTIFS($C$6:$C$238, "&gt;="&amp;X10, $C$6:$C$238, "&lt;="&amp;X11, $A$6:$A$238, "&lt;&gt;F")</f>
        <v>0</v>
      </c>
      <c r="Y5" s="683">
        <f>COUNTIFS($C$6:$C$238, "&gt;="&amp;Y10, $C$6:$C$238, "&lt;="&amp;Y11, $A$6:$A$238, "&lt;&gt;F")</f>
        <v>0</v>
      </c>
      <c r="Z5" s="683">
        <f>COUNTIFS($C$6:$C$238, "&gt;="&amp;Z10, $C$6:$C$238, "&lt;="&amp;Z11, $A$6:$A$238, "&lt;&gt;F")</f>
        <v>0</v>
      </c>
      <c r="AA5" s="683">
        <f>COUNTIFS($C$6:$C$238, "&gt;="&amp;AA10, $C$6:$C$238, "&lt;="&amp;AA11, $A$6:$A$238, "&lt;&gt;F")</f>
        <v>0</v>
      </c>
      <c r="AB5" s="683">
        <f>COUNTIFS($C$6:$C$238,"&gt;="&amp;AB10, $C$6:$C$238, "&lt;="&amp;AB11, $A$6:$A$238, "&lt;&gt;F")</f>
        <v>0</v>
      </c>
      <c r="AC5" s="700">
        <f>SUM(W5:AA5)</f>
        <v>0</v>
      </c>
    </row>
    <row r="6" spans="1:47" s="149" customFormat="1" ht="18" customHeight="1">
      <c r="A6" s="280" t="s">
        <v>1633</v>
      </c>
      <c r="B6" s="243" t="s">
        <v>1351</v>
      </c>
      <c r="C6" s="205">
        <v>38665</v>
      </c>
      <c r="D6" s="244">
        <v>45991</v>
      </c>
      <c r="E6" s="244" t="str">
        <f t="shared" ca="1" si="0"/>
        <v>VIGENTE</v>
      </c>
      <c r="F6" s="654" t="str">
        <f t="shared" ca="1" si="1"/>
        <v>OK</v>
      </c>
      <c r="G6" s="204" t="s">
        <v>1307</v>
      </c>
      <c r="H6" s="203" t="s">
        <v>2242</v>
      </c>
      <c r="I6" s="256" t="s">
        <v>952</v>
      </c>
      <c r="J6" s="203" t="s">
        <v>541</v>
      </c>
      <c r="K6" s="279" t="s">
        <v>540</v>
      </c>
      <c r="M6" s="149" t="str">
        <f t="shared" si="2"/>
        <v>D0511-06</v>
      </c>
      <c r="N6" s="149" t="str">
        <f t="shared" si="3"/>
        <v/>
      </c>
      <c r="O6" s="179" t="s">
        <v>1633</v>
      </c>
      <c r="P6" s="180"/>
      <c r="Q6" s="181">
        <v>14</v>
      </c>
      <c r="R6" s="148"/>
      <c r="S6" s="148"/>
      <c r="T6" s="148"/>
      <c r="U6" s="148"/>
      <c r="V6" s="680" t="s">
        <v>2873</v>
      </c>
      <c r="W6" s="683">
        <f>COUNTIFS($C$6:$C$238, "&gt;="&amp;W10, $C$6:$C$238, "&lt;="&amp;W11, $A$6:$A$238, "&lt;&gt;F",$G$6:$G$238, "A" )</f>
        <v>0</v>
      </c>
      <c r="X6" s="683">
        <f>COUNTIFS($C$6:$C$238, "&gt;="&amp;X10, $C$6:$C$238, "&lt;="&amp;X11, $A$6:$A$238, "&lt;&gt;F",$G$6:$G$238, "A" )</f>
        <v>0</v>
      </c>
      <c r="Y6" s="683">
        <f>COUNTIFS($C$6:$C$238, "&gt;="&amp;Y10, $C$6:$C$238, "&lt;="&amp;Y11, $A$6:$A$238, "&lt;&gt;F",$G$6:$G$238, "A" )</f>
        <v>0</v>
      </c>
      <c r="Z6" s="683">
        <f>COUNTIFS($C$6:$C$238, "&gt;="&amp;Z10, $C$6:$C$238, "&lt;="&amp;Z11, $A$6:$A$238, "&lt;&gt;F",$G$6:$G$238, "A" )</f>
        <v>0</v>
      </c>
      <c r="AA6" s="683">
        <f>COUNTIFS($C$6:$C$238, "&gt;="&amp;AA10, $C$6:$C$238, "&lt;="&amp;AA11, $A$6:$A$238, "&lt;&gt;F",$G$6:$G$238, "A" )</f>
        <v>0</v>
      </c>
      <c r="AB6" s="683">
        <f>COUNTIFS($C$6:$C$238,"&gt;="&amp;AB11, $C$6:$C$238, "&lt;="&amp;AB12, $A$6:$A$238, "&lt;&gt;F",$G$6:$G$238, "A")</f>
        <v>0</v>
      </c>
      <c r="AC6" s="700">
        <f>SUM(W6:AA6)</f>
        <v>0</v>
      </c>
    </row>
    <row r="7" spans="1:47" s="149" customFormat="1" ht="18" customHeight="1">
      <c r="A7" s="278" t="s">
        <v>1633</v>
      </c>
      <c r="B7" s="243" t="s">
        <v>1352</v>
      </c>
      <c r="C7" s="205">
        <v>38694</v>
      </c>
      <c r="D7" s="244">
        <v>46022</v>
      </c>
      <c r="E7" s="244" t="str">
        <f t="shared" ca="1" si="0"/>
        <v>VIGENTE</v>
      </c>
      <c r="F7" s="654" t="str">
        <f t="shared" ca="1" si="1"/>
        <v>OK</v>
      </c>
      <c r="G7" s="204" t="s">
        <v>1307</v>
      </c>
      <c r="H7" s="203" t="s">
        <v>2304</v>
      </c>
      <c r="I7" s="256" t="s">
        <v>952</v>
      </c>
      <c r="J7" s="256" t="s">
        <v>542</v>
      </c>
      <c r="K7" s="279" t="s">
        <v>539</v>
      </c>
      <c r="M7" s="149" t="str">
        <f t="shared" si="2"/>
        <v>D0512-07</v>
      </c>
      <c r="N7" s="149" t="str">
        <f t="shared" si="3"/>
        <v/>
      </c>
      <c r="O7" s="182" t="s">
        <v>1639</v>
      </c>
      <c r="P7" s="183"/>
      <c r="Q7" s="184">
        <v>14</v>
      </c>
      <c r="R7" s="148"/>
      <c r="S7" s="148"/>
      <c r="T7" s="148"/>
      <c r="U7" s="148"/>
      <c r="V7" s="680" t="s">
        <v>2874</v>
      </c>
      <c r="W7" s="683">
        <f>COUNTIFS($C$6:$C$238, "&gt;="&amp;W10, $C$6:$C$238, "&lt;="&amp;W11, $A$6:$A$238, "&lt;&gt;F",$G$6:$G$238, "B" )</f>
        <v>0</v>
      </c>
      <c r="X7" s="683">
        <f>COUNTIFS($C$6:$C$238, "&gt;="&amp;X10, $C$6:$C$238, "&lt;="&amp;X11, $A$6:$A$238, "&lt;&gt;F",$G$6:$G$238, "B" )</f>
        <v>0</v>
      </c>
      <c r="Y7" s="683">
        <f>COUNTIFS($C$6:$C$238, "&gt;="&amp;Y10, $C$6:$C$238, "&lt;="&amp;Y11, $A$6:$A$238, "&lt;&gt;F",$G$6:$G$238, "B" )</f>
        <v>0</v>
      </c>
      <c r="Z7" s="683">
        <f>COUNTIFS($C$6:$C$238, "&gt;="&amp;Z10, $C$6:$C$238, "&lt;="&amp;Z11, $A$6:$A$238, "&lt;&gt;F",$G$6:$G$238, "B" )</f>
        <v>0</v>
      </c>
      <c r="AA7" s="683">
        <f>COUNTIFS($C$6:$C$238, "&gt;="&amp;AA10, $C$6:$C$238, "&lt;="&amp;AA11, $A$6:$A$238, "&lt;&gt;F",$G$6:$G$238, "B" )</f>
        <v>0</v>
      </c>
      <c r="AB7" s="683">
        <f>COUNTIFS($C$6:$C$238,"&gt;="&amp;AB12, $C$6:$C$238, "&lt;="&amp;AB13, $A$6:$A$238, "&lt;&gt;F",$G$6:$G$238, "A")</f>
        <v>0</v>
      </c>
      <c r="AC7" s="700">
        <f>SUM(W7:AA7)</f>
        <v>0</v>
      </c>
    </row>
    <row r="8" spans="1:47" s="152" customFormat="1">
      <c r="A8" s="278" t="s">
        <v>1633</v>
      </c>
      <c r="B8" s="243" t="s">
        <v>1353</v>
      </c>
      <c r="C8" s="205">
        <v>38811</v>
      </c>
      <c r="D8" s="255">
        <v>46173</v>
      </c>
      <c r="E8" s="255" t="str">
        <f t="shared" ca="1" si="0"/>
        <v>VIGENTE</v>
      </c>
      <c r="F8" s="654" t="str">
        <f t="shared" ca="1" si="1"/>
        <v>OK</v>
      </c>
      <c r="G8" s="204" t="s">
        <v>1307</v>
      </c>
      <c r="H8" s="203" t="s">
        <v>1364</v>
      </c>
      <c r="I8" s="256" t="s">
        <v>953</v>
      </c>
      <c r="J8" s="203" t="s">
        <v>5111</v>
      </c>
      <c r="K8" s="279" t="s">
        <v>216</v>
      </c>
      <c r="M8" s="152" t="str">
        <f t="shared" si="2"/>
        <v>D0605-07</v>
      </c>
      <c r="N8" s="152" t="str">
        <f t="shared" si="3"/>
        <v/>
      </c>
      <c r="O8" s="761"/>
      <c r="P8" s="761"/>
      <c r="Q8" s="761"/>
      <c r="R8" s="761"/>
      <c r="S8" s="761"/>
      <c r="T8" s="761"/>
      <c r="U8" s="761"/>
      <c r="V8" s="741" t="s">
        <v>2875</v>
      </c>
      <c r="W8" s="742">
        <f>COUNTIFS($C$6:$C$238, "&gt;="&amp;W10, $C$6:$C$238, "&lt;="&amp;W11, $A$6:$A$238, "&lt;&gt;F",$G$6:$G$238, "C" )</f>
        <v>0</v>
      </c>
      <c r="X8" s="742">
        <f>COUNTIFS($C$6:$C$238, "&gt;="&amp;X10, $C$6:$C$238, "&lt;="&amp;X11, $A$6:$A$238, "&lt;&gt;F",$G$6:$G$238, "C" )</f>
        <v>0</v>
      </c>
      <c r="Y8" s="742">
        <f>COUNTIFS($C$6:$C$238, "&gt;="&amp;Y10, $C$6:$C$238, "&lt;="&amp;Y11, $A$6:$A$238, "&lt;&gt;F",$G$6:$G$238, "C" )</f>
        <v>0</v>
      </c>
      <c r="Z8" s="742">
        <f>COUNTIFS($C$6:$C$238, "&gt;="&amp;Z10, $C$6:$C$238, "&lt;="&amp;Z11, $A$6:$A$238, "&lt;&gt;F",$G$6:$G$238, "C" )</f>
        <v>0</v>
      </c>
      <c r="AA8" s="742">
        <f>COUNTIFS($C$6:$C$238, "&gt;="&amp;AA10, $C$6:$C$238, "&lt;="&amp;AA11, $A$6:$A$238, "&lt;&gt;F",$G$6:$G$238, "C" )</f>
        <v>0</v>
      </c>
      <c r="AB8" s="742">
        <f>COUNTIFS($C$6:$C$238,"&gt;="&amp;AB13, $C$6:$C$238, "&lt;="&amp;AB14, $A$6:$A$238, "&lt;&gt;F",$G$6:$G$238, "A")</f>
        <v>0</v>
      </c>
      <c r="AC8" s="743">
        <f>SUM(W8:AA8)</f>
        <v>0</v>
      </c>
    </row>
    <row r="9" spans="1:47" s="860" customFormat="1" ht="15.75" thickBot="1">
      <c r="A9" s="278" t="s">
        <v>1633</v>
      </c>
      <c r="B9" s="243" t="s">
        <v>1354</v>
      </c>
      <c r="C9" s="205">
        <v>38841</v>
      </c>
      <c r="D9" s="255">
        <v>46173</v>
      </c>
      <c r="E9" s="255" t="str">
        <f t="shared" ca="1" si="0"/>
        <v>VIGENTE</v>
      </c>
      <c r="F9" s="654" t="str">
        <f t="shared" ca="1" si="1"/>
        <v>OK</v>
      </c>
      <c r="G9" s="204" t="s">
        <v>1307</v>
      </c>
      <c r="H9" s="203" t="s">
        <v>830</v>
      </c>
      <c r="I9" s="256" t="s">
        <v>1130</v>
      </c>
      <c r="J9" s="203" t="s">
        <v>5111</v>
      </c>
      <c r="K9" s="279" t="s">
        <v>218</v>
      </c>
      <c r="L9" s="152"/>
      <c r="M9" s="152" t="str">
        <f t="shared" si="2"/>
        <v>D0605-05</v>
      </c>
      <c r="N9" s="152" t="str">
        <f t="shared" si="3"/>
        <v/>
      </c>
      <c r="O9" s="761"/>
      <c r="P9" s="761"/>
      <c r="Q9" s="761"/>
      <c r="R9" s="761"/>
      <c r="S9" s="761"/>
      <c r="T9" s="761"/>
      <c r="U9" s="761"/>
      <c r="V9" s="861" t="s">
        <v>2876</v>
      </c>
      <c r="W9" s="862">
        <f>COUNTIFS($C$6:$C$238, "&gt;="&amp;W10, $C$6:$C$238, "&lt;="&amp;W11, $A$6:$A$238, "&lt;&gt;F",$G$6:$G$238, "D" )</f>
        <v>0</v>
      </c>
      <c r="X9" s="862">
        <f>COUNTIFS($C$6:$C$238, "&gt;="&amp;X10, $C$6:$C$238, "&lt;="&amp;X11, $A$6:$A$238, "&lt;&gt;F",$G$6:$G$238, "D" )</f>
        <v>0</v>
      </c>
      <c r="Y9" s="862">
        <f>COUNTIFS($C$6:$C$238, "&gt;="&amp;Y10, $C$6:$C$238, "&lt;="&amp;Y11, $A$6:$A$238, "&lt;&gt;F",$G$6:$G$238, "D" )</f>
        <v>0</v>
      </c>
      <c r="Z9" s="862">
        <f>COUNTIFS($C$6:$C$238, "&gt;="&amp;Z10, $C$6:$C$238, "&lt;="&amp;Z11, $A$6:$A$238, "&lt;&gt;F",$G$6:$G$238, "D" )</f>
        <v>0</v>
      </c>
      <c r="AA9" s="862">
        <f>COUNTIFS($C$6:$C$238, "&gt;="&amp;AA10, $C$6:$C$238, "&lt;="&amp;AA11, $A$6:$A$238, "&lt;&gt;F",$G$6:$G$238, "D" )</f>
        <v>0</v>
      </c>
      <c r="AB9" s="862">
        <f>COUNTIFS($C$6:$C$238,"&gt;="&amp;AB14, $C$6:$C$238, "&lt;="&amp;AB15, $A$6:$A$238, "&lt;&gt;F",$G$6:$G$238, "A")</f>
        <v>0</v>
      </c>
      <c r="AC9" s="863">
        <f>SUM(W9:AA9)</f>
        <v>0</v>
      </c>
      <c r="AD9" s="160"/>
      <c r="AE9" s="160"/>
      <c r="AF9" s="160"/>
      <c r="AG9" s="160"/>
      <c r="AH9" s="160"/>
      <c r="AI9" s="160"/>
    </row>
    <row r="10" spans="1:47" s="152" customFormat="1" ht="18" customHeight="1" thickTop="1">
      <c r="A10" s="278" t="s">
        <v>1633</v>
      </c>
      <c r="B10" s="243" t="s">
        <v>1355</v>
      </c>
      <c r="C10" s="205">
        <v>38841</v>
      </c>
      <c r="D10" s="255">
        <v>46173</v>
      </c>
      <c r="E10" s="255" t="str">
        <f t="shared" ca="1" si="0"/>
        <v>VIGENTE</v>
      </c>
      <c r="F10" s="654" t="str">
        <f t="shared" ca="1" si="1"/>
        <v>OK</v>
      </c>
      <c r="G10" s="204" t="s">
        <v>1307</v>
      </c>
      <c r="H10" s="203" t="s">
        <v>1228</v>
      </c>
      <c r="I10" s="256" t="s">
        <v>1131</v>
      </c>
      <c r="J10" s="203" t="s">
        <v>5111</v>
      </c>
      <c r="K10" s="279" t="s">
        <v>217</v>
      </c>
      <c r="M10" s="152" t="str">
        <f t="shared" si="2"/>
        <v>D0605-04</v>
      </c>
      <c r="N10" s="152" t="str">
        <f t="shared" si="3"/>
        <v/>
      </c>
      <c r="O10" s="761"/>
      <c r="P10" s="761"/>
      <c r="Q10" s="761"/>
      <c r="R10" s="761"/>
      <c r="S10" s="761"/>
      <c r="T10" s="761"/>
      <c r="U10" s="761"/>
      <c r="V10" s="726"/>
      <c r="W10" s="728">
        <v>40909</v>
      </c>
      <c r="X10" s="728">
        <v>41275</v>
      </c>
      <c r="Y10" s="728">
        <v>41640</v>
      </c>
      <c r="Z10" s="728">
        <v>42005</v>
      </c>
      <c r="AA10" s="728">
        <v>42370</v>
      </c>
      <c r="AB10" s="728">
        <v>40909</v>
      </c>
      <c r="AC10" s="726"/>
    </row>
    <row r="11" spans="1:47" s="152" customFormat="1">
      <c r="A11" s="278" t="s">
        <v>1633</v>
      </c>
      <c r="B11" s="243" t="s">
        <v>1356</v>
      </c>
      <c r="C11" s="205">
        <v>38841</v>
      </c>
      <c r="D11" s="255">
        <v>46173</v>
      </c>
      <c r="E11" s="255" t="str">
        <f t="shared" ca="1" si="0"/>
        <v>VIGENTE</v>
      </c>
      <c r="F11" s="654" t="str">
        <f t="shared" ca="1" si="1"/>
        <v>OK</v>
      </c>
      <c r="G11" s="204" t="s">
        <v>1307</v>
      </c>
      <c r="H11" s="203" t="s">
        <v>831</v>
      </c>
      <c r="I11" s="256" t="s">
        <v>1132</v>
      </c>
      <c r="J11" s="203" t="s">
        <v>5111</v>
      </c>
      <c r="K11" s="279" t="s">
        <v>219</v>
      </c>
      <c r="M11" s="152" t="str">
        <f t="shared" si="2"/>
        <v>D0605-06</v>
      </c>
      <c r="N11" s="152" t="str">
        <f t="shared" si="3"/>
        <v/>
      </c>
      <c r="O11" s="761"/>
      <c r="P11" s="761"/>
      <c r="Q11" s="761"/>
      <c r="R11" s="761"/>
      <c r="S11" s="761"/>
      <c r="T11" s="761"/>
      <c r="U11" s="761"/>
      <c r="V11" s="542"/>
      <c r="W11" s="768">
        <v>41274</v>
      </c>
      <c r="X11" s="768">
        <v>41639</v>
      </c>
      <c r="Y11" s="768">
        <v>42004</v>
      </c>
      <c r="Z11" s="768">
        <v>42369</v>
      </c>
      <c r="AA11" s="768">
        <v>42735</v>
      </c>
      <c r="AB11" s="768">
        <v>42735</v>
      </c>
      <c r="AC11" s="542"/>
    </row>
    <row r="12" spans="1:47" s="149" customFormat="1" ht="18" customHeight="1">
      <c r="A12" s="278" t="s">
        <v>1633</v>
      </c>
      <c r="B12" s="243" t="s">
        <v>1359</v>
      </c>
      <c r="C12" s="205">
        <v>40666</v>
      </c>
      <c r="D12" s="244">
        <v>46173</v>
      </c>
      <c r="E12" s="244" t="str">
        <f t="shared" ca="1" si="0"/>
        <v>VIGENTE</v>
      </c>
      <c r="F12" s="654" t="str">
        <f t="shared" ca="1" si="1"/>
        <v>OK</v>
      </c>
      <c r="G12" s="204" t="s">
        <v>1305</v>
      </c>
      <c r="H12" s="203" t="s">
        <v>834</v>
      </c>
      <c r="I12" s="256" t="s">
        <v>1227</v>
      </c>
      <c r="J12" s="281" t="s">
        <v>1078</v>
      </c>
      <c r="K12" s="279">
        <v>41023</v>
      </c>
      <c r="M12" s="149" t="str">
        <f t="shared" si="2"/>
        <v>D1105-16</v>
      </c>
      <c r="N12" s="149" t="str">
        <f t="shared" si="3"/>
        <v/>
      </c>
      <c r="O12" s="148"/>
      <c r="P12" s="148"/>
      <c r="Q12" s="148"/>
      <c r="R12" s="148"/>
      <c r="S12" s="148"/>
      <c r="T12" s="148"/>
      <c r="U12" s="148"/>
      <c r="V12" s="148"/>
      <c r="W12" s="148"/>
    </row>
    <row r="13" spans="1:47" s="149" customFormat="1" ht="30">
      <c r="A13" s="278" t="s">
        <v>1633</v>
      </c>
      <c r="B13" s="243" t="s">
        <v>1360</v>
      </c>
      <c r="C13" s="205">
        <v>40666</v>
      </c>
      <c r="D13" s="244">
        <v>46173</v>
      </c>
      <c r="E13" s="244" t="str">
        <f t="shared" ca="1" si="0"/>
        <v>VIGENTE</v>
      </c>
      <c r="F13" s="654" t="str">
        <f t="shared" ca="1" si="1"/>
        <v>OK</v>
      </c>
      <c r="G13" s="204" t="s">
        <v>1305</v>
      </c>
      <c r="H13" s="203" t="s">
        <v>949</v>
      </c>
      <c r="I13" s="256" t="s">
        <v>860</v>
      </c>
      <c r="J13" s="203" t="s">
        <v>1712</v>
      </c>
      <c r="K13" s="282" t="s">
        <v>543</v>
      </c>
      <c r="M13" s="149" t="str">
        <f t="shared" si="2"/>
        <v>D1105-17</v>
      </c>
      <c r="N13" s="149" t="str">
        <f t="shared" si="3"/>
        <v/>
      </c>
      <c r="O13" s="148"/>
      <c r="P13" s="148"/>
      <c r="Q13" s="148"/>
      <c r="R13" s="148"/>
      <c r="S13" s="148"/>
      <c r="T13" s="148"/>
      <c r="U13" s="148"/>
      <c r="V13" s="148"/>
      <c r="W13" s="148"/>
    </row>
    <row r="14" spans="1:47" s="149" customFormat="1" ht="30">
      <c r="A14" s="280" t="s">
        <v>1633</v>
      </c>
      <c r="B14" s="204" t="s">
        <v>1348</v>
      </c>
      <c r="C14" s="205">
        <v>37979</v>
      </c>
      <c r="D14" s="255">
        <v>47118</v>
      </c>
      <c r="E14" s="255" t="str">
        <f t="shared" ca="1" si="0"/>
        <v>VIGENTE</v>
      </c>
      <c r="F14" s="654" t="str">
        <f t="shared" ca="1" si="1"/>
        <v>OK</v>
      </c>
      <c r="G14" s="204" t="s">
        <v>1305</v>
      </c>
      <c r="H14" s="203" t="s">
        <v>1361</v>
      </c>
      <c r="I14" s="256" t="s">
        <v>950</v>
      </c>
      <c r="J14" s="281" t="s">
        <v>537</v>
      </c>
      <c r="K14" s="279"/>
      <c r="M14" s="149" t="str">
        <f t="shared" si="2"/>
        <v>D0312-31</v>
      </c>
      <c r="N14" s="149" t="str">
        <f t="shared" si="3"/>
        <v/>
      </c>
      <c r="O14" s="148"/>
      <c r="P14" s="148"/>
      <c r="Q14" s="148"/>
      <c r="R14" s="148"/>
      <c r="S14" s="148"/>
      <c r="T14" s="148"/>
      <c r="U14" s="148"/>
      <c r="V14" s="148"/>
      <c r="W14" s="148"/>
    </row>
    <row r="15" spans="1:47" s="149" customFormat="1" ht="30">
      <c r="A15" s="280" t="s">
        <v>1633</v>
      </c>
      <c r="B15" s="204" t="s">
        <v>1357</v>
      </c>
      <c r="C15" s="205">
        <v>39805</v>
      </c>
      <c r="D15" s="255">
        <v>47118</v>
      </c>
      <c r="E15" s="255" t="str">
        <f t="shared" ca="1" si="0"/>
        <v>VIGENTE</v>
      </c>
      <c r="F15" s="654" t="str">
        <f t="shared" ca="1" si="1"/>
        <v>OK</v>
      </c>
      <c r="G15" s="204" t="s">
        <v>1307</v>
      </c>
      <c r="H15" s="203" t="s">
        <v>832</v>
      </c>
      <c r="I15" s="256" t="s">
        <v>5683</v>
      </c>
      <c r="J15" s="281" t="s">
        <v>1078</v>
      </c>
      <c r="K15" s="279">
        <v>1200408</v>
      </c>
      <c r="M15" s="149" t="str">
        <f t="shared" si="2"/>
        <v>D0812-55</v>
      </c>
      <c r="N15" s="149" t="str">
        <f t="shared" si="3"/>
        <v/>
      </c>
      <c r="O15" s="148"/>
      <c r="P15" s="148"/>
      <c r="Q15" s="148"/>
      <c r="R15" s="148"/>
      <c r="S15" s="148"/>
      <c r="T15" s="148"/>
      <c r="U15" s="148"/>
      <c r="V15" s="148"/>
      <c r="W15" s="148"/>
    </row>
    <row r="16" spans="1:47" s="149" customFormat="1" ht="31.35" customHeight="1">
      <c r="A16" s="283" t="s">
        <v>1633</v>
      </c>
      <c r="B16" s="245" t="s">
        <v>1350</v>
      </c>
      <c r="C16" s="246">
        <v>38037</v>
      </c>
      <c r="D16" s="244">
        <v>45350</v>
      </c>
      <c r="E16" s="244" t="str">
        <f t="shared" ca="1" si="0"/>
        <v>CADUCADO</v>
      </c>
      <c r="F16" s="654" t="str">
        <f t="shared" ca="1" si="1"/>
        <v>ALERTA</v>
      </c>
      <c r="G16" s="245" t="s">
        <v>1305</v>
      </c>
      <c r="H16" s="284" t="s">
        <v>1363</v>
      </c>
      <c r="I16" s="236" t="s">
        <v>1794</v>
      </c>
      <c r="J16" s="285" t="s">
        <v>538</v>
      </c>
      <c r="K16" s="286" t="s">
        <v>1795</v>
      </c>
      <c r="M16" s="149" t="str">
        <f t="shared" si="2"/>
        <v>D0402-05</v>
      </c>
      <c r="N16" s="149" t="str">
        <f t="shared" si="3"/>
        <v/>
      </c>
      <c r="O16" s="148"/>
      <c r="P16" s="148"/>
      <c r="Q16" s="148"/>
      <c r="R16" s="148"/>
      <c r="S16" s="148"/>
      <c r="T16" s="148"/>
      <c r="U16" s="148"/>
      <c r="V16" s="148"/>
      <c r="W16" s="148"/>
    </row>
    <row r="17" spans="1:23" s="149" customFormat="1" ht="27.4" customHeight="1">
      <c r="A17" s="283" t="s">
        <v>1633</v>
      </c>
      <c r="B17" s="245" t="s">
        <v>1349</v>
      </c>
      <c r="C17" s="246">
        <v>38037</v>
      </c>
      <c r="D17" s="244">
        <v>45350</v>
      </c>
      <c r="E17" s="244" t="str">
        <f t="shared" ca="1" si="0"/>
        <v>CADUCADO</v>
      </c>
      <c r="F17" s="654" t="str">
        <f t="shared" ca="1" si="1"/>
        <v>ALERTA</v>
      </c>
      <c r="G17" s="245" t="s">
        <v>1305</v>
      </c>
      <c r="H17" s="284" t="s">
        <v>1362</v>
      </c>
      <c r="I17" s="236" t="s">
        <v>951</v>
      </c>
      <c r="J17" s="200" t="s">
        <v>1778</v>
      </c>
      <c r="K17" s="287" t="s">
        <v>1779</v>
      </c>
      <c r="L17" s="176"/>
      <c r="M17" s="176" t="str">
        <f t="shared" si="2"/>
        <v>D0402-04</v>
      </c>
      <c r="N17" s="176" t="str">
        <f t="shared" si="3"/>
        <v/>
      </c>
      <c r="O17" s="148"/>
      <c r="P17" s="148"/>
      <c r="Q17" s="148"/>
      <c r="R17" s="148"/>
      <c r="S17" s="148"/>
      <c r="T17" s="148"/>
      <c r="U17" s="148"/>
      <c r="V17" s="148"/>
      <c r="W17" s="148"/>
    </row>
    <row r="18" spans="1:23" s="101" customFormat="1" ht="22.5" customHeight="1">
      <c r="A18" s="2299" t="s">
        <v>2240</v>
      </c>
      <c r="B18" s="2300"/>
      <c r="C18" s="4"/>
      <c r="D18" s="4"/>
      <c r="E18" s="4"/>
      <c r="F18" s="4"/>
      <c r="G18" s="4"/>
      <c r="H18" s="4"/>
      <c r="I18" s="4"/>
      <c r="J18" s="21"/>
      <c r="K18" s="23"/>
      <c r="L18" s="4"/>
      <c r="M18" s="4">
        <f t="shared" si="2"/>
        <v>0</v>
      </c>
      <c r="N18" s="4" t="str">
        <f t="shared" si="3"/>
        <v/>
      </c>
    </row>
    <row r="19" spans="1:23">
      <c r="O19"/>
      <c r="P19"/>
      <c r="Q19"/>
      <c r="R19"/>
      <c r="S19"/>
      <c r="T19"/>
      <c r="U19"/>
      <c r="V19"/>
      <c r="W19"/>
    </row>
    <row r="20" spans="1:23" ht="30">
      <c r="A20" s="86" t="s">
        <v>1645</v>
      </c>
      <c r="B20" s="86" t="s">
        <v>1646</v>
      </c>
      <c r="C20" s="86" t="s">
        <v>1647</v>
      </c>
      <c r="D20" s="86" t="s">
        <v>1648</v>
      </c>
      <c r="E20" s="551"/>
      <c r="F20" s="551"/>
      <c r="H20" s="105"/>
      <c r="J20" s="22"/>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7"/>
      <c r="F21" s="7"/>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65"/>
      <c r="M47" s="4">
        <f t="shared" si="4"/>
        <v>0</v>
      </c>
      <c r="N47" s="4" t="str">
        <f t="shared" si="5"/>
        <v/>
      </c>
    </row>
    <row r="48" spans="12:23">
      <c r="L48" s="65"/>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9"/>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2"/>
      <c r="M170" s="4">
        <f t="shared" si="8"/>
        <v>0</v>
      </c>
      <c r="N170" s="4" t="str">
        <f t="shared" si="9"/>
        <v/>
      </c>
    </row>
    <row r="171" spans="12:14">
      <c r="L171" s="22"/>
      <c r="M171" s="4">
        <f t="shared" si="8"/>
        <v>0</v>
      </c>
      <c r="N171" s="4" t="str">
        <f t="shared" si="9"/>
        <v/>
      </c>
    </row>
    <row r="172" spans="12:14">
      <c r="L172" s="22"/>
      <c r="M172" s="4">
        <f t="shared" si="8"/>
        <v>0</v>
      </c>
      <c r="N172" s="4" t="str">
        <f t="shared" si="9"/>
        <v/>
      </c>
    </row>
    <row r="173" spans="12:14">
      <c r="L173" s="22"/>
      <c r="M173" s="4">
        <f t="shared" si="8"/>
        <v>0</v>
      </c>
      <c r="N173" s="4" t="str">
        <f t="shared" si="9"/>
        <v/>
      </c>
    </row>
    <row r="174" spans="12:14">
      <c r="L174" s="22"/>
      <c r="M174" s="4">
        <f t="shared" si="8"/>
        <v>0</v>
      </c>
      <c r="N174" s="4" t="str">
        <f t="shared" si="9"/>
        <v/>
      </c>
    </row>
    <row r="175" spans="12:14">
      <c r="L175" s="22"/>
      <c r="M175" s="4">
        <f t="shared" si="8"/>
        <v>0</v>
      </c>
      <c r="N175" s="4" t="str">
        <f t="shared" si="9"/>
        <v/>
      </c>
    </row>
    <row r="176" spans="12:14">
      <c r="L176" s="22"/>
      <c r="M176" s="4">
        <f t="shared" si="8"/>
        <v>0</v>
      </c>
      <c r="N176" s="4" t="str">
        <f t="shared" si="9"/>
        <v/>
      </c>
    </row>
    <row r="177" spans="12:14">
      <c r="L177" s="22"/>
      <c r="M177" s="4">
        <f t="shared" si="8"/>
        <v>0</v>
      </c>
      <c r="N177" s="4" t="str">
        <f t="shared" si="9"/>
        <v/>
      </c>
    </row>
    <row r="178" spans="12:14">
      <c r="L178" s="22"/>
      <c r="M178" s="4">
        <f t="shared" si="8"/>
        <v>0</v>
      </c>
      <c r="N178" s="4" t="str">
        <f t="shared" si="9"/>
        <v/>
      </c>
    </row>
    <row r="179" spans="12:14">
      <c r="L179" s="22"/>
      <c r="M179" s="4">
        <f t="shared" si="8"/>
        <v>0</v>
      </c>
      <c r="N179" s="4" t="str">
        <f t="shared" si="9"/>
        <v/>
      </c>
    </row>
    <row r="180" spans="12:14">
      <c r="L180" s="22"/>
      <c r="M180" s="4">
        <f t="shared" si="8"/>
        <v>0</v>
      </c>
      <c r="N180" s="4" t="str">
        <f t="shared" si="9"/>
        <v/>
      </c>
    </row>
    <row r="181" spans="12:14">
      <c r="L181" s="22"/>
      <c r="M181" s="4">
        <f t="shared" si="8"/>
        <v>0</v>
      </c>
      <c r="N181" s="4" t="str">
        <f t="shared" si="9"/>
        <v/>
      </c>
    </row>
    <row r="182" spans="12:14">
      <c r="L182" s="22"/>
      <c r="M182" s="4">
        <f t="shared" si="8"/>
        <v>0</v>
      </c>
      <c r="N182" s="4" t="str">
        <f t="shared" si="9"/>
        <v/>
      </c>
    </row>
    <row r="183" spans="12:14">
      <c r="L183" s="22"/>
      <c r="M183" s="4">
        <f t="shared" si="8"/>
        <v>0</v>
      </c>
      <c r="N183" s="4" t="str">
        <f t="shared" si="9"/>
        <v/>
      </c>
    </row>
    <row r="184" spans="12:14">
      <c r="L184" s="22"/>
      <c r="M184" s="4">
        <f t="shared" si="8"/>
        <v>0</v>
      </c>
      <c r="N184" s="4" t="str">
        <f t="shared" si="9"/>
        <v/>
      </c>
    </row>
    <row r="185" spans="12:14">
      <c r="L185" s="22"/>
      <c r="M185" s="4">
        <f t="shared" si="8"/>
        <v>0</v>
      </c>
      <c r="N185" s="4" t="str">
        <f t="shared" si="9"/>
        <v/>
      </c>
    </row>
    <row r="186" spans="12:14">
      <c r="L186" s="22"/>
      <c r="M186" s="4">
        <f t="shared" si="8"/>
        <v>0</v>
      </c>
      <c r="N186" s="4" t="str">
        <f t="shared" si="9"/>
        <v/>
      </c>
    </row>
    <row r="187" spans="12:14">
      <c r="L187" s="22"/>
      <c r="M187" s="4">
        <f t="shared" si="8"/>
        <v>0</v>
      </c>
      <c r="N187" s="4" t="str">
        <f t="shared" si="9"/>
        <v/>
      </c>
    </row>
    <row r="188" spans="12:14">
      <c r="L188" s="22"/>
      <c r="M188" s="4">
        <f t="shared" si="8"/>
        <v>0</v>
      </c>
      <c r="N188" s="4" t="str">
        <f t="shared" si="9"/>
        <v/>
      </c>
    </row>
    <row r="189" spans="12:14">
      <c r="L189" s="22"/>
      <c r="M189" s="4">
        <f t="shared" si="8"/>
        <v>0</v>
      </c>
      <c r="N189" s="4" t="str">
        <f t="shared" si="9"/>
        <v/>
      </c>
    </row>
    <row r="190" spans="12:14">
      <c r="L190" s="22"/>
      <c r="M190" s="4">
        <f t="shared" si="8"/>
        <v>0</v>
      </c>
      <c r="N190" s="4" t="str">
        <f t="shared" si="9"/>
        <v/>
      </c>
    </row>
    <row r="191" spans="12:14">
      <c r="L191" s="40"/>
      <c r="M191" s="4">
        <f t="shared" si="8"/>
        <v>0</v>
      </c>
      <c r="N191" s="4" t="str">
        <f t="shared" si="9"/>
        <v/>
      </c>
    </row>
    <row r="192" spans="12:14">
      <c r="L192" s="40"/>
      <c r="M192" s="4">
        <f t="shared" si="8"/>
        <v>0</v>
      </c>
      <c r="N192" s="4" t="str">
        <f t="shared" si="9"/>
        <v/>
      </c>
    </row>
    <row r="193" spans="12:14">
      <c r="L193" s="40"/>
      <c r="M193" s="4">
        <f t="shared" si="8"/>
        <v>0</v>
      </c>
      <c r="N193" s="4" t="str">
        <f t="shared" si="9"/>
        <v/>
      </c>
    </row>
    <row r="194" spans="12:14">
      <c r="L194" s="40"/>
      <c r="M194" s="4">
        <f t="shared" si="8"/>
        <v>0</v>
      </c>
      <c r="N194" s="4" t="str">
        <f t="shared" si="9"/>
        <v/>
      </c>
    </row>
    <row r="195" spans="12:14">
      <c r="L195" s="40"/>
      <c r="M195" s="4">
        <f t="shared" ref="M195:M258" si="10">IF(ISNUMBER(FIND("/",$B195,1)),MID($B195,1,FIND("/",$B195,1)-1),$B195)</f>
        <v>0</v>
      </c>
      <c r="N195" s="4" t="str">
        <f t="shared" ref="N195:N258" si="11">IF(ISNUMBER(FIND("/",$B195,1)),MID($B195,FIND("/",$B195,1)+1,LEN($B195)),"")</f>
        <v/>
      </c>
    </row>
    <row r="196" spans="12:14">
      <c r="L196" s="40"/>
      <c r="M196" s="4">
        <f t="shared" si="10"/>
        <v>0</v>
      </c>
      <c r="N196" s="4" t="str">
        <f t="shared" si="11"/>
        <v/>
      </c>
    </row>
    <row r="197" spans="12:14">
      <c r="L197" s="40"/>
      <c r="M197" s="4">
        <f t="shared" si="10"/>
        <v>0</v>
      </c>
      <c r="N197" s="4" t="str">
        <f t="shared" si="11"/>
        <v/>
      </c>
    </row>
    <row r="198" spans="12:14">
      <c r="L198" s="40"/>
      <c r="M198" s="4">
        <f t="shared" si="10"/>
        <v>0</v>
      </c>
      <c r="N198" s="4" t="str">
        <f t="shared" si="11"/>
        <v/>
      </c>
    </row>
    <row r="199" spans="12:14">
      <c r="L199" s="40"/>
      <c r="M199" s="4">
        <f t="shared" si="10"/>
        <v>0</v>
      </c>
      <c r="N199" s="4" t="str">
        <f t="shared" si="11"/>
        <v/>
      </c>
    </row>
    <row r="200" spans="12:14">
      <c r="L200" s="40"/>
      <c r="M200" s="4">
        <f t="shared" si="10"/>
        <v>0</v>
      </c>
      <c r="N200" s="4" t="str">
        <f t="shared" si="11"/>
        <v/>
      </c>
    </row>
    <row r="201" spans="12:14">
      <c r="L201" s="40"/>
      <c r="M201" s="4">
        <f t="shared" si="10"/>
        <v>0</v>
      </c>
      <c r="N201" s="4" t="str">
        <f t="shared" si="11"/>
        <v/>
      </c>
    </row>
    <row r="202" spans="12:14">
      <c r="L202" s="40"/>
      <c r="M202" s="4">
        <f t="shared" si="10"/>
        <v>0</v>
      </c>
      <c r="N202" s="4" t="str">
        <f t="shared" si="11"/>
        <v/>
      </c>
    </row>
    <row r="203" spans="12:14">
      <c r="L203" s="40"/>
      <c r="M203" s="4">
        <f t="shared" si="10"/>
        <v>0</v>
      </c>
      <c r="N203" s="4" t="str">
        <f t="shared" si="11"/>
        <v/>
      </c>
    </row>
    <row r="204" spans="12:14">
      <c r="L204" s="40"/>
      <c r="M204" s="4">
        <f t="shared" si="10"/>
        <v>0</v>
      </c>
      <c r="N204" s="4" t="str">
        <f t="shared" si="11"/>
        <v/>
      </c>
    </row>
    <row r="205" spans="12:14">
      <c r="L205" s="40"/>
      <c r="M205" s="4">
        <f t="shared" si="10"/>
        <v>0</v>
      </c>
      <c r="N205" s="4" t="str">
        <f t="shared" si="11"/>
        <v/>
      </c>
    </row>
    <row r="206" spans="12:14">
      <c r="L206" s="40"/>
      <c r="M206" s="4">
        <f t="shared" si="10"/>
        <v>0</v>
      </c>
      <c r="N206" s="4" t="str">
        <f t="shared" si="11"/>
        <v/>
      </c>
    </row>
    <row r="207" spans="12:14">
      <c r="L207" s="40"/>
      <c r="M207" s="4">
        <f t="shared" si="10"/>
        <v>0</v>
      </c>
      <c r="N207" s="4" t="str">
        <f t="shared" si="11"/>
        <v/>
      </c>
    </row>
    <row r="208" spans="12:14">
      <c r="L208" s="40"/>
      <c r="M208" s="4">
        <f t="shared" si="10"/>
        <v>0</v>
      </c>
      <c r="N208" s="4" t="str">
        <f t="shared" si="11"/>
        <v/>
      </c>
    </row>
    <row r="209" spans="12:14">
      <c r="L209" s="40"/>
      <c r="M209" s="4">
        <f t="shared" si="10"/>
        <v>0</v>
      </c>
      <c r="N209" s="4" t="str">
        <f t="shared" si="11"/>
        <v/>
      </c>
    </row>
    <row r="210" spans="12:14">
      <c r="L210" s="40"/>
      <c r="M210" s="4">
        <f t="shared" si="10"/>
        <v>0</v>
      </c>
      <c r="N210" s="4" t="str">
        <f t="shared" si="11"/>
        <v/>
      </c>
    </row>
    <row r="211" spans="12:14">
      <c r="L211" s="40"/>
      <c r="M211" s="4">
        <f t="shared" si="10"/>
        <v>0</v>
      </c>
      <c r="N211" s="4" t="str">
        <f t="shared" si="11"/>
        <v/>
      </c>
    </row>
    <row r="212" spans="12:14">
      <c r="L212" s="40"/>
      <c r="M212" s="4">
        <f t="shared" si="10"/>
        <v>0</v>
      </c>
      <c r="N212" s="4" t="str">
        <f t="shared" si="11"/>
        <v/>
      </c>
    </row>
    <row r="213" spans="12:14">
      <c r="L213" s="22"/>
      <c r="M213" s="4">
        <f t="shared" si="10"/>
        <v>0</v>
      </c>
      <c r="N213" s="4" t="str">
        <f t="shared" si="11"/>
        <v/>
      </c>
    </row>
    <row r="214" spans="12:14">
      <c r="L214" s="22"/>
      <c r="M214" s="4">
        <f t="shared" si="10"/>
        <v>0</v>
      </c>
      <c r="N214" s="4" t="str">
        <f t="shared" si="11"/>
        <v/>
      </c>
    </row>
    <row r="215" spans="12:14">
      <c r="L215" s="22"/>
      <c r="M215" s="4">
        <f t="shared" si="10"/>
        <v>0</v>
      </c>
      <c r="N215" s="4" t="str">
        <f t="shared" si="11"/>
        <v/>
      </c>
    </row>
    <row r="216" spans="12:14">
      <c r="L216" s="22"/>
      <c r="M216" s="4">
        <f t="shared" si="10"/>
        <v>0</v>
      </c>
      <c r="N216" s="4" t="str">
        <f t="shared" si="11"/>
        <v/>
      </c>
    </row>
    <row r="217" spans="12:14">
      <c r="L217" s="22"/>
      <c r="M217" s="4">
        <f t="shared" si="10"/>
        <v>0</v>
      </c>
      <c r="N217" s="4" t="str">
        <f t="shared" si="11"/>
        <v/>
      </c>
    </row>
    <row r="218" spans="12:14">
      <c r="L218" s="22"/>
      <c r="M218" s="4">
        <f t="shared" si="10"/>
        <v>0</v>
      </c>
      <c r="N218" s="4" t="str">
        <f t="shared" si="11"/>
        <v/>
      </c>
    </row>
    <row r="219" spans="12:14">
      <c r="L219" s="22"/>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3"/>
      <c r="M290" s="4">
        <f t="shared" si="12"/>
        <v>0</v>
      </c>
      <c r="N290" s="4" t="str">
        <f t="shared" si="13"/>
        <v/>
      </c>
    </row>
    <row r="291" spans="12:14">
      <c r="L291" s="23"/>
      <c r="M291" s="4">
        <f t="shared" si="12"/>
        <v>0</v>
      </c>
      <c r="N291" s="4" t="str">
        <f t="shared" si="13"/>
        <v/>
      </c>
    </row>
    <row r="292" spans="12:14">
      <c r="L292" s="23"/>
      <c r="M292" s="4">
        <f t="shared" si="12"/>
        <v>0</v>
      </c>
      <c r="N292" s="4" t="str">
        <f t="shared" si="13"/>
        <v/>
      </c>
    </row>
    <row r="293" spans="12:14">
      <c r="L293" s="61"/>
      <c r="M293" s="4">
        <f t="shared" si="12"/>
        <v>0</v>
      </c>
      <c r="N293" s="4" t="str">
        <f t="shared" si="13"/>
        <v/>
      </c>
    </row>
    <row r="294" spans="12:14">
      <c r="L294" s="63"/>
      <c r="M294" s="4">
        <f t="shared" si="12"/>
        <v>0</v>
      </c>
      <c r="N294" s="4" t="str">
        <f t="shared" si="13"/>
        <v/>
      </c>
    </row>
    <row r="295" spans="12:14">
      <c r="L295" s="63"/>
      <c r="M295" s="4">
        <f t="shared" si="12"/>
        <v>0</v>
      </c>
      <c r="N295" s="4" t="str">
        <f t="shared" si="13"/>
        <v/>
      </c>
    </row>
    <row r="296" spans="12:14">
      <c r="L296" s="61"/>
      <c r="M296" s="4">
        <f t="shared" si="12"/>
        <v>0</v>
      </c>
      <c r="N296" s="4" t="str">
        <f t="shared" si="13"/>
        <v/>
      </c>
    </row>
    <row r="297" spans="12:14">
      <c r="L297" s="61"/>
      <c r="M297" s="4">
        <f t="shared" si="12"/>
        <v>0</v>
      </c>
      <c r="N297" s="4" t="str">
        <f t="shared" si="13"/>
        <v/>
      </c>
    </row>
    <row r="298" spans="12:14">
      <c r="L298" s="61"/>
    </row>
    <row r="299" spans="12:14">
      <c r="L299" s="61"/>
    </row>
    <row r="300" spans="12:14">
      <c r="L300" s="62"/>
    </row>
    <row r="301" spans="12:14">
      <c r="L301" s="62"/>
    </row>
  </sheetData>
  <sortState xmlns:xlrd2="http://schemas.microsoft.com/office/spreadsheetml/2017/richdata2" ref="A5:I17">
    <sortCondition ref="D5:D17"/>
  </sortState>
  <mergeCells count="3">
    <mergeCell ref="A1:H1"/>
    <mergeCell ref="A3:G3"/>
    <mergeCell ref="A18:B18"/>
  </mergeCells>
  <phoneticPr fontId="0" type="noConversion"/>
  <conditionalFormatting sqref="E5">
    <cfRule type="containsText" dxfId="536" priority="7" operator="containsText" text="CADUCADO">
      <formula>NOT(ISERROR(SEARCH("CADUCADO",E5)))</formula>
    </cfRule>
    <cfRule type="expression" dxfId="535" priority="8">
      <formula xml:space="preserve"> CADUCADO</formula>
    </cfRule>
  </conditionalFormatting>
  <conditionalFormatting sqref="E5:E17">
    <cfRule type="containsText" dxfId="534" priority="5" operator="containsText" text="CADUCADO">
      <formula>NOT(ISERROR(SEARCH("CADUCADO",E5)))</formula>
    </cfRule>
  </conditionalFormatting>
  <conditionalFormatting sqref="F5:F17">
    <cfRule type="containsText" dxfId="533" priority="2" operator="containsText" text="CADUCADO">
      <formula>NOT(ISERROR(SEARCH("CADUCADO",F5)))</formula>
    </cfRule>
    <cfRule type="expression" dxfId="532" priority="3">
      <formula xml:space="preserve"> CADUCADO</formula>
    </cfRule>
  </conditionalFormatting>
  <conditionalFormatting sqref="F5:F17">
    <cfRule type="containsText" dxfId="531" priority="1" operator="containsText" text="ALERTA">
      <formula>NOT(ISERROR(SEARCH("ALERTA",F5)))</formula>
    </cfRule>
  </conditionalFormatting>
  <hyperlinks>
    <hyperlink ref="A1:H1" location="TITULARES!A1" display="LISTA DE DIAGNOSTICADORES CON AUTORIZACIÓN DE COMERCIALIZACIÓN EN CUBA 2017" xr:uid="{00000000-0004-0000-0400-000000000000}"/>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M370"/>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6" width="14.28515625" style="4" customWidth="1"/>
    <col min="7" max="7" width="15.140625" style="4" customWidth="1"/>
    <col min="8" max="8" width="35.42578125" style="4" customWidth="1"/>
    <col min="9" max="9" width="80" style="4" customWidth="1"/>
    <col min="10" max="10" width="35.28515625" style="4" customWidth="1"/>
    <col min="11" max="11" width="28.140625" style="23"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c r="A1" s="2295" t="s">
        <v>5695</v>
      </c>
      <c r="B1" s="2295"/>
      <c r="C1" s="2295"/>
      <c r="D1" s="2295"/>
      <c r="E1" s="2295"/>
      <c r="F1" s="2295"/>
      <c r="G1" s="2295"/>
      <c r="H1" s="2295"/>
    </row>
    <row r="2" spans="1:39" ht="22.5" customHeight="1" thickBot="1">
      <c r="A2" s="501" t="s">
        <v>2849</v>
      </c>
      <c r="B2" s="32"/>
      <c r="C2" s="32"/>
      <c r="D2" s="32"/>
      <c r="E2" s="32"/>
      <c r="F2" s="32"/>
      <c r="M2" s="63"/>
      <c r="S2" s="546" t="s">
        <v>2868</v>
      </c>
      <c r="T2" s="547">
        <f ca="1">TODAY()</f>
        <v>45825</v>
      </c>
    </row>
    <row r="3" spans="1:39" ht="18" customHeight="1" thickTop="1" thickBot="1">
      <c r="A3" s="2309" t="s">
        <v>1188</v>
      </c>
      <c r="B3" s="2310"/>
      <c r="C3" s="2310"/>
      <c r="D3" s="2310"/>
      <c r="E3" s="2310"/>
      <c r="F3" s="2310"/>
      <c r="G3" s="2311"/>
      <c r="H3" s="300"/>
      <c r="I3" s="300"/>
      <c r="J3" s="300"/>
      <c r="K3" s="301"/>
    </row>
    <row r="4" spans="1:39" s="597" customFormat="1" ht="34.5" customHeight="1" thickTop="1" thickBot="1">
      <c r="A4" s="1180" t="s">
        <v>529</v>
      </c>
      <c r="B4" s="1181" t="s">
        <v>1187</v>
      </c>
      <c r="C4" s="1181" t="s">
        <v>1189</v>
      </c>
      <c r="D4" s="1181" t="s">
        <v>1190</v>
      </c>
      <c r="E4" s="1040" t="s">
        <v>2869</v>
      </c>
      <c r="F4" s="1040" t="s">
        <v>2870</v>
      </c>
      <c r="G4" s="1182" t="s">
        <v>618</v>
      </c>
      <c r="H4" s="1181" t="s">
        <v>1632</v>
      </c>
      <c r="I4" s="1181" t="s">
        <v>1191</v>
      </c>
      <c r="J4" s="1181" t="s">
        <v>443</v>
      </c>
      <c r="K4" s="1183" t="s">
        <v>531</v>
      </c>
      <c r="L4" s="559" t="s">
        <v>1638</v>
      </c>
      <c r="M4" s="559" t="s">
        <v>1636</v>
      </c>
      <c r="N4" s="559" t="s">
        <v>1637</v>
      </c>
      <c r="O4" s="601" t="s">
        <v>1640</v>
      </c>
      <c r="P4" s="602"/>
      <c r="Q4" s="603"/>
      <c r="R4" s="634"/>
      <c r="S4" s="634"/>
      <c r="T4" s="634"/>
      <c r="U4" s="634"/>
      <c r="V4" s="634"/>
      <c r="W4" s="634"/>
      <c r="X4" s="636"/>
      <c r="Y4" s="636"/>
      <c r="Z4" s="636"/>
      <c r="AA4" s="636"/>
      <c r="AB4" s="636"/>
      <c r="AC4" s="636"/>
      <c r="AD4" s="636"/>
      <c r="AE4" s="636"/>
      <c r="AF4" s="636"/>
      <c r="AG4" s="702"/>
      <c r="AH4" s="702"/>
      <c r="AI4" s="702"/>
      <c r="AJ4" s="702"/>
      <c r="AK4" s="702"/>
      <c r="AL4" s="702"/>
      <c r="AM4" s="702"/>
    </row>
    <row r="5" spans="1:39" s="152" customFormat="1" ht="30" customHeight="1" thickTop="1">
      <c r="A5" s="1926" t="s">
        <v>1633</v>
      </c>
      <c r="B5" s="1915" t="s">
        <v>899</v>
      </c>
      <c r="C5" s="1927">
        <v>41004</v>
      </c>
      <c r="D5" s="1917">
        <v>46478</v>
      </c>
      <c r="E5" s="1928" t="str">
        <f t="shared" ref="E5:E30" ca="1" si="0">IF(D5&lt;=$T$2,"CADUCADO","VIGENTE")</f>
        <v>VIGENTE</v>
      </c>
      <c r="F5" s="1928" t="str">
        <f t="shared" ref="F5:F30" ca="1" si="1">IF($T$2&gt;=(EDATE(D5,-4)),"ALERTA","OK")</f>
        <v>OK</v>
      </c>
      <c r="G5" s="1915" t="s">
        <v>1306</v>
      </c>
      <c r="H5" s="1929" t="s">
        <v>900</v>
      </c>
      <c r="I5" s="1929" t="s">
        <v>1486</v>
      </c>
      <c r="J5" s="1929" t="s">
        <v>574</v>
      </c>
      <c r="K5" s="1930">
        <v>4001</v>
      </c>
      <c r="M5" s="152" t="str">
        <f>IF(ISNUMBER(FIND("/",$B5,1)),MID($B5,1,FIND("/",$B5,1)-1),$B5)</f>
        <v>D1204-16</v>
      </c>
      <c r="N5" s="152" t="str">
        <f>IF(ISNUMBER(FIND("/",$B5,1)),MID($B5,FIND("/",$B5,1)+1,LEN($B5)),"")</f>
        <v/>
      </c>
      <c r="O5" s="759" t="s">
        <v>1649</v>
      </c>
      <c r="P5" s="759" t="s">
        <v>1636</v>
      </c>
      <c r="Q5" s="760" t="s">
        <v>1641</v>
      </c>
      <c r="R5" s="761"/>
      <c r="S5" s="761"/>
      <c r="T5" s="761"/>
      <c r="U5" s="762"/>
      <c r="V5" s="763">
        <v>2012</v>
      </c>
      <c r="W5" s="764">
        <v>2013</v>
      </c>
      <c r="X5" s="764">
        <v>2014</v>
      </c>
      <c r="Y5" s="764">
        <v>2015</v>
      </c>
      <c r="Z5" s="764">
        <v>2016</v>
      </c>
      <c r="AA5" s="763" t="s">
        <v>2872</v>
      </c>
      <c r="AB5" s="765" t="s">
        <v>1641</v>
      </c>
    </row>
    <row r="6" spans="1:39" s="149" customFormat="1" ht="34.5" customHeight="1">
      <c r="A6" s="1926" t="s">
        <v>1633</v>
      </c>
      <c r="B6" s="1931" t="s">
        <v>924</v>
      </c>
      <c r="C6" s="1927">
        <v>36721</v>
      </c>
      <c r="D6" s="1917">
        <v>46204</v>
      </c>
      <c r="E6" s="1917" t="str">
        <f t="shared" ca="1" si="0"/>
        <v>VIGENTE</v>
      </c>
      <c r="F6" s="1917" t="str">
        <f t="shared" ca="1" si="1"/>
        <v>OK</v>
      </c>
      <c r="G6" s="1918" t="s">
        <v>1307</v>
      </c>
      <c r="H6" s="1929" t="s">
        <v>901</v>
      </c>
      <c r="I6" s="1932" t="s">
        <v>910</v>
      </c>
      <c r="J6" s="1929" t="s">
        <v>547</v>
      </c>
      <c r="K6" s="1930" t="s">
        <v>566</v>
      </c>
      <c r="M6" s="149" t="str">
        <f>IF(ISNUMBER(FIND("/",$B7,1)),MID($B7,1,FIND("/",$B7,1)-1),$B7)</f>
        <v>D0009-11</v>
      </c>
      <c r="N6" s="149" t="str">
        <f>IF(ISNUMBER(FIND("/",$B7,1)),MID($B7,FIND("/",$B7,1)+1,LEN($B7)),"")</f>
        <v/>
      </c>
      <c r="O6" s="178" t="s">
        <v>1633</v>
      </c>
      <c r="P6" s="171"/>
      <c r="Q6" s="172">
        <v>27</v>
      </c>
      <c r="R6" s="148"/>
      <c r="S6" s="148"/>
      <c r="T6" s="148"/>
      <c r="U6" s="679"/>
      <c r="V6" s="683">
        <f>COUNTIFS($C$7:$C$306, "&gt;="&amp;V10, $C$7:$C$306, "&lt;="&amp;V11, $A$7:$A$306, "&lt;&gt;F")</f>
        <v>0</v>
      </c>
      <c r="W6" s="683">
        <f>COUNTIFS($C$7:$C$306, "&gt;="&amp;W10, $C$7:$C$306, "&lt;="&amp;W11, $A$7:$A$306, "&lt;&gt;F")</f>
        <v>0</v>
      </c>
      <c r="X6" s="683">
        <f>COUNTIFS($C$7:$C$306, "&gt;="&amp;X10, $C$7:$C$306, "&lt;="&amp;X11, $A$7:$A$306, "&lt;&gt;F")</f>
        <v>1</v>
      </c>
      <c r="Y6" s="683">
        <f>COUNTIFS($C$7:$C$306, "&gt;="&amp;Y10, $C$7:$C$306, "&lt;="&amp;Y11, $A$7:$A$306, "&lt;&gt;F")</f>
        <v>1</v>
      </c>
      <c r="Z6" s="683">
        <f>COUNTIFS($C$7:$C$306, "&gt;="&amp;Z10, $C$7:$C$306, "&lt;="&amp;Z11, $A$7:$A$306, "&lt;&gt;F")</f>
        <v>0</v>
      </c>
      <c r="AA6" s="683">
        <f>COUNTIFS($C$7:$C$306,"&gt;="&amp;AA10, $C$7:$C$306, "&lt;="&amp;AA11, $A$7:$A$306, "&lt;&gt;F")</f>
        <v>2</v>
      </c>
      <c r="AB6" s="700">
        <f>SUM(V6:Z6)</f>
        <v>2</v>
      </c>
    </row>
    <row r="7" spans="1:39" s="149" customFormat="1" ht="27" customHeight="1">
      <c r="A7" s="1926" t="s">
        <v>1633</v>
      </c>
      <c r="B7" s="1931" t="s">
        <v>925</v>
      </c>
      <c r="C7" s="1927">
        <v>36794</v>
      </c>
      <c r="D7" s="1933">
        <v>45901</v>
      </c>
      <c r="E7" s="1933" t="str">
        <f t="shared" ca="1" si="0"/>
        <v>VIGENTE</v>
      </c>
      <c r="F7" s="1933" t="str">
        <f t="shared" ca="1" si="1"/>
        <v>ALERTA</v>
      </c>
      <c r="G7" s="1918" t="s">
        <v>1306</v>
      </c>
      <c r="H7" s="1929" t="s">
        <v>902</v>
      </c>
      <c r="I7" s="1934" t="s">
        <v>911</v>
      </c>
      <c r="J7" s="1935" t="s">
        <v>567</v>
      </c>
      <c r="K7" s="1936" t="s">
        <v>568</v>
      </c>
      <c r="M7" s="149" t="str">
        <f>IF(ISNUMBER(FIND("/",$B8,1)),MID($B8,1,FIND("/",$B8,1)-1),$B8)</f>
        <v>D9606-21</v>
      </c>
      <c r="N7" s="149" t="str">
        <f>IF(ISNUMBER(FIND("/",$B8,1)),MID($B8,FIND("/",$B8,1)+1,LEN($B8)),"")</f>
        <v/>
      </c>
      <c r="O7" s="173" t="s">
        <v>1639</v>
      </c>
      <c r="P7" s="174"/>
      <c r="Q7" s="175">
        <v>27</v>
      </c>
      <c r="R7" s="148"/>
      <c r="S7" s="148"/>
      <c r="T7" s="148"/>
      <c r="U7" s="680" t="s">
        <v>2873</v>
      </c>
      <c r="V7" s="683">
        <f>COUNTIFS($C$7:$C$306, "&gt;="&amp;V10, $C$7:$C$306, "&lt;="&amp;V11, $A$7:$A$306, "&lt;&gt;F",$G$7:$G$306, "A" )</f>
        <v>0</v>
      </c>
      <c r="W7" s="683">
        <f>COUNTIFS($C$7:$C$306, "&gt;="&amp;W10, $C$7:$C$306, "&lt;="&amp;W11, $A$7:$A$306, "&lt;&gt;F",$G$7:$G$306, "A" )</f>
        <v>0</v>
      </c>
      <c r="X7" s="683">
        <f>COUNTIFS($C$7:$C$306, "&gt;="&amp;X10, $C$7:$C$306, "&lt;="&amp;X11, $A$7:$A$306, "&lt;&gt;F",$G$7:$G$306, "A" )</f>
        <v>0</v>
      </c>
      <c r="Y7" s="683">
        <f>COUNTIFS($C$7:$C$306, "&gt;="&amp;Y10, $C$7:$C$306, "&lt;="&amp;Y11, $A$7:$A$306, "&lt;&gt;F",$G$7:$G$306, "A" )</f>
        <v>0</v>
      </c>
      <c r="Z7" s="683">
        <f>COUNTIFS($C$7:$C$306, "&gt;="&amp;Z10, $C$7:$C$306, "&lt;="&amp;Z11, $A$7:$A$306, "&lt;&gt;F",$G$7:$G$306, "A" )</f>
        <v>0</v>
      </c>
      <c r="AA7" s="683">
        <f>COUNTIFS($C$7:$C$306,"&gt;="&amp;AA11, $C$7:$C$306, "&lt;="&amp;AA12, $A$7:$A$306, "&lt;&gt;F",$G$7:$G$306, "A")</f>
        <v>0</v>
      </c>
      <c r="AB7" s="700">
        <f>SUM(V7:Z7)</f>
        <v>0</v>
      </c>
    </row>
    <row r="8" spans="1:39" s="151" customFormat="1" ht="30" customHeight="1">
      <c r="A8" s="1926" t="s">
        <v>1633</v>
      </c>
      <c r="B8" s="1931" t="s">
        <v>873</v>
      </c>
      <c r="C8" s="1927">
        <v>35233</v>
      </c>
      <c r="D8" s="1933">
        <v>46174</v>
      </c>
      <c r="E8" s="1933" t="str">
        <f t="shared" ca="1" si="0"/>
        <v>VIGENTE</v>
      </c>
      <c r="F8" s="1933" t="str">
        <f t="shared" ca="1" si="1"/>
        <v>OK</v>
      </c>
      <c r="G8" s="1918" t="s">
        <v>1307</v>
      </c>
      <c r="H8" s="1929" t="s">
        <v>822</v>
      </c>
      <c r="I8" s="1932" t="s">
        <v>923</v>
      </c>
      <c r="J8" s="1935" t="s">
        <v>563</v>
      </c>
      <c r="K8" s="1936" t="s">
        <v>564</v>
      </c>
      <c r="L8" s="149"/>
      <c r="M8" s="149" t="str">
        <f>IF(ISNUMBER(FIND("/",$B9,1)),MID($B9,1,FIND("/",$B9,1)-1),$B9)</f>
        <v>D9307-07</v>
      </c>
      <c r="N8" s="149" t="str">
        <f>IF(ISNUMBER(FIND("/",$B9,1)),MID($B9,FIND("/",$B9,1)+1,LEN($B9)),"")</f>
        <v/>
      </c>
      <c r="O8" s="148"/>
      <c r="P8" s="148"/>
      <c r="Q8" s="148"/>
      <c r="R8" s="148"/>
      <c r="S8" s="148"/>
      <c r="T8" s="148"/>
      <c r="U8" s="680" t="s">
        <v>2874</v>
      </c>
      <c r="V8" s="683">
        <f>COUNTIFS($C$7:$C$306, "&gt;="&amp;V10, $C$7:$C$306, "&lt;="&amp;V11, $A$7:$A$306, "&lt;&gt;F",$G$7:$G$306, "B" )</f>
        <v>0</v>
      </c>
      <c r="W8" s="683">
        <f>COUNTIFS($C$7:$C$306, "&gt;="&amp;W10, $C$7:$C$306, "&lt;="&amp;W11, $A$7:$A$306, "&lt;&gt;F",$G$7:$G$306, "B" )</f>
        <v>0</v>
      </c>
      <c r="X8" s="683">
        <f>COUNTIFS($C$7:$C$306, "&gt;="&amp;X10, $C$7:$C$306, "&lt;="&amp;X11, $A$7:$A$306, "&lt;&gt;F",$G$7:$G$306, "B" )</f>
        <v>0</v>
      </c>
      <c r="Y8" s="683">
        <f>COUNTIFS($C$7:$C$306, "&gt;="&amp;Y10, $C$7:$C$306, "&lt;="&amp;Y11, $A$7:$A$306, "&lt;&gt;F",$G$7:$G$306, "B" )</f>
        <v>0</v>
      </c>
      <c r="Z8" s="683">
        <f>COUNTIFS($C$7:$C$306, "&gt;="&amp;Z10, $C$7:$C$306, "&lt;="&amp;Z11, $A$7:$A$306, "&lt;&gt;F",$G$7:$G$306, "B" )</f>
        <v>0</v>
      </c>
      <c r="AA8" s="683">
        <f>COUNTIFS($C$7:$C$306,"&gt;="&amp;AA12, $C$7:$C$306, "&lt;="&amp;AA13, $A$7:$A$306, "&lt;&gt;F",$G$7:$G$306, "A")</f>
        <v>0</v>
      </c>
      <c r="AB8" s="700">
        <f>SUM(V8:Z8)</f>
        <v>0</v>
      </c>
    </row>
    <row r="9" spans="1:39" s="149" customFormat="1">
      <c r="A9" s="1926" t="s">
        <v>1633</v>
      </c>
      <c r="B9" s="1931" t="s">
        <v>865</v>
      </c>
      <c r="C9" s="1927">
        <v>34172</v>
      </c>
      <c r="D9" s="1933">
        <v>46204</v>
      </c>
      <c r="E9" s="1933" t="str">
        <f t="shared" ca="1" si="0"/>
        <v>VIGENTE</v>
      </c>
      <c r="F9" s="1933" t="str">
        <f t="shared" ca="1" si="1"/>
        <v>OK</v>
      </c>
      <c r="G9" s="1918" t="s">
        <v>1307</v>
      </c>
      <c r="H9" s="1929" t="s">
        <v>815</v>
      </c>
      <c r="I9" s="1932" t="s">
        <v>1200</v>
      </c>
      <c r="J9" s="1929" t="s">
        <v>547</v>
      </c>
      <c r="K9" s="1930" t="s">
        <v>552</v>
      </c>
      <c r="M9" s="149" t="e">
        <f>IF(ISNUMBER(FIND("/",#REF!,1)),MID(#REF!,1,FIND("/",#REF!,1)-1),#REF!)</f>
        <v>#REF!</v>
      </c>
      <c r="N9" s="149" t="str">
        <f>IF(ISNUMBER(FIND("/",#REF!,1)),MID(#REF!,FIND("/",#REF!,1)+1,LEN(#REF!)),"")</f>
        <v/>
      </c>
      <c r="O9" s="148"/>
      <c r="P9" s="148"/>
      <c r="Q9" s="148"/>
      <c r="R9" s="148"/>
      <c r="S9" s="148"/>
      <c r="T9" s="148"/>
      <c r="U9" s="680" t="s">
        <v>2875</v>
      </c>
      <c r="V9" s="683">
        <f>COUNTIFS($C$7:$C$306, "&gt;="&amp;V10, $C$7:$C$306, "&lt;="&amp;V11, $A$7:$A$306, "&lt;&gt;F",$G$7:$G$306, "C" )</f>
        <v>0</v>
      </c>
      <c r="W9" s="683">
        <f>COUNTIFS($C$7:$C$306, "&gt;="&amp;W10, $C$7:$C$306, "&lt;="&amp;W11, $A$7:$A$306, "&lt;&gt;F",$G$7:$G$306, "C" )</f>
        <v>0</v>
      </c>
      <c r="X9" s="683">
        <f>COUNTIFS($C$7:$C$306, "&gt;="&amp;X10, $C$7:$C$306, "&lt;="&amp;X11, $A$7:$A$306, "&lt;&gt;F",$G$7:$G$306, "C" )</f>
        <v>1</v>
      </c>
      <c r="Y9" s="683">
        <f>COUNTIFS($C$7:$C$306, "&gt;="&amp;Y10, $C$7:$C$306, "&lt;="&amp;Y11, $A$7:$A$306, "&lt;&gt;F",$G$7:$G$306, "C" )</f>
        <v>1</v>
      </c>
      <c r="Z9" s="683">
        <f>COUNTIFS($C$7:$C$306, "&gt;="&amp;Z10, $C$7:$C$306, "&lt;="&amp;Z11, $A$7:$A$306, "&lt;&gt;F",$G$7:$G$306, "C" )</f>
        <v>0</v>
      </c>
      <c r="AA9" s="683">
        <f>COUNTIFS($C$7:$C$306,"&gt;="&amp;AA13, $C$7:$C$306, "&lt;="&amp;AA14, $A$7:$A$306, "&lt;&gt;F",$G$7:$G$306, "A")</f>
        <v>0</v>
      </c>
      <c r="AB9" s="700">
        <f>SUM(V9:Z9)</f>
        <v>2</v>
      </c>
    </row>
    <row r="10" spans="1:39" s="152" customFormat="1" ht="33" customHeight="1">
      <c r="A10" s="1926" t="s">
        <v>1633</v>
      </c>
      <c r="B10" s="1931" t="s">
        <v>926</v>
      </c>
      <c r="C10" s="1927">
        <v>37129</v>
      </c>
      <c r="D10" s="1933">
        <v>46265</v>
      </c>
      <c r="E10" s="1933" t="str">
        <f t="shared" ca="1" si="0"/>
        <v>VIGENTE</v>
      </c>
      <c r="F10" s="1933" t="str">
        <f t="shared" ca="1" si="1"/>
        <v>OK</v>
      </c>
      <c r="G10" s="1918" t="s">
        <v>1306</v>
      </c>
      <c r="H10" s="1929" t="s">
        <v>903</v>
      </c>
      <c r="I10" s="1932" t="s">
        <v>912</v>
      </c>
      <c r="J10" s="1929" t="s">
        <v>2201</v>
      </c>
      <c r="K10" s="1930" t="s">
        <v>2202</v>
      </c>
      <c r="M10" s="152" t="str">
        <f t="shared" ref="M10:M31" si="2">IF(ISNUMBER(FIND("/",$B11,1)),MID($B11,1,FIND("/",$B11,1)-1),$B11)</f>
        <v>D9402-07</v>
      </c>
      <c r="N10" s="152" t="str">
        <f t="shared" ref="N10:N31" si="3">IF(ISNUMBER(FIND("/",$B11,1)),MID($B11,FIND("/",$B11,1)+1,LEN($B11)),"")</f>
        <v/>
      </c>
      <c r="O10" s="761"/>
      <c r="P10" s="761"/>
      <c r="Q10" s="761"/>
      <c r="R10" s="761"/>
      <c r="S10" s="761"/>
      <c r="T10" s="761"/>
      <c r="U10" s="726"/>
      <c r="V10" s="728">
        <v>40909</v>
      </c>
      <c r="W10" s="728">
        <v>41275</v>
      </c>
      <c r="X10" s="728">
        <v>41640</v>
      </c>
      <c r="Y10" s="728">
        <v>42005</v>
      </c>
      <c r="Z10" s="728">
        <v>42370</v>
      </c>
      <c r="AA10" s="728">
        <v>40909</v>
      </c>
      <c r="AB10" s="726"/>
    </row>
    <row r="11" spans="1:39" s="149" customFormat="1">
      <c r="A11" s="1926" t="s">
        <v>1633</v>
      </c>
      <c r="B11" s="1918" t="s">
        <v>867</v>
      </c>
      <c r="C11" s="1927">
        <v>34374</v>
      </c>
      <c r="D11" s="1917">
        <v>46419</v>
      </c>
      <c r="E11" s="1917" t="str">
        <f t="shared" ca="1" si="0"/>
        <v>VIGENTE</v>
      </c>
      <c r="F11" s="1917" t="str">
        <f t="shared" ca="1" si="1"/>
        <v>OK</v>
      </c>
      <c r="G11" s="1918" t="s">
        <v>1306</v>
      </c>
      <c r="H11" s="1929" t="s">
        <v>817</v>
      </c>
      <c r="I11" s="1932" t="s">
        <v>5214</v>
      </c>
      <c r="J11" s="1935" t="s">
        <v>550</v>
      </c>
      <c r="K11" s="1936" t="s">
        <v>554</v>
      </c>
      <c r="M11" s="149" t="str">
        <f t="shared" si="2"/>
        <v>D0205-11</v>
      </c>
      <c r="N11" s="149" t="str">
        <f t="shared" si="3"/>
        <v/>
      </c>
      <c r="O11" s="148"/>
      <c r="P11" s="148"/>
      <c r="Q11" s="148"/>
      <c r="R11" s="148"/>
      <c r="S11" s="148"/>
      <c r="T11" s="148"/>
      <c r="U11" s="2"/>
      <c r="V11" s="673">
        <v>41274</v>
      </c>
      <c r="W11" s="673">
        <v>41639</v>
      </c>
      <c r="X11" s="673">
        <v>42004</v>
      </c>
      <c r="Y11" s="673">
        <v>42369</v>
      </c>
      <c r="Z11" s="673">
        <v>42735</v>
      </c>
      <c r="AA11" s="673">
        <v>42735</v>
      </c>
      <c r="AB11" s="2"/>
    </row>
    <row r="12" spans="1:39" s="152" customFormat="1" ht="30" customHeight="1">
      <c r="A12" s="1926" t="s">
        <v>1633</v>
      </c>
      <c r="B12" s="1918" t="s">
        <v>927</v>
      </c>
      <c r="C12" s="1927">
        <v>37382</v>
      </c>
      <c r="D12" s="1933">
        <v>46508</v>
      </c>
      <c r="E12" s="1933" t="str">
        <f t="shared" ca="1" si="0"/>
        <v>VIGENTE</v>
      </c>
      <c r="F12" s="1933" t="str">
        <f t="shared" ca="1" si="1"/>
        <v>OK</v>
      </c>
      <c r="G12" s="1918" t="s">
        <v>1306</v>
      </c>
      <c r="H12" s="1929" t="s">
        <v>904</v>
      </c>
      <c r="I12" s="1932" t="s">
        <v>913</v>
      </c>
      <c r="J12" s="1932" t="s">
        <v>2204</v>
      </c>
      <c r="K12" s="1937" t="s">
        <v>2203</v>
      </c>
      <c r="M12" s="152" t="str">
        <f t="shared" si="2"/>
        <v>D9401-06</v>
      </c>
      <c r="N12" s="152" t="str">
        <f t="shared" si="3"/>
        <v/>
      </c>
      <c r="O12" s="761"/>
      <c r="P12" s="761"/>
      <c r="Q12" s="761"/>
      <c r="R12" s="761"/>
      <c r="S12" s="761"/>
      <c r="T12" s="761"/>
      <c r="U12" s="761"/>
      <c r="V12" s="761"/>
      <c r="W12" s="761"/>
    </row>
    <row r="13" spans="1:39" s="152" customFormat="1" ht="30" customHeight="1">
      <c r="A13" s="1926" t="s">
        <v>1633</v>
      </c>
      <c r="B13" s="1918" t="s">
        <v>866</v>
      </c>
      <c r="C13" s="1927">
        <v>34365</v>
      </c>
      <c r="D13" s="1917">
        <v>46539</v>
      </c>
      <c r="E13" s="1917" t="str">
        <f t="shared" ca="1" si="0"/>
        <v>VIGENTE</v>
      </c>
      <c r="F13" s="1917" t="str">
        <f t="shared" ca="1" si="1"/>
        <v>OK</v>
      </c>
      <c r="G13" s="1918" t="s">
        <v>1305</v>
      </c>
      <c r="H13" s="1929" t="s">
        <v>816</v>
      </c>
      <c r="I13" s="1932" t="s">
        <v>1201</v>
      </c>
      <c r="J13" s="1935" t="s">
        <v>550</v>
      </c>
      <c r="K13" s="1936" t="s">
        <v>553</v>
      </c>
      <c r="M13" s="152" t="str">
        <f t="shared" si="2"/>
        <v>D9406-14</v>
      </c>
      <c r="N13" s="152" t="str">
        <f t="shared" si="3"/>
        <v/>
      </c>
      <c r="O13" s="761"/>
      <c r="P13" s="761"/>
      <c r="Q13" s="761"/>
      <c r="R13" s="761"/>
      <c r="S13" s="761"/>
      <c r="T13" s="761"/>
      <c r="U13" s="761"/>
      <c r="V13" s="761"/>
      <c r="W13" s="761"/>
    </row>
    <row r="14" spans="1:39" s="152" customFormat="1" ht="30.75" customHeight="1">
      <c r="A14" s="1926" t="s">
        <v>1633</v>
      </c>
      <c r="B14" s="1918" t="s">
        <v>869</v>
      </c>
      <c r="C14" s="1927">
        <v>34499</v>
      </c>
      <c r="D14" s="1917">
        <v>46539</v>
      </c>
      <c r="E14" s="1917" t="str">
        <f t="shared" ca="1" si="0"/>
        <v>VIGENTE</v>
      </c>
      <c r="F14" s="1917" t="str">
        <f t="shared" ca="1" si="1"/>
        <v>OK</v>
      </c>
      <c r="G14" s="1918" t="s">
        <v>1305</v>
      </c>
      <c r="H14" s="1929" t="s">
        <v>819</v>
      </c>
      <c r="I14" s="1932" t="s">
        <v>1203</v>
      </c>
      <c r="J14" s="1935" t="s">
        <v>557</v>
      </c>
      <c r="K14" s="1936" t="s">
        <v>558</v>
      </c>
      <c r="M14" s="152" t="str">
        <f t="shared" si="2"/>
        <v>D9406-15</v>
      </c>
      <c r="N14" s="152" t="str">
        <f t="shared" si="3"/>
        <v/>
      </c>
      <c r="O14" s="761"/>
      <c r="P14" s="761"/>
      <c r="Q14" s="761"/>
      <c r="R14" s="761"/>
      <c r="S14" s="761"/>
      <c r="T14" s="761"/>
      <c r="U14" s="761"/>
      <c r="V14" s="761"/>
      <c r="W14" s="761"/>
    </row>
    <row r="15" spans="1:39" s="152" customFormat="1" ht="24" customHeight="1">
      <c r="A15" s="1926" t="s">
        <v>1633</v>
      </c>
      <c r="B15" s="1918" t="s">
        <v>870</v>
      </c>
      <c r="C15" s="1927">
        <v>34499</v>
      </c>
      <c r="D15" s="1917">
        <v>46539</v>
      </c>
      <c r="E15" s="1917" t="str">
        <f t="shared" ca="1" si="0"/>
        <v>VIGENTE</v>
      </c>
      <c r="F15" s="1917" t="str">
        <f t="shared" ca="1" si="1"/>
        <v>OK</v>
      </c>
      <c r="G15" s="1918" t="s">
        <v>1306</v>
      </c>
      <c r="H15" s="1929" t="s">
        <v>4678</v>
      </c>
      <c r="I15" s="1932" t="s">
        <v>1204</v>
      </c>
      <c r="J15" s="1935" t="s">
        <v>550</v>
      </c>
      <c r="K15" s="1936" t="s">
        <v>559</v>
      </c>
      <c r="M15" s="152" t="str">
        <f t="shared" si="2"/>
        <v>D0206-18</v>
      </c>
      <c r="N15" s="152" t="str">
        <f t="shared" si="3"/>
        <v/>
      </c>
      <c r="O15" s="761"/>
      <c r="P15" s="761"/>
      <c r="Q15" s="761"/>
      <c r="R15" s="761"/>
      <c r="S15" s="761"/>
      <c r="T15" s="761"/>
      <c r="U15" s="761"/>
      <c r="V15" s="761"/>
      <c r="W15" s="761"/>
    </row>
    <row r="16" spans="1:39" s="152" customFormat="1" ht="18" customHeight="1">
      <c r="A16" s="1926" t="s">
        <v>1633</v>
      </c>
      <c r="B16" s="1918" t="s">
        <v>928</v>
      </c>
      <c r="C16" s="1927">
        <v>37424</v>
      </c>
      <c r="D16" s="1917">
        <v>46539</v>
      </c>
      <c r="E16" s="1917" t="str">
        <f t="shared" ca="1" si="0"/>
        <v>VIGENTE</v>
      </c>
      <c r="F16" s="1917" t="str">
        <f t="shared" ca="1" si="1"/>
        <v>OK</v>
      </c>
      <c r="G16" s="1918" t="s">
        <v>1307</v>
      </c>
      <c r="H16" s="1929" t="s">
        <v>905</v>
      </c>
      <c r="I16" s="1932" t="s">
        <v>914</v>
      </c>
      <c r="J16" s="1935" t="s">
        <v>569</v>
      </c>
      <c r="K16" s="1936" t="s">
        <v>570</v>
      </c>
      <c r="M16" s="152" t="str">
        <f t="shared" si="2"/>
        <v>D9306-04</v>
      </c>
      <c r="N16" s="152" t="str">
        <f t="shared" si="3"/>
        <v/>
      </c>
      <c r="O16" s="761"/>
      <c r="P16" s="761"/>
      <c r="Q16" s="761"/>
      <c r="R16" s="761"/>
      <c r="S16" s="761"/>
      <c r="T16" s="761"/>
      <c r="U16" s="761"/>
      <c r="V16" s="761"/>
      <c r="W16" s="761"/>
    </row>
    <row r="17" spans="1:32" s="152" customFormat="1" ht="18" customHeight="1">
      <c r="A17" s="1926" t="s">
        <v>1633</v>
      </c>
      <c r="B17" s="1918" t="s">
        <v>864</v>
      </c>
      <c r="C17" s="1927">
        <v>34148</v>
      </c>
      <c r="D17" s="1917">
        <v>46568</v>
      </c>
      <c r="E17" s="1917" t="str">
        <f t="shared" ca="1" si="0"/>
        <v>VIGENTE</v>
      </c>
      <c r="F17" s="1917" t="str">
        <f t="shared" ca="1" si="1"/>
        <v>OK</v>
      </c>
      <c r="G17" s="1918" t="s">
        <v>1306</v>
      </c>
      <c r="H17" s="1929" t="s">
        <v>814</v>
      </c>
      <c r="I17" s="1932" t="s">
        <v>3295</v>
      </c>
      <c r="J17" s="1935" t="s">
        <v>550</v>
      </c>
      <c r="K17" s="1936" t="s">
        <v>551</v>
      </c>
      <c r="M17" s="152" t="str">
        <f t="shared" si="2"/>
        <v>D0207-25</v>
      </c>
      <c r="N17" s="152" t="str">
        <f t="shared" si="3"/>
        <v/>
      </c>
      <c r="O17" s="761"/>
      <c r="P17" s="761"/>
      <c r="Q17" s="761"/>
      <c r="R17" s="761"/>
      <c r="S17" s="761"/>
      <c r="T17" s="761"/>
      <c r="U17" s="761"/>
      <c r="V17" s="761"/>
      <c r="W17" s="761"/>
    </row>
    <row r="18" spans="1:32" s="860" customFormat="1" ht="33.75" customHeight="1">
      <c r="A18" s="1926" t="s">
        <v>1633</v>
      </c>
      <c r="B18" s="1918" t="s">
        <v>929</v>
      </c>
      <c r="C18" s="1927">
        <v>37455</v>
      </c>
      <c r="D18" s="1917">
        <v>46569</v>
      </c>
      <c r="E18" s="1917" t="str">
        <f t="shared" ca="1" si="0"/>
        <v>VIGENTE</v>
      </c>
      <c r="F18" s="1917" t="str">
        <f t="shared" ca="1" si="1"/>
        <v>OK</v>
      </c>
      <c r="G18" s="1915" t="s">
        <v>1306</v>
      </c>
      <c r="H18" s="1929" t="s">
        <v>906</v>
      </c>
      <c r="I18" s="1932" t="s">
        <v>915</v>
      </c>
      <c r="J18" s="1935" t="s">
        <v>560</v>
      </c>
      <c r="K18" s="1936" t="s">
        <v>571</v>
      </c>
      <c r="L18" s="152"/>
      <c r="M18" s="152" t="str">
        <f t="shared" si="2"/>
        <v>D9301-01</v>
      </c>
      <c r="N18" s="152" t="str">
        <f t="shared" si="3"/>
        <v/>
      </c>
      <c r="O18" s="761"/>
      <c r="P18" s="761"/>
      <c r="Q18" s="761"/>
      <c r="R18" s="761"/>
      <c r="S18" s="761"/>
      <c r="T18" s="761"/>
      <c r="U18" s="761"/>
      <c r="V18" s="761"/>
      <c r="W18" s="761"/>
      <c r="X18" s="160"/>
      <c r="Y18" s="160"/>
      <c r="Z18" s="160"/>
      <c r="AA18" s="160"/>
      <c r="AB18" s="160"/>
      <c r="AC18" s="160"/>
      <c r="AD18" s="160"/>
      <c r="AE18" s="160"/>
      <c r="AF18" s="160"/>
    </row>
    <row r="19" spans="1:32" s="149" customFormat="1" ht="36.75" customHeight="1">
      <c r="A19" s="1926" t="s">
        <v>1633</v>
      </c>
      <c r="B19" s="1918" t="s">
        <v>863</v>
      </c>
      <c r="C19" s="1927">
        <v>33997</v>
      </c>
      <c r="D19" s="1917">
        <v>46630</v>
      </c>
      <c r="E19" s="1917" t="str">
        <f t="shared" ca="1" si="0"/>
        <v>VIGENTE</v>
      </c>
      <c r="F19" s="1917" t="str">
        <f t="shared" ca="1" si="1"/>
        <v>OK</v>
      </c>
      <c r="G19" s="1918" t="s">
        <v>1307</v>
      </c>
      <c r="H19" s="1929" t="s">
        <v>813</v>
      </c>
      <c r="I19" s="1932" t="s">
        <v>1231</v>
      </c>
      <c r="J19" s="1929" t="s">
        <v>3310</v>
      </c>
      <c r="K19" s="1930" t="s">
        <v>549</v>
      </c>
      <c r="M19" s="149" t="str">
        <f t="shared" si="2"/>
        <v>D9501-01</v>
      </c>
      <c r="N19" s="149" t="str">
        <f t="shared" si="3"/>
        <v/>
      </c>
      <c r="O19" s="148"/>
      <c r="P19" s="148"/>
      <c r="Q19" s="148"/>
      <c r="R19" s="148"/>
      <c r="S19" s="148"/>
      <c r="T19" s="148"/>
      <c r="U19" s="148"/>
      <c r="V19" s="148"/>
      <c r="W19" s="148"/>
    </row>
    <row r="20" spans="1:32" s="149" customFormat="1" ht="25.5" customHeight="1">
      <c r="A20" s="1926" t="s">
        <v>1633</v>
      </c>
      <c r="B20" s="1918" t="s">
        <v>871</v>
      </c>
      <c r="C20" s="1927">
        <v>34727</v>
      </c>
      <c r="D20" s="1933">
        <v>46753</v>
      </c>
      <c r="E20" s="1933" t="str">
        <f t="shared" ca="1" si="0"/>
        <v>VIGENTE</v>
      </c>
      <c r="F20" s="1933" t="str">
        <f t="shared" ca="1" si="1"/>
        <v>OK</v>
      </c>
      <c r="G20" s="1918" t="s">
        <v>1306</v>
      </c>
      <c r="H20" s="1929" t="s">
        <v>820</v>
      </c>
      <c r="I20" s="1932" t="s">
        <v>1205</v>
      </c>
      <c r="J20" s="1935" t="s">
        <v>560</v>
      </c>
      <c r="K20" s="1936" t="s">
        <v>561</v>
      </c>
      <c r="M20" s="149" t="str">
        <f t="shared" si="2"/>
        <v>D9402-10</v>
      </c>
      <c r="N20" s="149" t="str">
        <f t="shared" si="3"/>
        <v/>
      </c>
      <c r="O20" s="148"/>
      <c r="P20" s="148"/>
      <c r="Q20" s="148"/>
      <c r="R20" s="148"/>
      <c r="S20" s="148"/>
      <c r="T20" s="148"/>
      <c r="U20" s="148"/>
      <c r="V20" s="148"/>
      <c r="W20" s="148"/>
    </row>
    <row r="21" spans="1:32" s="149" customFormat="1">
      <c r="A21" s="1926" t="s">
        <v>1633</v>
      </c>
      <c r="B21" s="1918" t="s">
        <v>868</v>
      </c>
      <c r="C21" s="1927">
        <v>34393</v>
      </c>
      <c r="D21" s="1933">
        <v>46784</v>
      </c>
      <c r="E21" s="1933" t="str">
        <f t="shared" ca="1" si="0"/>
        <v>VIGENTE</v>
      </c>
      <c r="F21" s="1933" t="str">
        <f t="shared" ca="1" si="1"/>
        <v>OK</v>
      </c>
      <c r="G21" s="1918" t="s">
        <v>1306</v>
      </c>
      <c r="H21" s="1929" t="s">
        <v>818</v>
      </c>
      <c r="I21" s="1932" t="s">
        <v>1202</v>
      </c>
      <c r="J21" s="1929" t="s">
        <v>555</v>
      </c>
      <c r="K21" s="1930" t="s">
        <v>556</v>
      </c>
      <c r="M21" s="149" t="str">
        <f t="shared" si="2"/>
        <v>D0304-09</v>
      </c>
      <c r="N21" s="149" t="str">
        <f t="shared" si="3"/>
        <v/>
      </c>
      <c r="O21" s="148"/>
      <c r="P21" s="148"/>
      <c r="Q21" s="148"/>
      <c r="R21" s="148"/>
      <c r="S21" s="148"/>
      <c r="T21" s="148"/>
      <c r="U21" s="148"/>
      <c r="V21" s="148"/>
      <c r="W21" s="148"/>
    </row>
    <row r="22" spans="1:32" s="149" customFormat="1" ht="21.75" customHeight="1">
      <c r="A22" s="1926" t="s">
        <v>1633</v>
      </c>
      <c r="B22" s="1931" t="s">
        <v>930</v>
      </c>
      <c r="C22" s="1927">
        <v>37729</v>
      </c>
      <c r="D22" s="1933">
        <v>46844</v>
      </c>
      <c r="E22" s="1933" t="str">
        <f t="shared" ca="1" si="0"/>
        <v>VIGENTE</v>
      </c>
      <c r="F22" s="1933" t="str">
        <f t="shared" ca="1" si="1"/>
        <v>OK</v>
      </c>
      <c r="G22" s="1918" t="s">
        <v>1307</v>
      </c>
      <c r="H22" s="1929" t="s">
        <v>907</v>
      </c>
      <c r="I22" s="1938" t="s">
        <v>202</v>
      </c>
      <c r="J22" s="1935" t="s">
        <v>3674</v>
      </c>
      <c r="K22" s="1936" t="s">
        <v>3675</v>
      </c>
      <c r="M22" s="149" t="str">
        <f t="shared" si="2"/>
        <v>D9506-10</v>
      </c>
      <c r="N22" s="149" t="str">
        <f t="shared" si="3"/>
        <v/>
      </c>
      <c r="O22" s="148"/>
      <c r="P22" s="148"/>
      <c r="Q22" s="148"/>
      <c r="R22" s="148"/>
      <c r="S22" s="148"/>
      <c r="T22" s="148"/>
      <c r="U22" s="148"/>
      <c r="V22" s="148"/>
      <c r="W22" s="148"/>
    </row>
    <row r="23" spans="1:32" s="149" customFormat="1" ht="30" customHeight="1">
      <c r="A23" s="1926" t="s">
        <v>1633</v>
      </c>
      <c r="B23" s="1918" t="s">
        <v>872</v>
      </c>
      <c r="C23" s="1927">
        <v>34855</v>
      </c>
      <c r="D23" s="1933">
        <v>46905</v>
      </c>
      <c r="E23" s="1933" t="str">
        <f t="shared" ca="1" si="0"/>
        <v>VIGENTE</v>
      </c>
      <c r="F23" s="1933" t="str">
        <f t="shared" ca="1" si="1"/>
        <v>OK</v>
      </c>
      <c r="G23" s="1918" t="s">
        <v>1306</v>
      </c>
      <c r="H23" s="1929" t="s">
        <v>821</v>
      </c>
      <c r="I23" s="1932" t="s">
        <v>922</v>
      </c>
      <c r="J23" s="1935" t="s">
        <v>557</v>
      </c>
      <c r="K23" s="1936" t="s">
        <v>562</v>
      </c>
      <c r="M23" s="149" t="str">
        <f t="shared" si="2"/>
        <v>D0308-14</v>
      </c>
      <c r="N23" s="149" t="str">
        <f t="shared" si="3"/>
        <v/>
      </c>
      <c r="O23" s="148"/>
      <c r="P23" s="148"/>
      <c r="Q23" s="148"/>
      <c r="R23" s="148"/>
      <c r="S23" s="148"/>
      <c r="T23" s="148"/>
      <c r="U23" s="148"/>
      <c r="V23" s="148"/>
      <c r="W23" s="148"/>
    </row>
    <row r="24" spans="1:32" s="149" customFormat="1">
      <c r="A24" s="1926" t="s">
        <v>1633</v>
      </c>
      <c r="B24" s="1918" t="s">
        <v>931</v>
      </c>
      <c r="C24" s="1927">
        <v>37846</v>
      </c>
      <c r="D24" s="1933">
        <v>46966</v>
      </c>
      <c r="E24" s="1933" t="str">
        <f t="shared" ca="1" si="0"/>
        <v>VIGENTE</v>
      </c>
      <c r="F24" s="1933" t="str">
        <f t="shared" ca="1" si="1"/>
        <v>OK</v>
      </c>
      <c r="G24" s="1918" t="s">
        <v>1306</v>
      </c>
      <c r="H24" s="1929" t="s">
        <v>4688</v>
      </c>
      <c r="I24" s="1932" t="s">
        <v>1090</v>
      </c>
      <c r="J24" s="1929" t="s">
        <v>2199</v>
      </c>
      <c r="K24" s="1930" t="s">
        <v>2200</v>
      </c>
      <c r="M24" s="149" t="str">
        <f t="shared" si="2"/>
        <v>D0308-17</v>
      </c>
      <c r="N24" s="149" t="str">
        <f t="shared" si="3"/>
        <v/>
      </c>
      <c r="O24" s="148"/>
      <c r="P24" s="148"/>
      <c r="Q24" s="148"/>
      <c r="R24" s="148"/>
      <c r="S24" s="148"/>
      <c r="T24" s="148"/>
      <c r="U24" s="148"/>
      <c r="V24" s="148"/>
      <c r="W24" s="148"/>
    </row>
    <row r="25" spans="1:32" s="149" customFormat="1">
      <c r="A25" s="1926" t="s">
        <v>1633</v>
      </c>
      <c r="B25" s="1918" t="s">
        <v>932</v>
      </c>
      <c r="C25" s="1927">
        <v>37862</v>
      </c>
      <c r="D25" s="1933">
        <v>46966</v>
      </c>
      <c r="E25" s="1933" t="str">
        <f t="shared" ca="1" si="0"/>
        <v>VIGENTE</v>
      </c>
      <c r="F25" s="1933" t="str">
        <f t="shared" ca="1" si="1"/>
        <v>OK</v>
      </c>
      <c r="G25" s="1918" t="s">
        <v>1306</v>
      </c>
      <c r="H25" s="1929" t="s">
        <v>908</v>
      </c>
      <c r="I25" s="1932" t="s">
        <v>1532</v>
      </c>
      <c r="J25" s="1935" t="s">
        <v>557</v>
      </c>
      <c r="K25" s="1936" t="s">
        <v>572</v>
      </c>
      <c r="M25" s="149" t="str">
        <f t="shared" si="2"/>
        <v>D9212-13</v>
      </c>
      <c r="N25" s="149" t="str">
        <f t="shared" si="3"/>
        <v/>
      </c>
      <c r="O25" s="148"/>
      <c r="P25" s="148"/>
      <c r="Q25" s="148"/>
      <c r="R25" s="148"/>
      <c r="S25" s="148"/>
      <c r="T25" s="148"/>
      <c r="U25" s="148"/>
      <c r="V25" s="148"/>
      <c r="W25" s="148"/>
    </row>
    <row r="26" spans="1:32" s="149" customFormat="1" ht="30" customHeight="1">
      <c r="A26" s="1926" t="s">
        <v>1633</v>
      </c>
      <c r="B26" s="1918" t="s">
        <v>861</v>
      </c>
      <c r="C26" s="1927">
        <v>33940</v>
      </c>
      <c r="D26" s="1933">
        <v>47118</v>
      </c>
      <c r="E26" s="1933" t="str">
        <f t="shared" ca="1" si="0"/>
        <v>VIGENTE</v>
      </c>
      <c r="F26" s="1933" t="str">
        <f t="shared" ca="1" si="1"/>
        <v>OK</v>
      </c>
      <c r="G26" s="1939" t="s">
        <v>1305</v>
      </c>
      <c r="H26" s="1929" t="s">
        <v>811</v>
      </c>
      <c r="I26" s="1932" t="s">
        <v>1229</v>
      </c>
      <c r="J26" s="1929" t="s">
        <v>548</v>
      </c>
      <c r="K26" s="1930" t="s">
        <v>545</v>
      </c>
      <c r="M26" s="149" t="str">
        <f t="shared" si="2"/>
        <v>D9212-16</v>
      </c>
      <c r="N26" s="149" t="str">
        <f t="shared" si="3"/>
        <v/>
      </c>
      <c r="O26" s="148"/>
      <c r="P26" s="148"/>
      <c r="Q26" s="148"/>
      <c r="R26" s="148"/>
      <c r="S26" s="148"/>
      <c r="T26" s="148"/>
      <c r="U26" s="148"/>
      <c r="V26" s="148"/>
      <c r="W26" s="148"/>
    </row>
    <row r="27" spans="1:32" s="149" customFormat="1" ht="30" customHeight="1">
      <c r="A27" s="1926" t="s">
        <v>1633</v>
      </c>
      <c r="B27" s="1918" t="s">
        <v>862</v>
      </c>
      <c r="C27" s="1927">
        <v>33961</v>
      </c>
      <c r="D27" s="1933">
        <v>47118</v>
      </c>
      <c r="E27" s="1933" t="str">
        <f t="shared" ca="1" si="0"/>
        <v>VIGENTE</v>
      </c>
      <c r="F27" s="1933" t="str">
        <f t="shared" ca="1" si="1"/>
        <v>OK</v>
      </c>
      <c r="G27" s="1918" t="s">
        <v>1306</v>
      </c>
      <c r="H27" s="1929" t="s">
        <v>812</v>
      </c>
      <c r="I27" s="1932" t="s">
        <v>1230</v>
      </c>
      <c r="J27" s="1929" t="s">
        <v>547</v>
      </c>
      <c r="K27" s="1936" t="s">
        <v>546</v>
      </c>
      <c r="M27" s="149" t="str">
        <f t="shared" si="2"/>
        <v>D0907-16</v>
      </c>
      <c r="N27" s="149" t="str">
        <f t="shared" si="3"/>
        <v/>
      </c>
      <c r="O27" s="148"/>
      <c r="P27" s="148"/>
      <c r="Q27" s="148"/>
      <c r="R27" s="148"/>
      <c r="S27" s="148"/>
      <c r="T27" s="148"/>
      <c r="U27" s="148"/>
      <c r="V27" s="148"/>
      <c r="W27" s="148"/>
    </row>
    <row r="28" spans="1:32" s="149" customFormat="1" ht="21" customHeight="1">
      <c r="A28" s="1926" t="s">
        <v>1633</v>
      </c>
      <c r="B28" s="1918" t="s">
        <v>933</v>
      </c>
      <c r="C28" s="1927">
        <v>40000</v>
      </c>
      <c r="D28" s="1933">
        <v>47300</v>
      </c>
      <c r="E28" s="1933" t="str">
        <f t="shared" ca="1" si="0"/>
        <v>VIGENTE</v>
      </c>
      <c r="F28" s="1933" t="str">
        <f t="shared" ca="1" si="1"/>
        <v>OK</v>
      </c>
      <c r="G28" s="1918" t="s">
        <v>1305</v>
      </c>
      <c r="H28" s="1929" t="s">
        <v>909</v>
      </c>
      <c r="I28" s="1932" t="s">
        <v>1375</v>
      </c>
      <c r="J28" s="1935" t="s">
        <v>557</v>
      </c>
      <c r="K28" s="1936" t="s">
        <v>573</v>
      </c>
      <c r="M28" s="149" t="str">
        <f t="shared" si="2"/>
        <v>D9909-09</v>
      </c>
      <c r="N28" s="149" t="str">
        <f t="shared" si="3"/>
        <v/>
      </c>
      <c r="O28" s="148"/>
      <c r="P28" s="148"/>
      <c r="Q28" s="148"/>
      <c r="R28" s="148"/>
      <c r="S28" s="148"/>
      <c r="T28" s="148"/>
      <c r="U28" s="148"/>
      <c r="V28" s="148"/>
      <c r="W28" s="148"/>
    </row>
    <row r="29" spans="1:32" s="149" customFormat="1">
      <c r="A29" s="1926" t="s">
        <v>1633</v>
      </c>
      <c r="B29" s="1918" t="s">
        <v>874</v>
      </c>
      <c r="C29" s="1927" t="s">
        <v>946</v>
      </c>
      <c r="D29" s="1933">
        <v>45536</v>
      </c>
      <c r="E29" s="1933" t="str">
        <f t="shared" ca="1" si="0"/>
        <v>CADUCADO</v>
      </c>
      <c r="F29" s="1933" t="str">
        <f t="shared" ca="1" si="1"/>
        <v>ALERTA</v>
      </c>
      <c r="G29" s="1918" t="s">
        <v>1307</v>
      </c>
      <c r="H29" s="1929" t="s">
        <v>823</v>
      </c>
      <c r="I29" s="1932" t="s">
        <v>3329</v>
      </c>
      <c r="J29" s="1940" t="s">
        <v>550</v>
      </c>
      <c r="K29" s="1936" t="s">
        <v>565</v>
      </c>
      <c r="M29" s="149" t="str">
        <f t="shared" si="2"/>
        <v>D1410-35</v>
      </c>
      <c r="N29" s="149" t="str">
        <f t="shared" si="3"/>
        <v/>
      </c>
      <c r="O29" s="148"/>
      <c r="P29" s="148"/>
      <c r="Q29" s="148"/>
      <c r="R29" s="148"/>
      <c r="S29" s="148"/>
      <c r="T29" s="148"/>
      <c r="U29" s="148"/>
      <c r="V29" s="148"/>
      <c r="W29" s="148"/>
    </row>
    <row r="30" spans="1:32" s="149" customFormat="1">
      <c r="A30" s="1926" t="s">
        <v>1633</v>
      </c>
      <c r="B30" s="1941" t="s">
        <v>1853</v>
      </c>
      <c r="C30" s="1942">
        <v>41914</v>
      </c>
      <c r="D30" s="1933">
        <v>45566</v>
      </c>
      <c r="E30" s="1933" t="str">
        <f t="shared" ca="1" si="0"/>
        <v>CADUCADO</v>
      </c>
      <c r="F30" s="1933" t="str">
        <f t="shared" ca="1" si="1"/>
        <v>ALERTA</v>
      </c>
      <c r="G30" s="1941" t="s">
        <v>1306</v>
      </c>
      <c r="H30" s="1943" t="s">
        <v>1852</v>
      </c>
      <c r="I30" s="1944" t="s">
        <v>1854</v>
      </c>
      <c r="J30" s="1945" t="s">
        <v>1855</v>
      </c>
      <c r="K30" s="1946" t="s">
        <v>1856</v>
      </c>
      <c r="M30" s="149" t="str">
        <f t="shared" si="2"/>
        <v>D1510-48</v>
      </c>
      <c r="N30" s="149" t="str">
        <f t="shared" si="3"/>
        <v/>
      </c>
      <c r="O30" s="148"/>
      <c r="P30" s="148"/>
      <c r="Q30" s="148"/>
      <c r="R30" s="148"/>
      <c r="S30" s="148"/>
      <c r="T30" s="148"/>
      <c r="U30" s="148"/>
      <c r="V30" s="148"/>
      <c r="W30" s="148"/>
    </row>
    <row r="31" spans="1:32" s="879" customFormat="1" ht="27.75" customHeight="1">
      <c r="A31" s="1947" t="s">
        <v>1643</v>
      </c>
      <c r="B31" s="1948" t="s">
        <v>2180</v>
      </c>
      <c r="C31" s="1949">
        <v>42286</v>
      </c>
      <c r="D31" s="1950">
        <v>45931</v>
      </c>
      <c r="E31" s="1950" t="str">
        <f ca="1">IF(D31&lt;=$T$2,"CADUCADO","VIGENTE")</f>
        <v>VIGENTE</v>
      </c>
      <c r="F31" s="1950" t="str">
        <f ca="1">IF($T$2&gt;=(EDATE(D31,-4)),"ALERTA","OK")</f>
        <v>ALERTA</v>
      </c>
      <c r="G31" s="1948" t="s">
        <v>1306</v>
      </c>
      <c r="H31" s="1951" t="s">
        <v>2181</v>
      </c>
      <c r="I31" s="1952" t="s">
        <v>2182</v>
      </c>
      <c r="J31" s="1948" t="s">
        <v>2183</v>
      </c>
      <c r="K31" s="1953"/>
      <c r="M31" s="879" t="str">
        <f t="shared" si="2"/>
        <v>D1707-88</v>
      </c>
      <c r="N31" s="879" t="str">
        <f t="shared" si="3"/>
        <v/>
      </c>
      <c r="O31" s="705"/>
      <c r="P31" s="705"/>
      <c r="Q31" s="705"/>
      <c r="R31" s="705"/>
      <c r="S31" s="705"/>
      <c r="T31" s="705"/>
      <c r="U31" s="705"/>
      <c r="V31" s="705"/>
      <c r="W31" s="705"/>
    </row>
    <row r="32" spans="1:32" s="879" customFormat="1" ht="27.75" customHeight="1">
      <c r="A32" s="1926" t="s">
        <v>1633</v>
      </c>
      <c r="B32" s="1954" t="s">
        <v>3252</v>
      </c>
      <c r="C32" s="1955">
        <v>42921</v>
      </c>
      <c r="D32" s="1956">
        <v>46599</v>
      </c>
      <c r="E32" s="1956" t="str">
        <f ca="1">IF(D32&lt;=$T$2,"CADUCADO","VIGENTE")</f>
        <v>VIGENTE</v>
      </c>
      <c r="F32" s="1956" t="str">
        <f ca="1">IF($T$2&gt;=(EDATE(D32,-4)),"ALERTA","OK")</f>
        <v>OK</v>
      </c>
      <c r="G32" s="1954" t="s">
        <v>1306</v>
      </c>
      <c r="H32" s="1957" t="s">
        <v>3253</v>
      </c>
      <c r="I32" s="1958" t="s">
        <v>3254</v>
      </c>
      <c r="J32" s="1954" t="s">
        <v>5058</v>
      </c>
      <c r="K32" s="1959" t="s">
        <v>5059</v>
      </c>
      <c r="O32" s="705"/>
      <c r="P32" s="705"/>
      <c r="Q32" s="705"/>
      <c r="R32" s="705"/>
      <c r="S32" s="705"/>
      <c r="T32" s="705"/>
      <c r="U32" s="705"/>
      <c r="V32" s="705"/>
      <c r="W32" s="705"/>
    </row>
    <row r="33" spans="1:23" s="879" customFormat="1" ht="27.75" customHeight="1">
      <c r="A33" s="1926" t="s">
        <v>1633</v>
      </c>
      <c r="B33" s="1915" t="s">
        <v>3362</v>
      </c>
      <c r="C33" s="1955">
        <v>43147</v>
      </c>
      <c r="D33" s="1928">
        <v>46799</v>
      </c>
      <c r="E33" s="1928" t="str">
        <f t="shared" ref="E33:E41" ca="1" si="4">IF(D33&lt;=$T$2,"CADUCADO","VIGENTE")</f>
        <v>VIGENTE</v>
      </c>
      <c r="F33" s="1928" t="str">
        <f t="shared" ref="F33:F41" ca="1" si="5">IF($T$2&gt;=(EDATE(D33,-4)),"ALERTA","OK")</f>
        <v>OK</v>
      </c>
      <c r="G33" s="1915" t="s">
        <v>1306</v>
      </c>
      <c r="H33" s="1919" t="s">
        <v>3363</v>
      </c>
      <c r="I33" s="1920" t="s">
        <v>3364</v>
      </c>
      <c r="J33" s="1954" t="s">
        <v>3328</v>
      </c>
      <c r="K33" s="1960"/>
      <c r="O33" s="705"/>
      <c r="P33" s="705"/>
      <c r="Q33" s="705"/>
      <c r="R33" s="705"/>
      <c r="S33" s="705"/>
      <c r="T33" s="705"/>
      <c r="U33" s="705"/>
      <c r="V33" s="705"/>
      <c r="W33" s="705"/>
    </row>
    <row r="34" spans="1:23" s="879" customFormat="1" ht="27.75" customHeight="1">
      <c r="A34" s="1926" t="s">
        <v>1633</v>
      </c>
      <c r="B34" s="1915" t="s">
        <v>3482</v>
      </c>
      <c r="C34" s="1955">
        <v>43231</v>
      </c>
      <c r="D34" s="1928">
        <v>46884</v>
      </c>
      <c r="E34" s="1928" t="str">
        <f t="shared" ca="1" si="4"/>
        <v>VIGENTE</v>
      </c>
      <c r="F34" s="1928" t="str">
        <f t="shared" ca="1" si="5"/>
        <v>OK</v>
      </c>
      <c r="G34" s="1915" t="s">
        <v>1305</v>
      </c>
      <c r="H34" s="1919" t="s">
        <v>3475</v>
      </c>
      <c r="I34" s="1920" t="s">
        <v>3476</v>
      </c>
      <c r="J34" s="1954" t="s">
        <v>3481</v>
      </c>
      <c r="K34" s="1960"/>
      <c r="O34" s="705"/>
      <c r="P34" s="705"/>
      <c r="Q34" s="705"/>
      <c r="R34" s="705"/>
      <c r="S34" s="705"/>
      <c r="T34" s="705"/>
      <c r="U34" s="705"/>
      <c r="V34" s="705"/>
      <c r="W34" s="705"/>
    </row>
    <row r="35" spans="1:23" s="879" customFormat="1" ht="33" customHeight="1">
      <c r="A35" s="1926" t="s">
        <v>1633</v>
      </c>
      <c r="B35" s="1915" t="s">
        <v>3478</v>
      </c>
      <c r="C35" s="1955">
        <v>43231</v>
      </c>
      <c r="D35" s="1928">
        <v>46884</v>
      </c>
      <c r="E35" s="1928" t="str">
        <f t="shared" ca="1" si="4"/>
        <v>VIGENTE</v>
      </c>
      <c r="F35" s="1928" t="str">
        <f t="shared" ca="1" si="5"/>
        <v>OK</v>
      </c>
      <c r="G35" s="1915" t="s">
        <v>1305</v>
      </c>
      <c r="H35" s="1919" t="s">
        <v>3479</v>
      </c>
      <c r="I35" s="1920" t="s">
        <v>3480</v>
      </c>
      <c r="J35" s="1954" t="s">
        <v>3477</v>
      </c>
      <c r="K35" s="1960"/>
      <c r="O35" s="705"/>
      <c r="P35" s="705"/>
      <c r="Q35" s="705"/>
      <c r="R35" s="705"/>
      <c r="S35" s="705"/>
      <c r="T35" s="705"/>
      <c r="U35" s="705"/>
      <c r="V35" s="705"/>
      <c r="W35" s="705"/>
    </row>
    <row r="36" spans="1:23" s="879" customFormat="1" ht="29.25" customHeight="1">
      <c r="A36" s="1926" t="s">
        <v>1633</v>
      </c>
      <c r="B36" s="1915" t="s">
        <v>3677</v>
      </c>
      <c r="C36" s="1955">
        <v>43301</v>
      </c>
      <c r="D36" s="1928">
        <v>46954</v>
      </c>
      <c r="E36" s="1928" t="str">
        <f t="shared" ca="1" si="4"/>
        <v>VIGENTE</v>
      </c>
      <c r="F36" s="1928" t="str">
        <f t="shared" ca="1" si="5"/>
        <v>OK</v>
      </c>
      <c r="G36" s="1915" t="s">
        <v>1305</v>
      </c>
      <c r="H36" s="1919" t="s">
        <v>827</v>
      </c>
      <c r="I36" s="1920" t="s">
        <v>948</v>
      </c>
      <c r="J36" s="1954" t="s">
        <v>3685</v>
      </c>
      <c r="K36" s="1960"/>
      <c r="O36" s="705"/>
      <c r="P36" s="705"/>
      <c r="Q36" s="705"/>
      <c r="R36" s="705"/>
      <c r="S36" s="705"/>
      <c r="T36" s="705"/>
      <c r="U36" s="705"/>
      <c r="V36" s="705"/>
      <c r="W36" s="705"/>
    </row>
    <row r="37" spans="1:23" s="879" customFormat="1" ht="34.5" customHeight="1">
      <c r="A37" s="1926" t="s">
        <v>1633</v>
      </c>
      <c r="B37" s="1915" t="s">
        <v>3678</v>
      </c>
      <c r="C37" s="1955">
        <v>43301</v>
      </c>
      <c r="D37" s="1928">
        <v>46954</v>
      </c>
      <c r="E37" s="1928" t="str">
        <f t="shared" ca="1" si="4"/>
        <v>VIGENTE</v>
      </c>
      <c r="F37" s="1928" t="str">
        <f t="shared" ca="1" si="5"/>
        <v>OK</v>
      </c>
      <c r="G37" s="1915" t="s">
        <v>1305</v>
      </c>
      <c r="H37" s="1919" t="s">
        <v>826</v>
      </c>
      <c r="I37" s="1920" t="s">
        <v>3676</v>
      </c>
      <c r="J37" s="1954" t="s">
        <v>3685</v>
      </c>
      <c r="K37" s="1960"/>
      <c r="O37" s="705"/>
      <c r="P37" s="705"/>
      <c r="Q37" s="705"/>
      <c r="R37" s="705"/>
      <c r="S37" s="705"/>
      <c r="T37" s="705"/>
      <c r="U37" s="705"/>
      <c r="V37" s="705"/>
      <c r="W37" s="705"/>
    </row>
    <row r="38" spans="1:23" s="879" customFormat="1" ht="30.75" customHeight="1">
      <c r="A38" s="1926" t="s">
        <v>1633</v>
      </c>
      <c r="B38" s="1915" t="s">
        <v>3679</v>
      </c>
      <c r="C38" s="1955">
        <v>43320</v>
      </c>
      <c r="D38" s="1928">
        <v>46973</v>
      </c>
      <c r="E38" s="1928" t="str">
        <f t="shared" ca="1" si="4"/>
        <v>VIGENTE</v>
      </c>
      <c r="F38" s="1928" t="str">
        <f t="shared" ca="1" si="5"/>
        <v>OK</v>
      </c>
      <c r="G38" s="1915" t="s">
        <v>1306</v>
      </c>
      <c r="H38" s="1919" t="s">
        <v>828</v>
      </c>
      <c r="I38" s="1920" t="s">
        <v>3680</v>
      </c>
      <c r="J38" s="1954" t="s">
        <v>3685</v>
      </c>
      <c r="K38" s="1960"/>
      <c r="O38" s="705"/>
      <c r="P38" s="705"/>
      <c r="Q38" s="705"/>
      <c r="R38" s="705"/>
      <c r="S38" s="705"/>
      <c r="T38" s="705"/>
      <c r="U38" s="705"/>
      <c r="V38" s="705"/>
      <c r="W38" s="705"/>
    </row>
    <row r="39" spans="1:23" s="879" customFormat="1" ht="30.75" customHeight="1">
      <c r="A39" s="1926" t="s">
        <v>1633</v>
      </c>
      <c r="B39" s="1915" t="s">
        <v>3681</v>
      </c>
      <c r="C39" s="1955">
        <v>43320</v>
      </c>
      <c r="D39" s="1928">
        <v>46973</v>
      </c>
      <c r="E39" s="1928" t="str">
        <f t="shared" ca="1" si="4"/>
        <v>VIGENTE</v>
      </c>
      <c r="F39" s="1928" t="str">
        <f t="shared" ca="1" si="5"/>
        <v>OK</v>
      </c>
      <c r="G39" s="1915" t="s">
        <v>1305</v>
      </c>
      <c r="H39" s="1919" t="s">
        <v>993</v>
      </c>
      <c r="I39" s="1920" t="s">
        <v>3682</v>
      </c>
      <c r="J39" s="1954" t="s">
        <v>3685</v>
      </c>
      <c r="K39" s="1960"/>
      <c r="O39" s="705"/>
      <c r="P39" s="705"/>
      <c r="Q39" s="705"/>
      <c r="R39" s="705"/>
      <c r="S39" s="705"/>
      <c r="T39" s="705"/>
      <c r="U39" s="705"/>
      <c r="V39" s="705"/>
      <c r="W39" s="705"/>
    </row>
    <row r="40" spans="1:23" s="879" customFormat="1" ht="37.5" customHeight="1">
      <c r="A40" s="1926" t="s">
        <v>1633</v>
      </c>
      <c r="B40" s="1915" t="s">
        <v>3687</v>
      </c>
      <c r="C40" s="1955">
        <v>43390</v>
      </c>
      <c r="D40" s="1928">
        <v>47043</v>
      </c>
      <c r="E40" s="1928" t="str">
        <f t="shared" ca="1" si="4"/>
        <v>VIGENTE</v>
      </c>
      <c r="F40" s="1928" t="str">
        <f t="shared" ca="1" si="5"/>
        <v>OK</v>
      </c>
      <c r="G40" s="1915" t="s">
        <v>1305</v>
      </c>
      <c r="H40" s="1919" t="s">
        <v>1501</v>
      </c>
      <c r="I40" s="1920" t="s">
        <v>3686</v>
      </c>
      <c r="J40" s="1954" t="s">
        <v>366</v>
      </c>
      <c r="K40" s="1960"/>
      <c r="O40" s="705"/>
      <c r="P40" s="705"/>
      <c r="Q40" s="705"/>
      <c r="R40" s="705"/>
      <c r="S40" s="705"/>
      <c r="T40" s="705"/>
      <c r="U40" s="705"/>
      <c r="V40" s="705"/>
      <c r="W40" s="705"/>
    </row>
    <row r="41" spans="1:23" s="879" customFormat="1" ht="37.5" customHeight="1">
      <c r="A41" s="1926" t="s">
        <v>1633</v>
      </c>
      <c r="B41" s="1915" t="s">
        <v>3683</v>
      </c>
      <c r="C41" s="1955">
        <v>43390</v>
      </c>
      <c r="D41" s="1928">
        <v>47043</v>
      </c>
      <c r="E41" s="1928" t="str">
        <f t="shared" ca="1" si="4"/>
        <v>VIGENTE</v>
      </c>
      <c r="F41" s="1928" t="str">
        <f t="shared" ca="1" si="5"/>
        <v>OK</v>
      </c>
      <c r="G41" s="1915" t="s">
        <v>1305</v>
      </c>
      <c r="H41" s="1919" t="s">
        <v>824</v>
      </c>
      <c r="I41" s="1920" t="s">
        <v>3684</v>
      </c>
      <c r="J41" s="1954" t="s">
        <v>2929</v>
      </c>
      <c r="K41" s="1960"/>
      <c r="O41" s="705"/>
      <c r="P41" s="705"/>
      <c r="Q41" s="705"/>
      <c r="R41" s="705"/>
      <c r="S41" s="705"/>
      <c r="T41" s="705"/>
      <c r="U41" s="705"/>
      <c r="V41" s="705"/>
      <c r="W41" s="705"/>
    </row>
    <row r="42" spans="1:23" s="879" customFormat="1" ht="37.5" customHeight="1">
      <c r="A42" s="1926" t="s">
        <v>1633</v>
      </c>
      <c r="B42" s="1915" t="s">
        <v>3787</v>
      </c>
      <c r="C42" s="1955">
        <v>43406</v>
      </c>
      <c r="D42" s="1928">
        <v>47059</v>
      </c>
      <c r="E42" s="1928" t="str">
        <f ca="1">IF(D42&lt;=$T$2,"CADUCADO","VIGENTE")</f>
        <v>VIGENTE</v>
      </c>
      <c r="F42" s="1928" t="str">
        <f ca="1">IF($T$2&gt;=(EDATE(D42,-4)),"ALERTA","OK")</f>
        <v>OK</v>
      </c>
      <c r="G42" s="1915" t="s">
        <v>1306</v>
      </c>
      <c r="H42" s="1919" t="s">
        <v>3785</v>
      </c>
      <c r="I42" s="1920" t="s">
        <v>3786</v>
      </c>
      <c r="J42" s="1954" t="s">
        <v>3788</v>
      </c>
      <c r="K42" s="1960" t="s">
        <v>3789</v>
      </c>
      <c r="O42" s="705"/>
      <c r="P42" s="705"/>
      <c r="Q42" s="705"/>
      <c r="R42" s="705"/>
      <c r="S42" s="705"/>
      <c r="T42" s="705"/>
      <c r="U42" s="705"/>
      <c r="V42" s="705"/>
      <c r="W42" s="705"/>
    </row>
    <row r="43" spans="1:23" s="879" customFormat="1" ht="37.5" customHeight="1">
      <c r="A43" s="1926" t="s">
        <v>1633</v>
      </c>
      <c r="B43" s="1915" t="s">
        <v>3882</v>
      </c>
      <c r="C43" s="1955">
        <v>43447</v>
      </c>
      <c r="D43" s="1928">
        <v>47100</v>
      </c>
      <c r="E43" s="1928" t="str">
        <f ca="1">IF(D43&lt;=$T$2,"CADUCADO","VIGENTE")</f>
        <v>VIGENTE</v>
      </c>
      <c r="F43" s="1928" t="str">
        <f ca="1">IF($T$2&gt;=(EDATE(D43,-4)),"ALERTA","OK")</f>
        <v>OK</v>
      </c>
      <c r="G43" s="1915" t="s">
        <v>1305</v>
      </c>
      <c r="H43" s="1919" t="s">
        <v>3879</v>
      </c>
      <c r="I43" s="1920" t="s">
        <v>3880</v>
      </c>
      <c r="J43" s="1954" t="s">
        <v>3881</v>
      </c>
      <c r="K43" s="1960"/>
      <c r="O43" s="705"/>
      <c r="P43" s="705"/>
      <c r="Q43" s="705"/>
      <c r="R43" s="705"/>
      <c r="S43" s="705"/>
      <c r="T43" s="705"/>
      <c r="U43" s="705"/>
      <c r="V43" s="705"/>
      <c r="W43" s="705"/>
    </row>
    <row r="44" spans="1:23" s="879" customFormat="1" ht="37.5" customHeight="1">
      <c r="A44" s="1926" t="s">
        <v>1633</v>
      </c>
      <c r="B44" s="1915" t="s">
        <v>4085</v>
      </c>
      <c r="C44" s="1955">
        <v>43486</v>
      </c>
      <c r="D44" s="1928">
        <v>45322</v>
      </c>
      <c r="E44" s="1928" t="str">
        <f ca="1">IF(D44&lt;=$T$2,"CADUCADO","VIGENTE")</f>
        <v>CADUCADO</v>
      </c>
      <c r="F44" s="1928" t="str">
        <f ca="1">IF($T$2&gt;=(EDATE(D44,-4)),"ALERTA","OK")</f>
        <v>ALERTA</v>
      </c>
      <c r="G44" s="1915" t="s">
        <v>1304</v>
      </c>
      <c r="H44" s="1919" t="s">
        <v>4086</v>
      </c>
      <c r="I44" s="1920" t="s">
        <v>4087</v>
      </c>
      <c r="J44" s="1954" t="s">
        <v>4088</v>
      </c>
      <c r="K44" s="1960"/>
      <c r="O44" s="705"/>
      <c r="P44" s="705"/>
      <c r="Q44" s="705"/>
      <c r="R44" s="705"/>
      <c r="S44" s="705"/>
      <c r="T44" s="705"/>
      <c r="U44" s="705"/>
      <c r="V44" s="705"/>
      <c r="W44" s="705"/>
    </row>
    <row r="45" spans="1:23" s="879" customFormat="1" ht="37.5" customHeight="1">
      <c r="A45" s="1926" t="s">
        <v>1633</v>
      </c>
      <c r="B45" s="1915" t="s">
        <v>4084</v>
      </c>
      <c r="C45" s="1955">
        <v>43486</v>
      </c>
      <c r="D45" s="1928">
        <v>45322</v>
      </c>
      <c r="E45" s="1928" t="str">
        <f ca="1">IF(D45&lt;=$T$2,"CADUCADO","VIGENTE")</f>
        <v>CADUCADO</v>
      </c>
      <c r="F45" s="1928" t="str">
        <f ca="1">IF($T$2&gt;=(EDATE(D45,-4)),"ALERTA","OK")</f>
        <v>ALERTA</v>
      </c>
      <c r="G45" s="1915" t="s">
        <v>1304</v>
      </c>
      <c r="H45" s="1919" t="s">
        <v>4081</v>
      </c>
      <c r="I45" s="1920" t="s">
        <v>4082</v>
      </c>
      <c r="J45" s="1954" t="s">
        <v>4083</v>
      </c>
      <c r="K45" s="1960"/>
      <c r="O45" s="705"/>
      <c r="P45" s="705"/>
      <c r="Q45" s="705"/>
      <c r="R45" s="705"/>
      <c r="S45" s="705"/>
      <c r="T45" s="705"/>
      <c r="U45" s="705"/>
      <c r="V45" s="705"/>
      <c r="W45" s="705"/>
    </row>
    <row r="46" spans="1:23" s="879" customFormat="1" ht="37.5" customHeight="1">
      <c r="A46" s="1961" t="s">
        <v>1633</v>
      </c>
      <c r="B46" s="1915" t="s">
        <v>4149</v>
      </c>
      <c r="C46" s="1955">
        <v>43504</v>
      </c>
      <c r="D46" s="1962">
        <v>47177</v>
      </c>
      <c r="E46" s="1962" t="str">
        <f t="shared" ref="E46:E52" ca="1" si="6">IF(D46&lt;=$T$2,"CADUCADO","VIGENTE")</f>
        <v>VIGENTE</v>
      </c>
      <c r="F46" s="1962" t="str">
        <f t="shared" ref="F46:F52" ca="1" si="7">IF($T$2&gt;=(EDATE(D46,-4)),"ALERTA","OK")</f>
        <v>OK</v>
      </c>
      <c r="G46" s="1915" t="s">
        <v>1304</v>
      </c>
      <c r="H46" s="1963" t="s">
        <v>4147</v>
      </c>
      <c r="I46" s="1964" t="s">
        <v>4148</v>
      </c>
      <c r="J46" s="1954" t="s">
        <v>4088</v>
      </c>
      <c r="K46" s="1965"/>
      <c r="O46" s="705"/>
      <c r="P46" s="705"/>
      <c r="Q46" s="705"/>
      <c r="R46" s="705"/>
      <c r="S46" s="705"/>
      <c r="T46" s="705"/>
      <c r="U46" s="705"/>
      <c r="V46" s="705"/>
      <c r="W46" s="705"/>
    </row>
    <row r="47" spans="1:23" s="879" customFormat="1" ht="37.5" customHeight="1">
      <c r="A47" s="1926" t="s">
        <v>1633</v>
      </c>
      <c r="B47" s="1915" t="s">
        <v>4151</v>
      </c>
      <c r="C47" s="1955">
        <v>43504</v>
      </c>
      <c r="D47" s="1962">
        <v>47177</v>
      </c>
      <c r="E47" s="1928" t="str">
        <f t="shared" ca="1" si="6"/>
        <v>VIGENTE</v>
      </c>
      <c r="F47" s="1928" t="str">
        <f t="shared" ca="1" si="7"/>
        <v>OK</v>
      </c>
      <c r="G47" s="1915" t="s">
        <v>1305</v>
      </c>
      <c r="H47" s="1919" t="s">
        <v>4150</v>
      </c>
      <c r="I47" s="1920" t="s">
        <v>5778</v>
      </c>
      <c r="J47" s="1954" t="s">
        <v>4088</v>
      </c>
      <c r="K47" s="1960"/>
      <c r="O47" s="705"/>
      <c r="P47" s="705"/>
      <c r="Q47" s="705"/>
      <c r="R47" s="705"/>
      <c r="S47" s="705"/>
      <c r="T47" s="705"/>
      <c r="U47" s="705"/>
      <c r="V47" s="705"/>
      <c r="W47" s="705"/>
    </row>
    <row r="48" spans="1:23" s="879" customFormat="1" ht="37.5" customHeight="1">
      <c r="A48" s="1961" t="s">
        <v>1633</v>
      </c>
      <c r="B48" s="1966" t="s">
        <v>4144</v>
      </c>
      <c r="C48" s="1955">
        <v>43504</v>
      </c>
      <c r="D48" s="1962">
        <v>47177</v>
      </c>
      <c r="E48" s="1962" t="str">
        <f t="shared" ca="1" si="6"/>
        <v>VIGENTE</v>
      </c>
      <c r="F48" s="1962" t="str">
        <f t="shared" ca="1" si="7"/>
        <v>OK</v>
      </c>
      <c r="G48" s="1966" t="s">
        <v>1304</v>
      </c>
      <c r="H48" s="1963" t="s">
        <v>4145</v>
      </c>
      <c r="I48" s="1964" t="s">
        <v>4146</v>
      </c>
      <c r="J48" s="1954" t="s">
        <v>4088</v>
      </c>
      <c r="K48" s="1965"/>
      <c r="O48" s="705"/>
      <c r="P48" s="705"/>
      <c r="Q48" s="705"/>
      <c r="R48" s="705"/>
      <c r="S48" s="705"/>
      <c r="T48" s="705"/>
      <c r="U48" s="705"/>
      <c r="V48" s="705"/>
      <c r="W48" s="705"/>
    </row>
    <row r="49" spans="1:23" s="879" customFormat="1" ht="37.5" customHeight="1">
      <c r="A49" s="1926" t="s">
        <v>1633</v>
      </c>
      <c r="B49" s="1915" t="s">
        <v>4157</v>
      </c>
      <c r="C49" s="1955">
        <v>43515</v>
      </c>
      <c r="D49" s="1962">
        <v>47177</v>
      </c>
      <c r="E49" s="1928" t="str">
        <f t="shared" ca="1" si="6"/>
        <v>VIGENTE</v>
      </c>
      <c r="F49" s="1928" t="str">
        <f t="shared" ca="1" si="7"/>
        <v>OK</v>
      </c>
      <c r="G49" s="1915" t="s">
        <v>1305</v>
      </c>
      <c r="H49" s="1919" t="s">
        <v>4152</v>
      </c>
      <c r="I49" s="1920" t="s">
        <v>4156</v>
      </c>
      <c r="J49" s="1954" t="s">
        <v>594</v>
      </c>
      <c r="K49" s="1960"/>
      <c r="O49" s="705"/>
      <c r="P49" s="705"/>
      <c r="Q49" s="705"/>
      <c r="R49" s="705"/>
      <c r="S49" s="705"/>
      <c r="T49" s="705"/>
      <c r="U49" s="705"/>
      <c r="V49" s="705"/>
      <c r="W49" s="705"/>
    </row>
    <row r="50" spans="1:23" s="879" customFormat="1" ht="37.5" customHeight="1">
      <c r="A50" s="1926" t="s">
        <v>1633</v>
      </c>
      <c r="B50" s="1915" t="s">
        <v>4154</v>
      </c>
      <c r="C50" s="1955">
        <v>43515</v>
      </c>
      <c r="D50" s="1962">
        <v>47177</v>
      </c>
      <c r="E50" s="1962" t="str">
        <f t="shared" ca="1" si="6"/>
        <v>VIGENTE</v>
      </c>
      <c r="F50" s="1962" t="str">
        <f t="shared" ca="1" si="7"/>
        <v>OK</v>
      </c>
      <c r="G50" s="1915" t="s">
        <v>1305</v>
      </c>
      <c r="H50" s="1919" t="s">
        <v>4155</v>
      </c>
      <c r="I50" s="1964" t="s">
        <v>4153</v>
      </c>
      <c r="J50" s="1954" t="s">
        <v>594</v>
      </c>
      <c r="K50" s="1965"/>
      <c r="O50" s="705"/>
      <c r="P50" s="705"/>
      <c r="Q50" s="705"/>
      <c r="R50" s="705"/>
      <c r="S50" s="705"/>
      <c r="T50" s="705"/>
      <c r="U50" s="705"/>
      <c r="V50" s="705"/>
      <c r="W50" s="705"/>
    </row>
    <row r="51" spans="1:23" s="879" customFormat="1" ht="37.5" customHeight="1">
      <c r="A51" s="1961" t="s">
        <v>1633</v>
      </c>
      <c r="B51" s="1966" t="s">
        <v>4167</v>
      </c>
      <c r="C51" s="1955">
        <v>43530</v>
      </c>
      <c r="D51" s="1928">
        <v>47208</v>
      </c>
      <c r="E51" s="1962" t="str">
        <f t="shared" ca="1" si="6"/>
        <v>VIGENTE</v>
      </c>
      <c r="F51" s="1962" t="str">
        <f t="shared" ca="1" si="7"/>
        <v>OK</v>
      </c>
      <c r="G51" s="1966" t="s">
        <v>1305</v>
      </c>
      <c r="H51" s="1963" t="s">
        <v>4168</v>
      </c>
      <c r="I51" s="1964" t="s">
        <v>4169</v>
      </c>
      <c r="J51" s="1954" t="s">
        <v>1078</v>
      </c>
      <c r="K51" s="1965"/>
      <c r="O51" s="705"/>
      <c r="P51" s="705"/>
      <c r="Q51" s="705"/>
      <c r="R51" s="705"/>
      <c r="S51" s="705"/>
      <c r="T51" s="705"/>
      <c r="U51" s="705"/>
      <c r="V51" s="705"/>
      <c r="W51" s="705"/>
    </row>
    <row r="52" spans="1:23" s="879" customFormat="1" ht="37.5" customHeight="1">
      <c r="A52" s="1926" t="s">
        <v>1633</v>
      </c>
      <c r="B52" s="1915" t="s">
        <v>4170</v>
      </c>
      <c r="C52" s="1955">
        <v>43531</v>
      </c>
      <c r="D52" s="1928">
        <v>47208</v>
      </c>
      <c r="E52" s="1928" t="str">
        <f t="shared" ca="1" si="6"/>
        <v>VIGENTE</v>
      </c>
      <c r="F52" s="1928" t="str">
        <f t="shared" ca="1" si="7"/>
        <v>OK</v>
      </c>
      <c r="G52" s="1915" t="s">
        <v>1304</v>
      </c>
      <c r="H52" s="1919" t="s">
        <v>4171</v>
      </c>
      <c r="I52" s="1920" t="s">
        <v>4172</v>
      </c>
      <c r="J52" s="1954" t="s">
        <v>4173</v>
      </c>
      <c r="K52" s="1960"/>
      <c r="O52" s="705"/>
      <c r="P52" s="705"/>
      <c r="Q52" s="705"/>
      <c r="R52" s="705"/>
      <c r="S52" s="705"/>
      <c r="T52" s="705"/>
      <c r="U52" s="705"/>
      <c r="V52" s="705"/>
      <c r="W52" s="705"/>
    </row>
    <row r="53" spans="1:23" s="879" customFormat="1" ht="31.5" customHeight="1">
      <c r="A53" s="1926" t="s">
        <v>1633</v>
      </c>
      <c r="B53" s="1915" t="s">
        <v>4685</v>
      </c>
      <c r="C53" s="1955">
        <v>43606</v>
      </c>
      <c r="D53" s="1928">
        <v>47269</v>
      </c>
      <c r="E53" s="1928" t="str">
        <f ca="1">IF(D53&lt;=$T$2,"CADUCADO","VIGENTE")</f>
        <v>VIGENTE</v>
      </c>
      <c r="F53" s="1928" t="str">
        <f ca="1">IF($T$2&gt;=(EDATE(D53,-4)),"ALERTA","OK")</f>
        <v>OK</v>
      </c>
      <c r="G53" s="1915" t="s">
        <v>1304</v>
      </c>
      <c r="H53" s="1919" t="s">
        <v>4686</v>
      </c>
      <c r="I53" s="1920" t="s">
        <v>4687</v>
      </c>
      <c r="J53" s="1954" t="s">
        <v>1078</v>
      </c>
      <c r="K53" s="1960"/>
      <c r="O53" s="705"/>
      <c r="P53" s="705"/>
      <c r="Q53" s="705"/>
      <c r="R53" s="705"/>
      <c r="S53" s="705"/>
      <c r="T53" s="705"/>
      <c r="U53" s="705"/>
      <c r="V53" s="705"/>
      <c r="W53" s="705"/>
    </row>
    <row r="54" spans="1:23" s="879" customFormat="1" ht="28.5" customHeight="1">
      <c r="A54" s="1926" t="s">
        <v>1633</v>
      </c>
      <c r="B54" s="1915" t="s">
        <v>4682</v>
      </c>
      <c r="C54" s="1955">
        <v>43679</v>
      </c>
      <c r="D54" s="1967">
        <v>47361</v>
      </c>
      <c r="E54" s="1967" t="str">
        <f ca="1">IF(D54&lt;=$T$2,"CADUCADO","VIGENTE")</f>
        <v>VIGENTE</v>
      </c>
      <c r="F54" s="1967" t="str">
        <f ca="1">IF($T$2&gt;=(EDATE(D54,-4)),"ALERTA","OK")</f>
        <v>OK</v>
      </c>
      <c r="G54" s="1915" t="s">
        <v>1305</v>
      </c>
      <c r="H54" s="1968" t="s">
        <v>4680</v>
      </c>
      <c r="I54" s="1969" t="s">
        <v>4681</v>
      </c>
      <c r="J54" s="1954" t="s">
        <v>4683</v>
      </c>
      <c r="K54" s="1970"/>
      <c r="O54" s="705"/>
      <c r="P54" s="705"/>
      <c r="Q54" s="705"/>
      <c r="R54" s="705"/>
      <c r="S54" s="705"/>
      <c r="T54" s="705"/>
      <c r="U54" s="705"/>
      <c r="V54" s="705"/>
      <c r="W54" s="705"/>
    </row>
    <row r="55" spans="1:23" s="879" customFormat="1" ht="24" customHeight="1">
      <c r="A55" s="1926" t="s">
        <v>1633</v>
      </c>
      <c r="B55" s="1915" t="s">
        <v>4406</v>
      </c>
      <c r="C55" s="1955">
        <v>43679</v>
      </c>
      <c r="D55" s="1928">
        <v>47361</v>
      </c>
      <c r="E55" s="1928" t="str">
        <f t="shared" ref="E55:E64" ca="1" si="8">IF(D55&lt;=$T$2,"CADUCADO","VIGENTE")</f>
        <v>VIGENTE</v>
      </c>
      <c r="F55" s="1928" t="str">
        <f t="shared" ref="F55:F96" ca="1" si="9">IF($T$2&gt;=(EDATE(D55,-4)),"ALERTA","OK")</f>
        <v>OK</v>
      </c>
      <c r="G55" s="1915" t="s">
        <v>1305</v>
      </c>
      <c r="H55" s="1919" t="s">
        <v>989</v>
      </c>
      <c r="I55" s="1920" t="s">
        <v>4405</v>
      </c>
      <c r="J55" s="1954" t="s">
        <v>2929</v>
      </c>
      <c r="K55" s="1960"/>
      <c r="O55" s="705"/>
      <c r="P55" s="705"/>
      <c r="Q55" s="705"/>
      <c r="R55" s="705"/>
      <c r="S55" s="705"/>
      <c r="T55" s="705"/>
      <c r="U55" s="705"/>
      <c r="V55" s="705"/>
      <c r="W55" s="705"/>
    </row>
    <row r="56" spans="1:23" s="879" customFormat="1" ht="32.25" customHeight="1">
      <c r="A56" s="1926" t="s">
        <v>1633</v>
      </c>
      <c r="B56" s="1915" t="s">
        <v>4404</v>
      </c>
      <c r="C56" s="1955">
        <v>43682</v>
      </c>
      <c r="D56" s="1928">
        <v>47361</v>
      </c>
      <c r="E56" s="1928" t="str">
        <f t="shared" ca="1" si="8"/>
        <v>VIGENTE</v>
      </c>
      <c r="F56" s="1928" t="str">
        <f t="shared" ca="1" si="9"/>
        <v>OK</v>
      </c>
      <c r="G56" s="1915" t="s">
        <v>1305</v>
      </c>
      <c r="H56" s="1919" t="s">
        <v>4402</v>
      </c>
      <c r="I56" s="1920" t="s">
        <v>4403</v>
      </c>
      <c r="J56" s="1954" t="s">
        <v>536</v>
      </c>
      <c r="K56" s="1960"/>
      <c r="O56" s="705"/>
      <c r="P56" s="705"/>
      <c r="Q56" s="705"/>
      <c r="R56" s="705"/>
      <c r="S56" s="705"/>
      <c r="T56" s="705"/>
      <c r="U56" s="705"/>
      <c r="V56" s="705"/>
      <c r="W56" s="705"/>
    </row>
    <row r="57" spans="1:23" s="879" customFormat="1" ht="34.5" customHeight="1">
      <c r="A57" s="1926" t="s">
        <v>1633</v>
      </c>
      <c r="B57" s="1915" t="s">
        <v>4423</v>
      </c>
      <c r="C57" s="1955">
        <v>43717</v>
      </c>
      <c r="D57" s="1928">
        <v>47391</v>
      </c>
      <c r="E57" s="1928" t="str">
        <f t="shared" ca="1" si="8"/>
        <v>VIGENTE</v>
      </c>
      <c r="F57" s="1928" t="str">
        <f t="shared" ca="1" si="9"/>
        <v>OK</v>
      </c>
      <c r="G57" s="1915" t="s">
        <v>1305</v>
      </c>
      <c r="H57" s="1919" t="s">
        <v>4424</v>
      </c>
      <c r="I57" s="1920" t="s">
        <v>4425</v>
      </c>
      <c r="J57" s="1954" t="s">
        <v>4426</v>
      </c>
      <c r="K57" s="1960"/>
      <c r="O57" s="705"/>
      <c r="P57" s="705"/>
      <c r="Q57" s="705"/>
      <c r="R57" s="705"/>
      <c r="S57" s="705"/>
      <c r="T57" s="705"/>
      <c r="U57" s="705"/>
      <c r="V57" s="705"/>
      <c r="W57" s="705"/>
    </row>
    <row r="58" spans="1:23" s="879" customFormat="1" ht="49.5" customHeight="1">
      <c r="A58" s="1926" t="s">
        <v>1633</v>
      </c>
      <c r="B58" s="1915" t="s">
        <v>4411</v>
      </c>
      <c r="C58" s="1955">
        <v>43717</v>
      </c>
      <c r="D58" s="1928">
        <v>47391</v>
      </c>
      <c r="E58" s="1928" t="str">
        <f t="shared" ca="1" si="8"/>
        <v>VIGENTE</v>
      </c>
      <c r="F58" s="1928" t="str">
        <f t="shared" ca="1" si="9"/>
        <v>OK</v>
      </c>
      <c r="G58" s="1915" t="s">
        <v>1305</v>
      </c>
      <c r="H58" s="1919" t="s">
        <v>4412</v>
      </c>
      <c r="I58" s="1920" t="s">
        <v>4413</v>
      </c>
      <c r="J58" s="1954" t="s">
        <v>4414</v>
      </c>
      <c r="K58" s="1960"/>
      <c r="O58" s="705"/>
      <c r="P58" s="705"/>
      <c r="Q58" s="705"/>
      <c r="R58" s="705"/>
      <c r="S58" s="705"/>
      <c r="T58" s="705"/>
      <c r="U58" s="705"/>
      <c r="V58" s="705"/>
      <c r="W58" s="705"/>
    </row>
    <row r="59" spans="1:23" s="879" customFormat="1" ht="49.5" customHeight="1">
      <c r="A59" s="1926" t="s">
        <v>1633</v>
      </c>
      <c r="B59" s="1915" t="s">
        <v>4428</v>
      </c>
      <c r="C59" s="1955">
        <v>43741</v>
      </c>
      <c r="D59" s="1928">
        <v>47422</v>
      </c>
      <c r="E59" s="1928" t="str">
        <f t="shared" ca="1" si="8"/>
        <v>VIGENTE</v>
      </c>
      <c r="F59" s="1928" t="str">
        <f t="shared" ca="1" si="9"/>
        <v>OK</v>
      </c>
      <c r="G59" s="1915" t="s">
        <v>1305</v>
      </c>
      <c r="H59" s="1919" t="s">
        <v>4427</v>
      </c>
      <c r="I59" s="1920" t="s">
        <v>4429</v>
      </c>
      <c r="J59" s="1954" t="s">
        <v>4430</v>
      </c>
      <c r="K59" s="1960"/>
      <c r="O59" s="705"/>
      <c r="P59" s="705"/>
      <c r="Q59" s="705"/>
      <c r="R59" s="705"/>
      <c r="S59" s="705"/>
      <c r="T59" s="705"/>
      <c r="U59" s="705"/>
      <c r="V59" s="705"/>
      <c r="W59" s="705"/>
    </row>
    <row r="60" spans="1:23" s="879" customFormat="1" ht="49.5" customHeight="1">
      <c r="A60" s="1926" t="s">
        <v>1633</v>
      </c>
      <c r="B60" s="1915" t="s">
        <v>4444</v>
      </c>
      <c r="C60" s="1955">
        <v>43776</v>
      </c>
      <c r="D60" s="1971">
        <v>45626</v>
      </c>
      <c r="E60" s="1971" t="str">
        <f t="shared" ca="1" si="8"/>
        <v>CADUCADO</v>
      </c>
      <c r="F60" s="1971" t="str">
        <f t="shared" ca="1" si="9"/>
        <v>ALERTA</v>
      </c>
      <c r="G60" s="1915" t="s">
        <v>1305</v>
      </c>
      <c r="H60" s="1972" t="s">
        <v>4443</v>
      </c>
      <c r="I60" s="1973" t="s">
        <v>4445</v>
      </c>
      <c r="J60" s="1954" t="s">
        <v>4446</v>
      </c>
      <c r="K60" s="1974"/>
      <c r="O60" s="705"/>
      <c r="P60" s="705"/>
      <c r="Q60" s="705"/>
      <c r="R60" s="705"/>
      <c r="S60" s="705"/>
      <c r="T60" s="705"/>
      <c r="U60" s="705"/>
      <c r="V60" s="705"/>
      <c r="W60" s="705"/>
    </row>
    <row r="61" spans="1:23" s="879" customFormat="1" ht="49.5" customHeight="1">
      <c r="A61" s="1926" t="s">
        <v>1633</v>
      </c>
      <c r="B61" s="1915" t="s">
        <v>4455</v>
      </c>
      <c r="C61" s="1955">
        <v>43798</v>
      </c>
      <c r="D61" s="1928">
        <v>45626</v>
      </c>
      <c r="E61" s="1928" t="str">
        <f t="shared" ca="1" si="8"/>
        <v>CADUCADO</v>
      </c>
      <c r="F61" s="1928" t="str">
        <f t="shared" ca="1" si="9"/>
        <v>ALERTA</v>
      </c>
      <c r="G61" s="1915" t="s">
        <v>1306</v>
      </c>
      <c r="H61" s="1919" t="s">
        <v>4456</v>
      </c>
      <c r="I61" s="1920" t="s">
        <v>4457</v>
      </c>
      <c r="J61" s="1954" t="s">
        <v>4458</v>
      </c>
      <c r="K61" s="1960" t="s">
        <v>4459</v>
      </c>
      <c r="O61" s="705"/>
      <c r="P61" s="705"/>
      <c r="Q61" s="705"/>
      <c r="R61" s="705"/>
      <c r="S61" s="705"/>
      <c r="T61" s="705"/>
      <c r="U61" s="705"/>
      <c r="V61" s="705"/>
      <c r="W61" s="705"/>
    </row>
    <row r="62" spans="1:23" s="879" customFormat="1" ht="49.5" customHeight="1">
      <c r="A62" s="1926" t="s">
        <v>1633</v>
      </c>
      <c r="B62" s="1915" t="s">
        <v>4461</v>
      </c>
      <c r="C62" s="1955">
        <v>43803</v>
      </c>
      <c r="D62" s="1928">
        <v>45657</v>
      </c>
      <c r="E62" s="1928" t="str">
        <f t="shared" ca="1" si="8"/>
        <v>CADUCADO</v>
      </c>
      <c r="F62" s="1928" t="str">
        <f t="shared" ca="1" si="9"/>
        <v>ALERTA</v>
      </c>
      <c r="G62" s="1915" t="s">
        <v>1305</v>
      </c>
      <c r="H62" s="1919" t="s">
        <v>988</v>
      </c>
      <c r="I62" s="1920" t="s">
        <v>4460</v>
      </c>
      <c r="J62" s="1954" t="s">
        <v>536</v>
      </c>
      <c r="K62" s="1960"/>
      <c r="O62" s="705"/>
      <c r="P62" s="705"/>
      <c r="Q62" s="705"/>
      <c r="R62" s="705"/>
      <c r="S62" s="705"/>
      <c r="T62" s="705"/>
      <c r="U62" s="705"/>
      <c r="V62" s="705"/>
      <c r="W62" s="705"/>
    </row>
    <row r="63" spans="1:23" s="879" customFormat="1" ht="49.5" customHeight="1">
      <c r="A63" s="1926" t="s">
        <v>1633</v>
      </c>
      <c r="B63" s="1915" t="s">
        <v>4451</v>
      </c>
      <c r="C63" s="1955">
        <v>43773</v>
      </c>
      <c r="D63" s="1928">
        <v>45657</v>
      </c>
      <c r="E63" s="1928" t="str">
        <f t="shared" ca="1" si="8"/>
        <v>CADUCADO</v>
      </c>
      <c r="F63" s="1928" t="str">
        <f t="shared" ca="1" si="9"/>
        <v>ALERTA</v>
      </c>
      <c r="G63" s="1915" t="s">
        <v>1305</v>
      </c>
      <c r="H63" s="1919" t="s">
        <v>4452</v>
      </c>
      <c r="I63" s="1920" t="s">
        <v>4453</v>
      </c>
      <c r="J63" s="1954" t="s">
        <v>4454</v>
      </c>
      <c r="K63" s="1960"/>
      <c r="O63" s="705"/>
      <c r="P63" s="705"/>
      <c r="Q63" s="705"/>
      <c r="R63" s="705"/>
      <c r="S63" s="705"/>
      <c r="T63" s="705"/>
      <c r="U63" s="705"/>
      <c r="V63" s="705"/>
      <c r="W63" s="705"/>
    </row>
    <row r="64" spans="1:23" s="879" customFormat="1" ht="37.5" customHeight="1">
      <c r="A64" s="1926" t="s">
        <v>1633</v>
      </c>
      <c r="B64" s="1915" t="s">
        <v>4482</v>
      </c>
      <c r="C64" s="1955">
        <v>43845</v>
      </c>
      <c r="D64" s="1928">
        <v>45688</v>
      </c>
      <c r="E64" s="1928" t="str">
        <f t="shared" ca="1" si="8"/>
        <v>CADUCADO</v>
      </c>
      <c r="F64" s="1928" t="str">
        <f t="shared" ca="1" si="9"/>
        <v>ALERTA</v>
      </c>
      <c r="G64" s="1915" t="s">
        <v>1305</v>
      </c>
      <c r="H64" s="1919" t="s">
        <v>1377</v>
      </c>
      <c r="I64" s="1920" t="s">
        <v>4481</v>
      </c>
      <c r="J64" s="1954" t="s">
        <v>366</v>
      </c>
      <c r="K64" s="1960"/>
      <c r="O64" s="705"/>
      <c r="P64" s="705"/>
      <c r="Q64" s="705"/>
      <c r="R64" s="705"/>
      <c r="S64" s="705"/>
      <c r="T64" s="705"/>
      <c r="U64" s="705"/>
      <c r="V64" s="705"/>
      <c r="W64" s="705"/>
    </row>
    <row r="65" spans="1:23" s="879" customFormat="1" ht="37.5" customHeight="1">
      <c r="A65" s="1926" t="s">
        <v>1633</v>
      </c>
      <c r="B65" s="1915" t="s">
        <v>4715</v>
      </c>
      <c r="C65" s="1955">
        <v>43878</v>
      </c>
      <c r="D65" s="1928">
        <v>45716</v>
      </c>
      <c r="E65" s="1928" t="str">
        <f ca="1">IF(D65&lt;=$T$2,"CADUCADO","VIGENTE")</f>
        <v>CADUCADO</v>
      </c>
      <c r="F65" s="1928" t="str">
        <f t="shared" ca="1" si="9"/>
        <v>ALERTA</v>
      </c>
      <c r="G65" s="1915" t="s">
        <v>1307</v>
      </c>
      <c r="H65" s="1919" t="s">
        <v>4712</v>
      </c>
      <c r="I65" s="1920" t="s">
        <v>4713</v>
      </c>
      <c r="J65" s="1931" t="s">
        <v>2437</v>
      </c>
      <c r="K65" s="1960" t="s">
        <v>4714</v>
      </c>
      <c r="O65" s="705"/>
      <c r="P65" s="705"/>
      <c r="Q65" s="705"/>
      <c r="R65" s="705"/>
      <c r="S65" s="705"/>
      <c r="T65" s="705"/>
      <c r="U65" s="705"/>
      <c r="V65" s="705"/>
      <c r="W65" s="705"/>
    </row>
    <row r="66" spans="1:23" s="879" customFormat="1" ht="37.5" customHeight="1">
      <c r="A66" s="1926" t="s">
        <v>1633</v>
      </c>
      <c r="B66" s="1915" t="s">
        <v>4739</v>
      </c>
      <c r="C66" s="1955">
        <v>43899</v>
      </c>
      <c r="D66" s="1928">
        <v>45747</v>
      </c>
      <c r="E66" s="1928" t="str">
        <f ca="1">IF(D66&lt;=$T$2,"CADUCADO","VIGENTE")</f>
        <v>CADUCADO</v>
      </c>
      <c r="F66" s="1928" t="str">
        <f t="shared" ca="1" si="9"/>
        <v>ALERTA</v>
      </c>
      <c r="G66" s="1915" t="s">
        <v>1305</v>
      </c>
      <c r="H66" s="1919" t="s">
        <v>4737</v>
      </c>
      <c r="I66" s="1975" t="s">
        <v>4738</v>
      </c>
      <c r="J66" s="1954" t="s">
        <v>4735</v>
      </c>
      <c r="K66" s="1960"/>
      <c r="O66" s="705"/>
      <c r="P66" s="705"/>
      <c r="Q66" s="705"/>
      <c r="R66" s="705"/>
      <c r="S66" s="705"/>
      <c r="T66" s="705"/>
      <c r="U66" s="705"/>
      <c r="V66" s="705"/>
      <c r="W66" s="705"/>
    </row>
    <row r="67" spans="1:23" s="879" customFormat="1" ht="37.5" customHeight="1">
      <c r="A67" s="1926" t="s">
        <v>1633</v>
      </c>
      <c r="B67" s="1915" t="s">
        <v>4736</v>
      </c>
      <c r="C67" s="1955">
        <v>43899</v>
      </c>
      <c r="D67" s="1928">
        <v>45747</v>
      </c>
      <c r="E67" s="1928" t="str">
        <f ca="1">IF(D67&lt;=$T$2,"CADUCADO","VIGENTE")</f>
        <v>CADUCADO</v>
      </c>
      <c r="F67" s="1928" t="str">
        <f t="shared" ca="1" si="9"/>
        <v>ALERTA</v>
      </c>
      <c r="G67" s="1915" t="s">
        <v>1305</v>
      </c>
      <c r="H67" s="1919" t="s">
        <v>4733</v>
      </c>
      <c r="I67" s="1940" t="s">
        <v>4734</v>
      </c>
      <c r="J67" s="1931" t="s">
        <v>4735</v>
      </c>
      <c r="K67" s="1960"/>
      <c r="O67" s="705"/>
      <c r="P67" s="705"/>
      <c r="Q67" s="705"/>
      <c r="R67" s="705"/>
      <c r="S67" s="705"/>
      <c r="T67" s="705"/>
      <c r="U67" s="705"/>
      <c r="V67" s="705"/>
      <c r="W67" s="705"/>
    </row>
    <row r="68" spans="1:23" s="879" customFormat="1" ht="37.5" customHeight="1">
      <c r="A68" s="1976" t="s">
        <v>1633</v>
      </c>
      <c r="B68" s="1977" t="s">
        <v>4954</v>
      </c>
      <c r="C68" s="1955">
        <v>43906</v>
      </c>
      <c r="D68" s="1967">
        <v>45747</v>
      </c>
      <c r="E68" s="1967" t="str">
        <f ca="1">IF(D68&lt;=$T$2,"CADUCADO","VIGENTE")</f>
        <v>CADUCADO</v>
      </c>
      <c r="F68" s="1928" t="str">
        <f t="shared" ca="1" si="9"/>
        <v>ALERTA</v>
      </c>
      <c r="G68" s="1977" t="s">
        <v>1306</v>
      </c>
      <c r="H68" s="1968" t="s">
        <v>4955</v>
      </c>
      <c r="I68" s="1978" t="s">
        <v>4956</v>
      </c>
      <c r="J68" s="1931" t="s">
        <v>2437</v>
      </c>
      <c r="K68" s="1970"/>
      <c r="O68" s="705"/>
      <c r="P68" s="705"/>
      <c r="Q68" s="705"/>
      <c r="R68" s="705"/>
      <c r="S68" s="705"/>
      <c r="T68" s="705"/>
      <c r="U68" s="705"/>
      <c r="V68" s="705"/>
      <c r="W68" s="705"/>
    </row>
    <row r="69" spans="1:23" s="879" customFormat="1" ht="37.5" customHeight="1">
      <c r="A69" s="1926" t="s">
        <v>1633</v>
      </c>
      <c r="B69" s="1915" t="s">
        <v>4806</v>
      </c>
      <c r="C69" s="1955">
        <v>43915</v>
      </c>
      <c r="D69" s="1928">
        <v>45747</v>
      </c>
      <c r="E69" s="1928"/>
      <c r="F69" s="1928" t="str">
        <f t="shared" ca="1" si="9"/>
        <v>ALERTA</v>
      </c>
      <c r="G69" s="1915" t="s">
        <v>1305</v>
      </c>
      <c r="H69" s="1919" t="s">
        <v>4802</v>
      </c>
      <c r="I69" s="1975" t="s">
        <v>4803</v>
      </c>
      <c r="J69" s="1954" t="s">
        <v>4804</v>
      </c>
      <c r="K69" s="1960" t="s">
        <v>4805</v>
      </c>
      <c r="O69" s="705"/>
      <c r="P69" s="705"/>
      <c r="Q69" s="705"/>
      <c r="R69" s="705"/>
      <c r="S69" s="705"/>
      <c r="T69" s="705"/>
      <c r="U69" s="705"/>
      <c r="V69" s="705"/>
      <c r="W69" s="705"/>
    </row>
    <row r="70" spans="1:23" s="879" customFormat="1" ht="37.5" customHeight="1">
      <c r="A70" s="1926" t="s">
        <v>1633</v>
      </c>
      <c r="B70" s="1915" t="s">
        <v>4799</v>
      </c>
      <c r="C70" s="1955">
        <v>43923</v>
      </c>
      <c r="D70" s="1928">
        <v>45777</v>
      </c>
      <c r="E70" s="1928" t="str">
        <f t="shared" ref="E70:E77" ca="1" si="10">IF(D70&lt;=$T$2,"CADUCADO","VIGENTE")</f>
        <v>CADUCADO</v>
      </c>
      <c r="F70" s="1928" t="str">
        <f t="shared" ca="1" si="9"/>
        <v>ALERTA</v>
      </c>
      <c r="G70" s="1915" t="s">
        <v>1305</v>
      </c>
      <c r="H70" s="1919" t="s">
        <v>825</v>
      </c>
      <c r="I70" s="1932" t="s">
        <v>4800</v>
      </c>
      <c r="J70" s="1931" t="s">
        <v>4801</v>
      </c>
      <c r="K70" s="1960"/>
      <c r="O70" s="705"/>
      <c r="P70" s="705"/>
      <c r="Q70" s="705"/>
      <c r="R70" s="705"/>
      <c r="S70" s="705"/>
      <c r="T70" s="705"/>
      <c r="U70" s="705"/>
      <c r="V70" s="705"/>
      <c r="W70" s="705"/>
    </row>
    <row r="71" spans="1:23" s="879" customFormat="1" ht="37.5" customHeight="1">
      <c r="A71" s="1926" t="s">
        <v>1633</v>
      </c>
      <c r="B71" s="1915" t="s">
        <v>4808</v>
      </c>
      <c r="C71" s="1955">
        <v>43923</v>
      </c>
      <c r="D71" s="1928">
        <v>45777</v>
      </c>
      <c r="E71" s="1928" t="str">
        <f t="shared" ca="1" si="10"/>
        <v>CADUCADO</v>
      </c>
      <c r="F71" s="1928" t="str">
        <f t="shared" ca="1" si="9"/>
        <v>ALERTA</v>
      </c>
      <c r="G71" s="1915" t="s">
        <v>1305</v>
      </c>
      <c r="H71" s="1979" t="s">
        <v>992</v>
      </c>
      <c r="I71" s="1932" t="s">
        <v>4807</v>
      </c>
      <c r="J71" s="1931" t="s">
        <v>1078</v>
      </c>
      <c r="K71" s="1960"/>
      <c r="O71" s="705"/>
      <c r="P71" s="705"/>
      <c r="Q71" s="705"/>
      <c r="R71" s="705"/>
      <c r="S71" s="705"/>
      <c r="T71" s="705"/>
      <c r="U71" s="705"/>
      <c r="V71" s="705"/>
      <c r="W71" s="705"/>
    </row>
    <row r="72" spans="1:23" s="879" customFormat="1" ht="37.5" customHeight="1">
      <c r="A72" s="1926" t="s">
        <v>1633</v>
      </c>
      <c r="B72" s="1915" t="s">
        <v>4810</v>
      </c>
      <c r="C72" s="1955">
        <v>43923</v>
      </c>
      <c r="D72" s="1928">
        <v>45777</v>
      </c>
      <c r="E72" s="1928" t="str">
        <f t="shared" ca="1" si="10"/>
        <v>CADUCADO</v>
      </c>
      <c r="F72" s="1928" t="str">
        <f t="shared" ca="1" si="9"/>
        <v>ALERTA</v>
      </c>
      <c r="G72" s="1915" t="s">
        <v>1305</v>
      </c>
      <c r="H72" s="1979" t="s">
        <v>991</v>
      </c>
      <c r="I72" s="1932" t="s">
        <v>4809</v>
      </c>
      <c r="J72" s="1931" t="s">
        <v>1078</v>
      </c>
      <c r="K72" s="1960"/>
      <c r="O72" s="705"/>
      <c r="P72" s="705"/>
      <c r="Q72" s="705"/>
      <c r="R72" s="705"/>
      <c r="S72" s="705"/>
      <c r="T72" s="705"/>
      <c r="U72" s="705"/>
      <c r="V72" s="705"/>
      <c r="W72" s="705"/>
    </row>
    <row r="73" spans="1:23" s="1825" customFormat="1" ht="29.25" customHeight="1">
      <c r="A73" s="1976" t="s">
        <v>1633</v>
      </c>
      <c r="B73" s="1921" t="s">
        <v>4826</v>
      </c>
      <c r="C73" s="1980">
        <v>43969</v>
      </c>
      <c r="D73" s="1967">
        <v>45808</v>
      </c>
      <c r="E73" s="1967" t="str">
        <f t="shared" ca="1" si="10"/>
        <v>CADUCADO</v>
      </c>
      <c r="F73" s="1928" t="str">
        <f t="shared" ca="1" si="9"/>
        <v>ALERTA</v>
      </c>
      <c r="G73" s="1921" t="s">
        <v>1307</v>
      </c>
      <c r="H73" s="1981" t="s">
        <v>4825</v>
      </c>
      <c r="I73" s="1969" t="s">
        <v>5081</v>
      </c>
      <c r="J73" s="1982" t="s">
        <v>4901</v>
      </c>
      <c r="K73" s="1970" t="s">
        <v>5082</v>
      </c>
      <c r="L73" s="1924"/>
      <c r="O73" s="1826"/>
      <c r="P73" s="1826"/>
      <c r="Q73" s="1826"/>
      <c r="R73" s="1826"/>
      <c r="S73" s="1826"/>
      <c r="T73" s="1826"/>
      <c r="U73" s="1826"/>
      <c r="V73" s="1826"/>
      <c r="W73" s="1826"/>
    </row>
    <row r="74" spans="1:23" s="1666" customFormat="1" ht="33.75" customHeight="1">
      <c r="A74" s="1976" t="s">
        <v>1633</v>
      </c>
      <c r="B74" s="1977" t="s">
        <v>4833</v>
      </c>
      <c r="C74" s="1980">
        <v>43979</v>
      </c>
      <c r="D74" s="1967">
        <v>45808</v>
      </c>
      <c r="E74" s="1967" t="str">
        <f t="shared" ca="1" si="10"/>
        <v>CADUCADO</v>
      </c>
      <c r="F74" s="1928" t="str">
        <f t="shared" ca="1" si="9"/>
        <v>ALERTA</v>
      </c>
      <c r="G74" s="1977" t="s">
        <v>1304</v>
      </c>
      <c r="H74" s="1968" t="s">
        <v>4832</v>
      </c>
      <c r="I74" s="1969" t="s">
        <v>4834</v>
      </c>
      <c r="J74" s="1921" t="s">
        <v>444</v>
      </c>
      <c r="K74" s="1970"/>
      <c r="O74" s="657"/>
      <c r="P74" s="657"/>
      <c r="Q74" s="657"/>
      <c r="R74" s="657"/>
      <c r="S74" s="657"/>
      <c r="T74" s="657"/>
      <c r="U74" s="657"/>
      <c r="V74" s="657"/>
      <c r="W74" s="657"/>
    </row>
    <row r="75" spans="1:23" s="1666" customFormat="1" ht="33.75" customHeight="1">
      <c r="A75" s="1926" t="s">
        <v>1633</v>
      </c>
      <c r="B75" s="1915" t="s">
        <v>4846</v>
      </c>
      <c r="C75" s="1980">
        <v>44040</v>
      </c>
      <c r="D75" s="1928">
        <v>45869</v>
      </c>
      <c r="E75" s="1928" t="str">
        <f t="shared" ca="1" si="10"/>
        <v>VIGENTE</v>
      </c>
      <c r="F75" s="1928" t="str">
        <f t="shared" ca="1" si="9"/>
        <v>ALERTA</v>
      </c>
      <c r="G75" s="1915" t="s">
        <v>1305</v>
      </c>
      <c r="H75" s="1919" t="s">
        <v>990</v>
      </c>
      <c r="I75" s="1920" t="s">
        <v>4847</v>
      </c>
      <c r="J75" s="1921" t="s">
        <v>2741</v>
      </c>
      <c r="K75" s="1960"/>
      <c r="O75" s="657"/>
      <c r="P75" s="657"/>
      <c r="Q75" s="657"/>
      <c r="R75" s="657"/>
      <c r="S75" s="657"/>
      <c r="T75" s="657"/>
      <c r="U75" s="657"/>
      <c r="V75" s="657"/>
      <c r="W75" s="657"/>
    </row>
    <row r="76" spans="1:23" s="1666" customFormat="1" ht="31.5" customHeight="1">
      <c r="A76" s="1926" t="s">
        <v>1633</v>
      </c>
      <c r="B76" s="1915" t="s">
        <v>4843</v>
      </c>
      <c r="C76" s="1980">
        <v>44047</v>
      </c>
      <c r="D76" s="1967">
        <v>45900</v>
      </c>
      <c r="E76" s="1967" t="str">
        <f t="shared" ca="1" si="10"/>
        <v>VIGENTE</v>
      </c>
      <c r="F76" s="1928" t="str">
        <f t="shared" ca="1" si="9"/>
        <v>ALERTA</v>
      </c>
      <c r="G76" s="1915" t="s">
        <v>1305</v>
      </c>
      <c r="H76" s="1919" t="s">
        <v>1378</v>
      </c>
      <c r="I76" s="1920" t="s">
        <v>4844</v>
      </c>
      <c r="J76" s="1921" t="s">
        <v>4845</v>
      </c>
      <c r="K76" s="1970"/>
      <c r="O76" s="657"/>
      <c r="P76" s="657"/>
      <c r="Q76" s="657"/>
      <c r="R76" s="657"/>
      <c r="S76" s="657"/>
      <c r="T76" s="657"/>
      <c r="U76" s="657"/>
      <c r="V76" s="657"/>
      <c r="W76" s="657"/>
    </row>
    <row r="77" spans="1:23" s="1666" customFormat="1" ht="31.5" customHeight="1">
      <c r="A77" s="1926" t="s">
        <v>1633</v>
      </c>
      <c r="B77" s="1915" t="s">
        <v>4898</v>
      </c>
      <c r="C77" s="1980">
        <v>44074</v>
      </c>
      <c r="D77" s="1967">
        <v>45900</v>
      </c>
      <c r="E77" s="1928" t="str">
        <f t="shared" ca="1" si="10"/>
        <v>VIGENTE</v>
      </c>
      <c r="F77" s="1928" t="str">
        <f t="shared" ca="1" si="9"/>
        <v>ALERTA</v>
      </c>
      <c r="G77" s="1915" t="s">
        <v>1307</v>
      </c>
      <c r="H77" s="1919" t="s">
        <v>4899</v>
      </c>
      <c r="I77" s="1920" t="s">
        <v>4900</v>
      </c>
      <c r="J77" s="1921" t="s">
        <v>4901</v>
      </c>
      <c r="K77" s="1960" t="s">
        <v>4902</v>
      </c>
      <c r="O77" s="657"/>
      <c r="P77" s="657"/>
      <c r="Q77" s="657"/>
      <c r="R77" s="657"/>
      <c r="S77" s="657"/>
      <c r="T77" s="657"/>
      <c r="U77" s="657"/>
      <c r="V77" s="657"/>
      <c r="W77" s="657"/>
    </row>
    <row r="78" spans="1:23" s="1666" customFormat="1" ht="31.5" customHeight="1">
      <c r="A78" s="1926" t="s">
        <v>1633</v>
      </c>
      <c r="B78" s="1915" t="s">
        <v>4896</v>
      </c>
      <c r="C78" s="1980">
        <v>44077</v>
      </c>
      <c r="D78" s="1928">
        <v>45930</v>
      </c>
      <c r="E78" s="1928"/>
      <c r="F78" s="1928" t="str">
        <f t="shared" ca="1" si="9"/>
        <v>ALERTA</v>
      </c>
      <c r="G78" s="1915" t="s">
        <v>1306</v>
      </c>
      <c r="H78" s="1983" t="s">
        <v>4895</v>
      </c>
      <c r="I78" s="1920" t="s">
        <v>4897</v>
      </c>
      <c r="J78" s="1921" t="s">
        <v>4804</v>
      </c>
      <c r="K78" s="1960" t="s">
        <v>4874</v>
      </c>
      <c r="O78" s="657"/>
      <c r="P78" s="657"/>
      <c r="Q78" s="657"/>
      <c r="R78" s="657"/>
      <c r="S78" s="657"/>
      <c r="T78" s="657"/>
      <c r="U78" s="657"/>
      <c r="V78" s="657"/>
      <c r="W78" s="657"/>
    </row>
    <row r="79" spans="1:23" s="1666" customFormat="1" ht="31.5" customHeight="1">
      <c r="A79" s="1976" t="s">
        <v>1694</v>
      </c>
      <c r="B79" s="1977" t="s">
        <v>4963</v>
      </c>
      <c r="C79" s="1980">
        <v>44102</v>
      </c>
      <c r="D79" s="1967">
        <v>45930</v>
      </c>
      <c r="E79" s="1967" t="str">
        <f t="shared" ref="E79:E84" ca="1" si="11">IF(D79&lt;=$T$2,"CADUCADO","VIGENTE")</f>
        <v>VIGENTE</v>
      </c>
      <c r="F79" s="1928" t="str">
        <f t="shared" ca="1" si="9"/>
        <v>ALERTA</v>
      </c>
      <c r="G79" s="1977" t="s">
        <v>1305</v>
      </c>
      <c r="H79" s="1968" t="s">
        <v>4964</v>
      </c>
      <c r="I79" s="1969" t="s">
        <v>4965</v>
      </c>
      <c r="J79" s="1921" t="s">
        <v>536</v>
      </c>
      <c r="K79" s="1970"/>
      <c r="O79" s="657"/>
      <c r="P79" s="657"/>
      <c r="Q79" s="657"/>
      <c r="R79" s="657"/>
      <c r="S79" s="657"/>
      <c r="T79" s="657"/>
      <c r="U79" s="657"/>
      <c r="V79" s="657"/>
      <c r="W79" s="657"/>
    </row>
    <row r="80" spans="1:23" s="1666" customFormat="1" ht="31.5" customHeight="1">
      <c r="A80" s="1976" t="s">
        <v>1694</v>
      </c>
      <c r="B80" s="1977" t="s">
        <v>4957</v>
      </c>
      <c r="C80" s="1980">
        <v>44102</v>
      </c>
      <c r="D80" s="1967">
        <v>45930</v>
      </c>
      <c r="E80" s="1967" t="str">
        <f t="shared" ca="1" si="11"/>
        <v>VIGENTE</v>
      </c>
      <c r="F80" s="1928" t="str">
        <f t="shared" ca="1" si="9"/>
        <v>ALERTA</v>
      </c>
      <c r="G80" s="1977" t="s">
        <v>1305</v>
      </c>
      <c r="H80" s="1968" t="s">
        <v>1379</v>
      </c>
      <c r="I80" s="1969" t="s">
        <v>1376</v>
      </c>
      <c r="J80" s="1921" t="s">
        <v>4958</v>
      </c>
      <c r="K80" s="1970"/>
      <c r="O80" s="657"/>
      <c r="P80" s="657"/>
      <c r="Q80" s="657"/>
      <c r="R80" s="657"/>
      <c r="S80" s="657"/>
      <c r="T80" s="657"/>
      <c r="U80" s="657"/>
      <c r="V80" s="657"/>
      <c r="W80" s="657"/>
    </row>
    <row r="81" spans="1:23" s="1666" customFormat="1" ht="31.5" customHeight="1">
      <c r="A81" s="1976" t="s">
        <v>1633</v>
      </c>
      <c r="B81" s="1977" t="s">
        <v>4959</v>
      </c>
      <c r="C81" s="1980">
        <v>44102</v>
      </c>
      <c r="D81" s="1967">
        <v>45930</v>
      </c>
      <c r="E81" s="1967" t="str">
        <f t="shared" ca="1" si="11"/>
        <v>VIGENTE</v>
      </c>
      <c r="F81" s="1928" t="str">
        <f t="shared" ca="1" si="9"/>
        <v>ALERTA</v>
      </c>
      <c r="G81" s="1977" t="s">
        <v>1304</v>
      </c>
      <c r="H81" s="1968" t="s">
        <v>4960</v>
      </c>
      <c r="I81" s="1969" t="s">
        <v>4961</v>
      </c>
      <c r="J81" s="1921" t="s">
        <v>4962</v>
      </c>
      <c r="K81" s="1970"/>
      <c r="O81" s="657"/>
      <c r="P81" s="657"/>
      <c r="Q81" s="657"/>
      <c r="R81" s="657"/>
      <c r="S81" s="657"/>
      <c r="T81" s="657"/>
      <c r="U81" s="657"/>
      <c r="V81" s="657"/>
      <c r="W81" s="657"/>
    </row>
    <row r="82" spans="1:23" s="1666" customFormat="1" ht="58.5" customHeight="1">
      <c r="A82" s="1926" t="s">
        <v>1633</v>
      </c>
      <c r="B82" s="1915" t="s">
        <v>4930</v>
      </c>
      <c r="C82" s="1980">
        <v>44110</v>
      </c>
      <c r="D82" s="1928">
        <v>45961</v>
      </c>
      <c r="E82" s="1928" t="str">
        <f t="shared" ca="1" si="11"/>
        <v>VIGENTE</v>
      </c>
      <c r="F82" s="1928" t="str">
        <f t="shared" ca="1" si="9"/>
        <v>OK</v>
      </c>
      <c r="G82" s="1915" t="s">
        <v>1307</v>
      </c>
      <c r="H82" s="1983" t="s">
        <v>4929</v>
      </c>
      <c r="I82" s="1920" t="s">
        <v>4931</v>
      </c>
      <c r="J82" s="1921" t="s">
        <v>4933</v>
      </c>
      <c r="K82" s="1960" t="s">
        <v>4932</v>
      </c>
      <c r="O82" s="657"/>
      <c r="P82" s="657"/>
      <c r="Q82" s="657"/>
      <c r="R82" s="657"/>
      <c r="S82" s="657"/>
      <c r="T82" s="657"/>
      <c r="U82" s="657"/>
      <c r="V82" s="657"/>
      <c r="W82" s="657"/>
    </row>
    <row r="83" spans="1:23" s="1666" customFormat="1" ht="35.25" customHeight="1">
      <c r="A83" s="1926" t="s">
        <v>1633</v>
      </c>
      <c r="B83" s="1915" t="s">
        <v>4937</v>
      </c>
      <c r="C83" s="1980">
        <v>44110</v>
      </c>
      <c r="D83" s="1928">
        <v>45961</v>
      </c>
      <c r="E83" s="1928" t="str">
        <f t="shared" ca="1" si="11"/>
        <v>VIGENTE</v>
      </c>
      <c r="F83" s="1928" t="str">
        <f t="shared" ca="1" si="9"/>
        <v>OK</v>
      </c>
      <c r="G83" s="1915" t="s">
        <v>1307</v>
      </c>
      <c r="H83" s="1919" t="s">
        <v>4934</v>
      </c>
      <c r="I83" s="1920" t="s">
        <v>4935</v>
      </c>
      <c r="J83" s="1921" t="s">
        <v>3255</v>
      </c>
      <c r="K83" s="1960" t="s">
        <v>4936</v>
      </c>
      <c r="O83" s="657"/>
      <c r="P83" s="657"/>
      <c r="Q83" s="657"/>
      <c r="R83" s="657"/>
      <c r="S83" s="657"/>
      <c r="T83" s="657"/>
      <c r="U83" s="657"/>
      <c r="V83" s="657"/>
      <c r="W83" s="657"/>
    </row>
    <row r="84" spans="1:23" s="1666" customFormat="1" ht="35.25" customHeight="1">
      <c r="A84" s="1926" t="s">
        <v>1633</v>
      </c>
      <c r="B84" s="1915" t="s">
        <v>4980</v>
      </c>
      <c r="C84" s="1980">
        <v>44140</v>
      </c>
      <c r="D84" s="1928">
        <v>45991</v>
      </c>
      <c r="E84" s="1928" t="str">
        <f t="shared" ca="1" si="11"/>
        <v>VIGENTE</v>
      </c>
      <c r="F84" s="1928" t="str">
        <f t="shared" ca="1" si="9"/>
        <v>OK</v>
      </c>
      <c r="G84" s="1915" t="s">
        <v>1304</v>
      </c>
      <c r="H84" s="1919" t="s">
        <v>4981</v>
      </c>
      <c r="I84" s="1920" t="s">
        <v>4982</v>
      </c>
      <c r="J84" s="1921" t="s">
        <v>4983</v>
      </c>
      <c r="K84" s="1960"/>
      <c r="O84" s="657"/>
      <c r="P84" s="657"/>
      <c r="Q84" s="657"/>
      <c r="R84" s="657"/>
      <c r="S84" s="657"/>
      <c r="T84" s="657"/>
      <c r="U84" s="657"/>
      <c r="V84" s="657"/>
      <c r="W84" s="657"/>
    </row>
    <row r="85" spans="1:23" s="1666" customFormat="1" ht="35.25" customHeight="1">
      <c r="A85" s="1926" t="s">
        <v>1633</v>
      </c>
      <c r="B85" s="1915" t="s">
        <v>4991</v>
      </c>
      <c r="C85" s="1980">
        <v>44221</v>
      </c>
      <c r="D85" s="1928">
        <v>46053</v>
      </c>
      <c r="E85" s="1928" t="str">
        <f ca="1">IF(D85&lt;=$T$2,"CADUCADO","VIGENTE")</f>
        <v>VIGENTE</v>
      </c>
      <c r="F85" s="1928" t="str">
        <f t="shared" ca="1" si="9"/>
        <v>OK</v>
      </c>
      <c r="G85" s="1915" t="s">
        <v>1305</v>
      </c>
      <c r="H85" s="1919" t="s">
        <v>4684</v>
      </c>
      <c r="I85" s="1920" t="s">
        <v>4992</v>
      </c>
      <c r="J85" s="1921" t="s">
        <v>2929</v>
      </c>
      <c r="K85" s="1960"/>
      <c r="O85" s="657"/>
      <c r="P85" s="657"/>
      <c r="Q85" s="657"/>
      <c r="R85" s="657"/>
      <c r="S85" s="657"/>
      <c r="T85" s="657"/>
      <c r="U85" s="657"/>
      <c r="V85" s="657"/>
      <c r="W85" s="657"/>
    </row>
    <row r="86" spans="1:23" ht="15">
      <c r="A86" s="1926" t="s">
        <v>1633</v>
      </c>
      <c r="B86" s="1915" t="s">
        <v>5015</v>
      </c>
      <c r="C86" s="1916">
        <v>44285</v>
      </c>
      <c r="D86" s="1917">
        <v>46082</v>
      </c>
      <c r="E86" s="1917"/>
      <c r="F86" s="1928" t="str">
        <f t="shared" ca="1" si="9"/>
        <v>OK</v>
      </c>
      <c r="G86" s="1918" t="s">
        <v>1307</v>
      </c>
      <c r="H86" s="1919" t="s">
        <v>5016</v>
      </c>
      <c r="I86" s="1920" t="s">
        <v>5017</v>
      </c>
      <c r="J86" s="1921" t="s">
        <v>4901</v>
      </c>
      <c r="K86" s="1960" t="s">
        <v>5018</v>
      </c>
      <c r="M86" s="4" t="e">
        <f>IF(ISNUMBER(FIND("/",#REF!,1)),MID(#REF!,1,FIND("/",#REF!,1)-1),#REF!)</f>
        <v>#REF!</v>
      </c>
      <c r="N86" s="4" t="str">
        <f>IF(ISNUMBER(FIND("/",#REF!,1)),MID(#REF!,FIND("/",#REF!,1)+1,LEN(#REF!)),"")</f>
        <v/>
      </c>
      <c r="O86"/>
      <c r="P86"/>
      <c r="Q86"/>
      <c r="R86"/>
      <c r="S86"/>
      <c r="T86"/>
      <c r="U86"/>
      <c r="V86"/>
      <c r="W86"/>
    </row>
    <row r="87" spans="1:23">
      <c r="A87" s="1926" t="s">
        <v>1633</v>
      </c>
      <c r="B87" s="1915" t="s">
        <v>5643</v>
      </c>
      <c r="C87" s="1916">
        <v>44362</v>
      </c>
      <c r="D87" s="1917">
        <v>46203</v>
      </c>
      <c r="E87" s="1917" t="str">
        <f ca="1">IF(D87&lt;=$T$2,"CADUCADO","VIGENTE")</f>
        <v>VIGENTE</v>
      </c>
      <c r="F87" s="1928" t="str">
        <f t="shared" ca="1" si="9"/>
        <v>OK</v>
      </c>
      <c r="G87" s="1918" t="s">
        <v>1306</v>
      </c>
      <c r="H87" s="1919" t="s">
        <v>5641</v>
      </c>
      <c r="I87" s="1920" t="s">
        <v>5642</v>
      </c>
      <c r="J87" s="1921" t="s">
        <v>5644</v>
      </c>
      <c r="K87" s="1960" t="s">
        <v>5645</v>
      </c>
      <c r="O87"/>
      <c r="P87"/>
      <c r="Q87"/>
      <c r="R87"/>
      <c r="S87"/>
      <c r="T87"/>
      <c r="U87"/>
      <c r="V87"/>
      <c r="W87"/>
    </row>
    <row r="88" spans="1:23">
      <c r="A88" s="1976" t="s">
        <v>1633</v>
      </c>
      <c r="B88" s="1977" t="s">
        <v>5083</v>
      </c>
      <c r="C88" s="1916">
        <v>44397</v>
      </c>
      <c r="D88" s="1984">
        <v>46204</v>
      </c>
      <c r="E88" s="1984" t="str">
        <f ca="1">IF(D88&lt;=$T$2,"CADUCADO","VIGENTE")</f>
        <v>VIGENTE</v>
      </c>
      <c r="F88" s="1928" t="str">
        <f t="shared" ca="1" si="9"/>
        <v>OK</v>
      </c>
      <c r="G88" s="1985" t="s">
        <v>1306</v>
      </c>
      <c r="H88" s="1968" t="s">
        <v>5084</v>
      </c>
      <c r="I88" s="1969" t="s">
        <v>5085</v>
      </c>
      <c r="J88" s="1921" t="s">
        <v>4901</v>
      </c>
      <c r="K88" s="1970" t="s">
        <v>5086</v>
      </c>
      <c r="O88"/>
      <c r="P88"/>
      <c r="Q88"/>
      <c r="R88"/>
      <c r="S88"/>
      <c r="T88"/>
      <c r="U88"/>
      <c r="V88"/>
      <c r="W88"/>
    </row>
    <row r="89" spans="1:23">
      <c r="A89" s="1976" t="s">
        <v>1633</v>
      </c>
      <c r="B89" s="1977" t="s">
        <v>5088</v>
      </c>
      <c r="C89" s="1916">
        <v>44488</v>
      </c>
      <c r="D89" s="1984">
        <v>46326</v>
      </c>
      <c r="E89" s="1984" t="str">
        <f ca="1">IF(D89&lt;=$T$2,"CADUCADO","VIGENTE")</f>
        <v>VIGENTE</v>
      </c>
      <c r="F89" s="1928" t="str">
        <f t="shared" ca="1" si="9"/>
        <v>OK</v>
      </c>
      <c r="G89" s="1985" t="s">
        <v>1304</v>
      </c>
      <c r="H89" s="1968" t="s">
        <v>4086</v>
      </c>
      <c r="I89" s="1969" t="s">
        <v>5089</v>
      </c>
      <c r="J89" s="1921" t="s">
        <v>444</v>
      </c>
      <c r="K89" s="1960"/>
      <c r="O89"/>
      <c r="P89"/>
      <c r="Q89"/>
      <c r="R89"/>
      <c r="S89"/>
      <c r="T89"/>
      <c r="U89"/>
      <c r="V89"/>
      <c r="W89"/>
    </row>
    <row r="90" spans="1:23" ht="15">
      <c r="A90" s="1976" t="s">
        <v>1633</v>
      </c>
      <c r="B90" s="1915" t="s">
        <v>5116</v>
      </c>
      <c r="C90" s="1916">
        <v>44567</v>
      </c>
      <c r="D90" s="1984">
        <v>46418</v>
      </c>
      <c r="E90" s="1984" t="str">
        <f ca="1">IF(D90&lt;=$T$2,"CADUCADO","VIGENTE")</f>
        <v>VIGENTE</v>
      </c>
      <c r="F90" s="1928" t="str">
        <f t="shared" ca="1" si="9"/>
        <v>OK</v>
      </c>
      <c r="G90" s="1985" t="s">
        <v>1304</v>
      </c>
      <c r="H90" s="1968" t="s">
        <v>5114</v>
      </c>
      <c r="I90" s="1969" t="s">
        <v>5115</v>
      </c>
      <c r="J90" s="1921" t="s">
        <v>444</v>
      </c>
      <c r="K90" s="1960"/>
      <c r="O90"/>
      <c r="P90"/>
      <c r="Q90"/>
      <c r="R90"/>
      <c r="S90"/>
      <c r="T90"/>
      <c r="U90"/>
      <c r="V90"/>
      <c r="W90"/>
    </row>
    <row r="91" spans="1:23" s="1922" customFormat="1" ht="15">
      <c r="A91" s="1926" t="s">
        <v>1633</v>
      </c>
      <c r="B91" s="1915" t="s">
        <v>5189</v>
      </c>
      <c r="C91" s="1916">
        <v>44659</v>
      </c>
      <c r="D91" s="1917">
        <v>46507</v>
      </c>
      <c r="E91" s="1917"/>
      <c r="F91" s="1928" t="str">
        <f t="shared" ca="1" si="9"/>
        <v>OK</v>
      </c>
      <c r="G91" s="1918" t="s">
        <v>1304</v>
      </c>
      <c r="H91" s="1919" t="s">
        <v>5190</v>
      </c>
      <c r="I91" s="1920" t="s">
        <v>5191</v>
      </c>
      <c r="J91" s="1921" t="s">
        <v>4962</v>
      </c>
      <c r="K91" s="1960"/>
      <c r="L91" s="1925"/>
      <c r="M91" s="1922" t="e">
        <f>IF(ISNUMBER(FIND("/",#REF!,1)),MID(#REF!,1,FIND("/",#REF!,1)-1),#REF!)</f>
        <v>#REF!</v>
      </c>
      <c r="N91" s="1922" t="str">
        <f>IF(ISNUMBER(FIND("/",#REF!,1)),MID(#REF!,FIND("/",#REF!,1)+1,LEN(#REF!)),"")</f>
        <v/>
      </c>
      <c r="O91" s="1923"/>
      <c r="P91" s="1923"/>
      <c r="Q91" s="1923"/>
      <c r="R91" s="1923"/>
      <c r="S91" s="1923"/>
      <c r="T91" s="1923"/>
      <c r="U91" s="1923"/>
      <c r="V91" s="1923"/>
      <c r="W91" s="1923"/>
    </row>
    <row r="92" spans="1:23" s="14" customFormat="1" ht="60">
      <c r="A92" s="2021" t="s">
        <v>1635</v>
      </c>
      <c r="B92" s="2022" t="s">
        <v>5325</v>
      </c>
      <c r="C92" s="1916">
        <v>45022</v>
      </c>
      <c r="D92" s="2023">
        <v>46844</v>
      </c>
      <c r="E92" s="2023" t="str">
        <f ca="1">IF(D92&lt;=$T$2,"CADUCADO","VIGENTE")</f>
        <v>VIGENTE</v>
      </c>
      <c r="F92" s="1928" t="str">
        <f t="shared" ca="1" si="9"/>
        <v>OK</v>
      </c>
      <c r="G92" s="2024" t="s">
        <v>1306</v>
      </c>
      <c r="H92" s="2025" t="s">
        <v>5326</v>
      </c>
      <c r="I92" s="2039" t="s">
        <v>5327</v>
      </c>
      <c r="J92" s="1919" t="s">
        <v>5328</v>
      </c>
      <c r="K92" s="1960" t="s">
        <v>5329</v>
      </c>
      <c r="O92" s="103"/>
      <c r="P92" s="103"/>
      <c r="Q92" s="103"/>
      <c r="R92" s="103"/>
      <c r="S92" s="103"/>
      <c r="T92" s="103"/>
      <c r="U92" s="103"/>
      <c r="V92" s="103"/>
      <c r="W92" s="103"/>
    </row>
    <row r="93" spans="1:23" s="14" customFormat="1" ht="45">
      <c r="A93" s="1926" t="s">
        <v>1633</v>
      </c>
      <c r="B93" s="1915" t="s">
        <v>5989</v>
      </c>
      <c r="C93" s="1916">
        <v>45685</v>
      </c>
      <c r="D93" s="1917">
        <v>47514</v>
      </c>
      <c r="E93" s="2023" t="str">
        <f ca="1">IF(D93&lt;=$T$2,"CADUCADO","VIGENTE")</f>
        <v>VIGENTE</v>
      </c>
      <c r="F93" s="1928" t="str">
        <f t="shared" ca="1" si="9"/>
        <v>OK</v>
      </c>
      <c r="G93" s="1918" t="s">
        <v>1306</v>
      </c>
      <c r="H93" s="2025" t="s">
        <v>5986</v>
      </c>
      <c r="I93" s="2026" t="s">
        <v>5987</v>
      </c>
      <c r="J93" s="1921" t="s">
        <v>3255</v>
      </c>
      <c r="K93" s="2027" t="s">
        <v>5988</v>
      </c>
      <c r="O93" s="103"/>
      <c r="P93" s="103"/>
      <c r="Q93" s="103"/>
      <c r="R93" s="103"/>
      <c r="S93" s="103"/>
      <c r="T93" s="103"/>
      <c r="U93" s="103"/>
      <c r="V93" s="103"/>
      <c r="W93" s="103"/>
    </row>
    <row r="94" spans="1:23" s="14" customFormat="1" ht="15">
      <c r="A94" s="2021"/>
      <c r="B94" s="2022"/>
      <c r="C94" s="1916"/>
      <c r="D94" s="2023"/>
      <c r="E94" s="2023" t="str">
        <f t="shared" ref="E94:E96" ca="1" si="12">IF(D94&lt;=$T$2,"CADUCADO","VIGENTE")</f>
        <v>CADUCADO</v>
      </c>
      <c r="F94" s="1928" t="e">
        <f t="shared" ca="1" si="9"/>
        <v>#NUM!</v>
      </c>
      <c r="G94" s="2024"/>
      <c r="H94" s="2025"/>
      <c r="I94" s="2026"/>
      <c r="J94" s="1921"/>
      <c r="K94" s="2027"/>
      <c r="O94" s="103"/>
      <c r="P94" s="103"/>
      <c r="Q94" s="103"/>
      <c r="R94" s="103"/>
      <c r="S94" s="103"/>
      <c r="T94" s="103"/>
      <c r="U94" s="103"/>
      <c r="V94" s="103"/>
      <c r="W94" s="103"/>
    </row>
    <row r="95" spans="1:23" s="14" customFormat="1" ht="15">
      <c r="A95" s="2021"/>
      <c r="B95" s="2022"/>
      <c r="C95" s="1916"/>
      <c r="D95" s="2023"/>
      <c r="E95" s="2023" t="str">
        <f t="shared" ca="1" si="12"/>
        <v>CADUCADO</v>
      </c>
      <c r="F95" s="1928" t="e">
        <f t="shared" ca="1" si="9"/>
        <v>#NUM!</v>
      </c>
      <c r="G95" s="2024"/>
      <c r="H95" s="2025"/>
      <c r="I95" s="2026"/>
      <c r="J95" s="1921"/>
      <c r="K95" s="2027"/>
      <c r="O95" s="103"/>
      <c r="P95" s="103"/>
      <c r="Q95" s="103"/>
      <c r="R95" s="103"/>
      <c r="S95" s="103"/>
      <c r="T95" s="103"/>
      <c r="U95" s="103"/>
      <c r="V95" s="103"/>
      <c r="W95" s="103"/>
    </row>
    <row r="96" spans="1:23" ht="16.5" customHeight="1">
      <c r="A96" s="2021"/>
      <c r="B96" s="2022"/>
      <c r="C96" s="1916"/>
      <c r="D96" s="2023"/>
      <c r="E96" s="2023" t="str">
        <f t="shared" ca="1" si="12"/>
        <v>CADUCADO</v>
      </c>
      <c r="F96" s="1928" t="e">
        <f t="shared" ca="1" si="9"/>
        <v>#NUM!</v>
      </c>
      <c r="G96" s="2024"/>
      <c r="H96" s="2025"/>
      <c r="I96" s="2026"/>
      <c r="J96" s="1921"/>
      <c r="K96" s="2027"/>
    </row>
    <row r="97" spans="1:23" ht="15">
      <c r="O97"/>
      <c r="P97"/>
      <c r="Q97"/>
      <c r="R97"/>
      <c r="S97"/>
      <c r="T97"/>
      <c r="U97"/>
      <c r="V97"/>
      <c r="W97"/>
    </row>
    <row r="98" spans="1:23" ht="15.75" customHeight="1">
      <c r="A98" s="168"/>
      <c r="B98" s="443"/>
      <c r="C98" s="444"/>
      <c r="D98" s="1844"/>
      <c r="E98" s="1844"/>
      <c r="F98" s="1844"/>
      <c r="G98" s="154"/>
      <c r="H98" s="441"/>
      <c r="I98" s="1565"/>
      <c r="J98" s="168"/>
      <c r="K98" s="168"/>
      <c r="M98" s="4">
        <f>IF(ISNUMBER(FIND("/",$B100,1)),MID($B100,1,FIND("/",$B100,1)-1),$B100)</f>
        <v>0</v>
      </c>
      <c r="N98" s="4" t="str">
        <f>IF(ISNUMBER(FIND("/",$B100,1)),MID($B100,FIND("/",$B100,1)+1,LEN($B100)),"")</f>
        <v/>
      </c>
      <c r="O98"/>
      <c r="P98"/>
      <c r="Q98"/>
      <c r="R98"/>
      <c r="S98"/>
      <c r="T98"/>
      <c r="U98"/>
      <c r="V98"/>
      <c r="W98"/>
    </row>
    <row r="99" spans="1:23" ht="15.75">
      <c r="A99" s="2312" t="s">
        <v>2240</v>
      </c>
      <c r="B99" s="2313"/>
      <c r="J99" s="68"/>
      <c r="M99" s="4" t="str">
        <f t="shared" ref="M99:M135" si="13">IF(ISNUMBER(FIND("/",$B101,1)),MID($B101,1,FIND("/",$B101,1)-1),$B101)</f>
        <v>SISTEMAS</v>
      </c>
      <c r="N99" s="4" t="str">
        <f t="shared" ref="N99:N135" si="14">IF(ISNUMBER(FIND("/",$B101,1)),MID($B101,FIND("/",$B101,1)+1,LEN($B101)),"")</f>
        <v/>
      </c>
      <c r="O99"/>
      <c r="P99"/>
      <c r="Q99"/>
      <c r="R99"/>
      <c r="S99"/>
      <c r="T99"/>
      <c r="U99"/>
      <c r="V99"/>
      <c r="W99"/>
    </row>
    <row r="100" spans="1:23" ht="30" customHeight="1">
      <c r="A100" s="13"/>
      <c r="B100" s="27"/>
      <c r="C100" s="10"/>
      <c r="D100" s="38"/>
      <c r="E100" s="38"/>
      <c r="F100" s="38"/>
      <c r="G100" s="27"/>
      <c r="H100" s="29"/>
      <c r="I100" s="29"/>
      <c r="J100" s="29"/>
      <c r="K100" s="11"/>
      <c r="M100" s="4">
        <f t="shared" si="13"/>
        <v>1</v>
      </c>
      <c r="N100" s="4" t="str">
        <f t="shared" si="14"/>
        <v/>
      </c>
      <c r="O100"/>
      <c r="P100"/>
      <c r="Q100"/>
      <c r="R100"/>
      <c r="S100"/>
      <c r="T100"/>
      <c r="U100"/>
      <c r="V100"/>
      <c r="W100"/>
    </row>
    <row r="101" spans="1:23" ht="30" customHeight="1">
      <c r="A101" s="86" t="s">
        <v>1645</v>
      </c>
      <c r="B101" s="86" t="s">
        <v>1646</v>
      </c>
      <c r="C101" s="86" t="s">
        <v>1647</v>
      </c>
      <c r="D101" s="86" t="s">
        <v>1648</v>
      </c>
      <c r="E101" s="551"/>
      <c r="F101" s="551"/>
      <c r="G101" s="27"/>
      <c r="H101" s="29"/>
      <c r="I101" s="29"/>
      <c r="J101" s="29"/>
      <c r="K101" s="11"/>
      <c r="M101" s="4">
        <f t="shared" si="13"/>
        <v>0</v>
      </c>
      <c r="N101" s="4" t="str">
        <f t="shared" si="14"/>
        <v/>
      </c>
      <c r="O101"/>
      <c r="P101"/>
      <c r="Q101"/>
      <c r="R101"/>
      <c r="S101"/>
      <c r="T101"/>
      <c r="U101"/>
      <c r="V101"/>
      <c r="W101"/>
    </row>
    <row r="102" spans="1:23" ht="30" customHeight="1">
      <c r="A102" s="5">
        <f>COUNTIF($A5:$A100,"P")</f>
        <v>87</v>
      </c>
      <c r="B102" s="5">
        <f>COUNTIF($A5:$A100,"S*")</f>
        <v>1</v>
      </c>
      <c r="C102" s="5">
        <f>COUNTIF($A5:$A100,"F")</f>
        <v>1</v>
      </c>
      <c r="D102" s="5">
        <f>COUNTIF($A5:$A100,"P*") + COUNTIF($A5:$A100,"S2") *2 + COUNTIF($A5:$A100,"S3") *3 + COUNTIF($A5:$A100,"S4") *4</f>
        <v>89</v>
      </c>
      <c r="E102" s="11"/>
      <c r="F102" s="11"/>
      <c r="G102" s="27"/>
      <c r="H102" s="29"/>
      <c r="I102" s="29"/>
      <c r="J102" s="29"/>
      <c r="K102" s="11"/>
      <c r="M102" s="4">
        <f t="shared" si="13"/>
        <v>0</v>
      </c>
      <c r="N102" s="4" t="str">
        <f t="shared" si="14"/>
        <v/>
      </c>
      <c r="O102"/>
      <c r="P102"/>
      <c r="Q102"/>
      <c r="R102"/>
      <c r="S102"/>
      <c r="T102"/>
      <c r="U102"/>
      <c r="V102"/>
      <c r="W102"/>
    </row>
    <row r="103" spans="1:23" ht="30" customHeight="1">
      <c r="A103" s="13"/>
      <c r="B103" s="27"/>
      <c r="C103" s="28"/>
      <c r="D103" s="27"/>
      <c r="E103" s="27"/>
      <c r="F103" s="27"/>
      <c r="G103" s="27"/>
      <c r="H103" s="29"/>
      <c r="I103" s="29"/>
      <c r="J103" s="29"/>
      <c r="K103" s="7"/>
      <c r="M103" s="4">
        <f t="shared" si="13"/>
        <v>0</v>
      </c>
      <c r="N103" s="4" t="str">
        <f t="shared" si="14"/>
        <v/>
      </c>
      <c r="O103"/>
      <c r="P103"/>
      <c r="Q103"/>
      <c r="R103"/>
      <c r="S103"/>
      <c r="T103"/>
      <c r="U103"/>
      <c r="V103"/>
      <c r="W103"/>
    </row>
    <row r="104" spans="1:23" ht="30" customHeight="1">
      <c r="M104" s="4">
        <f t="shared" si="13"/>
        <v>0</v>
      </c>
      <c r="N104" s="4" t="str">
        <f t="shared" si="14"/>
        <v/>
      </c>
      <c r="O104"/>
      <c r="P104"/>
      <c r="Q104"/>
      <c r="R104"/>
      <c r="S104"/>
      <c r="T104"/>
      <c r="U104"/>
      <c r="V104"/>
      <c r="W104"/>
    </row>
    <row r="105" spans="1:23" ht="30" customHeight="1">
      <c r="M105" s="4">
        <f t="shared" si="13"/>
        <v>0</v>
      </c>
      <c r="N105" s="4" t="str">
        <f t="shared" si="14"/>
        <v/>
      </c>
      <c r="O105"/>
      <c r="P105"/>
      <c r="Q105"/>
      <c r="R105"/>
      <c r="S105"/>
      <c r="T105"/>
      <c r="U105"/>
      <c r="V105"/>
      <c r="W105"/>
    </row>
    <row r="106" spans="1:23" ht="30" customHeight="1">
      <c r="M106" s="4">
        <f t="shared" si="13"/>
        <v>0</v>
      </c>
      <c r="N106" s="4" t="str">
        <f t="shared" si="14"/>
        <v/>
      </c>
      <c r="O106"/>
      <c r="P106"/>
      <c r="Q106"/>
      <c r="R106"/>
      <c r="S106"/>
      <c r="T106"/>
      <c r="U106"/>
      <c r="V106"/>
      <c r="W106"/>
    </row>
    <row r="107" spans="1:23" ht="30" customHeight="1">
      <c r="M107" s="4">
        <f t="shared" si="13"/>
        <v>0</v>
      </c>
      <c r="N107" s="4" t="str">
        <f t="shared" si="14"/>
        <v/>
      </c>
      <c r="O107"/>
      <c r="P107"/>
      <c r="Q107"/>
      <c r="R107"/>
      <c r="S107"/>
      <c r="T107"/>
      <c r="U107"/>
      <c r="V107"/>
      <c r="W107"/>
    </row>
    <row r="108" spans="1:23" ht="30" customHeight="1">
      <c r="M108" s="4">
        <f t="shared" si="13"/>
        <v>0</v>
      </c>
      <c r="N108" s="4" t="str">
        <f t="shared" si="14"/>
        <v/>
      </c>
      <c r="O108"/>
      <c r="P108"/>
      <c r="Q108"/>
      <c r="R108"/>
      <c r="S108"/>
      <c r="T108"/>
      <c r="U108"/>
      <c r="V108"/>
      <c r="W108"/>
    </row>
    <row r="109" spans="1:23" ht="30" customHeight="1">
      <c r="M109" s="4">
        <f t="shared" si="13"/>
        <v>0</v>
      </c>
      <c r="N109" s="4" t="str">
        <f t="shared" si="14"/>
        <v/>
      </c>
      <c r="O109"/>
      <c r="P109"/>
      <c r="Q109"/>
      <c r="R109"/>
      <c r="S109"/>
      <c r="T109"/>
      <c r="U109"/>
      <c r="V109"/>
      <c r="W109"/>
    </row>
    <row r="110" spans="1:23" ht="30" customHeight="1">
      <c r="M110" s="4">
        <f t="shared" si="13"/>
        <v>0</v>
      </c>
      <c r="N110" s="4" t="str">
        <f t="shared" si="14"/>
        <v/>
      </c>
      <c r="O110"/>
      <c r="P110"/>
      <c r="Q110"/>
      <c r="R110"/>
      <c r="S110"/>
      <c r="T110"/>
      <c r="U110"/>
      <c r="V110"/>
      <c r="W110"/>
    </row>
    <row r="111" spans="1:23" ht="30" customHeight="1">
      <c r="M111" s="4">
        <f t="shared" si="13"/>
        <v>0</v>
      </c>
      <c r="N111" s="4" t="str">
        <f t="shared" si="14"/>
        <v/>
      </c>
      <c r="O111"/>
      <c r="P111"/>
      <c r="Q111"/>
      <c r="R111"/>
      <c r="S111"/>
      <c r="T111"/>
      <c r="U111"/>
      <c r="V111"/>
      <c r="W111"/>
    </row>
    <row r="112" spans="1:23" ht="30" customHeight="1">
      <c r="M112" s="4">
        <f t="shared" si="13"/>
        <v>0</v>
      </c>
      <c r="N112" s="4" t="str">
        <f t="shared" si="14"/>
        <v/>
      </c>
      <c r="O112"/>
      <c r="P112"/>
      <c r="Q112"/>
      <c r="R112"/>
      <c r="S112"/>
      <c r="T112"/>
      <c r="U112"/>
      <c r="V112"/>
      <c r="W112"/>
    </row>
    <row r="113" spans="12:23" ht="30" customHeight="1">
      <c r="M113" s="4">
        <f t="shared" si="13"/>
        <v>0</v>
      </c>
      <c r="N113" s="4" t="str">
        <f t="shared" si="14"/>
        <v/>
      </c>
      <c r="O113"/>
      <c r="P113"/>
      <c r="Q113"/>
      <c r="R113"/>
      <c r="S113"/>
      <c r="T113"/>
      <c r="U113"/>
      <c r="V113"/>
      <c r="W113"/>
    </row>
    <row r="114" spans="12:23" ht="30" customHeight="1">
      <c r="M114" s="4">
        <f t="shared" si="13"/>
        <v>0</v>
      </c>
      <c r="N114" s="4" t="str">
        <f t="shared" si="14"/>
        <v/>
      </c>
      <c r="O114"/>
      <c r="P114"/>
      <c r="Q114"/>
      <c r="R114"/>
      <c r="S114"/>
      <c r="T114"/>
      <c r="U114"/>
      <c r="V114"/>
      <c r="W114"/>
    </row>
    <row r="115" spans="12:23" ht="30" customHeight="1">
      <c r="M115" s="4">
        <f t="shared" si="13"/>
        <v>0</v>
      </c>
      <c r="N115" s="4" t="str">
        <f t="shared" si="14"/>
        <v/>
      </c>
      <c r="O115"/>
      <c r="P115"/>
      <c r="Q115"/>
      <c r="R115"/>
      <c r="S115"/>
      <c r="T115"/>
      <c r="U115"/>
      <c r="V115"/>
      <c r="W115"/>
    </row>
    <row r="116" spans="12:23" ht="30" customHeight="1">
      <c r="L116" s="65"/>
      <c r="M116" s="4">
        <f t="shared" si="13"/>
        <v>0</v>
      </c>
      <c r="N116" s="4" t="str">
        <f t="shared" si="14"/>
        <v/>
      </c>
      <c r="O116"/>
      <c r="P116"/>
      <c r="Q116"/>
      <c r="R116"/>
      <c r="S116"/>
      <c r="T116"/>
      <c r="U116"/>
      <c r="V116"/>
      <c r="W116"/>
    </row>
    <row r="117" spans="12:23" ht="30" customHeight="1">
      <c r="L117" s="65"/>
      <c r="M117" s="4">
        <f t="shared" si="13"/>
        <v>0</v>
      </c>
      <c r="N117" s="4" t="str">
        <f t="shared" si="14"/>
        <v/>
      </c>
      <c r="O117"/>
      <c r="P117"/>
      <c r="Q117"/>
      <c r="R117"/>
      <c r="S117"/>
      <c r="T117"/>
      <c r="U117"/>
      <c r="V117"/>
      <c r="W117"/>
    </row>
    <row r="118" spans="12:23" ht="30" customHeight="1">
      <c r="M118" s="4">
        <f t="shared" si="13"/>
        <v>0</v>
      </c>
      <c r="N118" s="4" t="str">
        <f t="shared" si="14"/>
        <v/>
      </c>
      <c r="O118"/>
      <c r="P118"/>
      <c r="Q118"/>
      <c r="R118"/>
      <c r="S118"/>
      <c r="T118"/>
      <c r="U118"/>
      <c r="V118"/>
      <c r="W118"/>
    </row>
    <row r="119" spans="12:23" ht="30" customHeight="1">
      <c r="M119" s="4">
        <f t="shared" si="13"/>
        <v>0</v>
      </c>
      <c r="N119" s="4" t="str">
        <f t="shared" si="14"/>
        <v/>
      </c>
      <c r="O119"/>
      <c r="P119"/>
      <c r="Q119"/>
      <c r="R119"/>
      <c r="S119"/>
      <c r="T119"/>
      <c r="U119"/>
      <c r="V119"/>
      <c r="W119"/>
    </row>
    <row r="120" spans="12:23" ht="30" customHeight="1">
      <c r="M120" s="4">
        <f t="shared" si="13"/>
        <v>0</v>
      </c>
      <c r="N120" s="4" t="str">
        <f t="shared" si="14"/>
        <v/>
      </c>
      <c r="O120"/>
      <c r="P120"/>
      <c r="Q120"/>
      <c r="R120"/>
      <c r="S120"/>
      <c r="T120"/>
      <c r="U120"/>
      <c r="V120"/>
      <c r="W120"/>
    </row>
    <row r="121" spans="12:23" ht="30" customHeight="1">
      <c r="M121" s="4">
        <f t="shared" si="13"/>
        <v>0</v>
      </c>
      <c r="N121" s="4" t="str">
        <f t="shared" si="14"/>
        <v/>
      </c>
      <c r="O121"/>
      <c r="P121"/>
      <c r="Q121"/>
      <c r="R121"/>
      <c r="S121"/>
      <c r="T121"/>
      <c r="U121"/>
      <c r="V121"/>
      <c r="W121"/>
    </row>
    <row r="122" spans="12:23" ht="30" customHeight="1">
      <c r="M122" s="4">
        <f t="shared" si="13"/>
        <v>0</v>
      </c>
      <c r="N122" s="4" t="str">
        <f t="shared" si="14"/>
        <v/>
      </c>
      <c r="O122"/>
      <c r="P122"/>
      <c r="Q122"/>
      <c r="R122"/>
      <c r="S122"/>
      <c r="T122"/>
      <c r="U122"/>
      <c r="V122"/>
      <c r="W122"/>
    </row>
    <row r="123" spans="12:23" ht="30" customHeight="1">
      <c r="M123" s="4">
        <f t="shared" si="13"/>
        <v>0</v>
      </c>
      <c r="N123" s="4" t="str">
        <f t="shared" si="14"/>
        <v/>
      </c>
      <c r="O123"/>
      <c r="P123"/>
      <c r="Q123"/>
      <c r="R123"/>
      <c r="S123"/>
      <c r="T123"/>
      <c r="U123"/>
      <c r="V123"/>
      <c r="W123"/>
    </row>
    <row r="124" spans="12:23" ht="30" customHeight="1">
      <c r="M124" s="4">
        <f t="shared" si="13"/>
        <v>0</v>
      </c>
      <c r="N124" s="4" t="str">
        <f t="shared" si="14"/>
        <v/>
      </c>
      <c r="O124"/>
      <c r="P124"/>
      <c r="Q124"/>
      <c r="R124"/>
      <c r="S124"/>
      <c r="T124"/>
      <c r="U124"/>
      <c r="V124"/>
      <c r="W124"/>
    </row>
    <row r="125" spans="12:23" ht="30" customHeight="1">
      <c r="M125" s="4">
        <f t="shared" si="13"/>
        <v>0</v>
      </c>
      <c r="N125" s="4" t="str">
        <f t="shared" si="14"/>
        <v/>
      </c>
      <c r="O125"/>
      <c r="P125"/>
      <c r="Q125"/>
      <c r="R125"/>
      <c r="S125"/>
      <c r="T125"/>
      <c r="U125"/>
      <c r="V125"/>
      <c r="W125"/>
    </row>
    <row r="126" spans="12:23" ht="30" customHeight="1">
      <c r="M126" s="4">
        <f t="shared" si="13"/>
        <v>0</v>
      </c>
      <c r="N126" s="4" t="str">
        <f t="shared" si="14"/>
        <v/>
      </c>
      <c r="O126"/>
      <c r="P126"/>
      <c r="Q126"/>
      <c r="R126"/>
      <c r="S126"/>
      <c r="T126"/>
      <c r="U126"/>
      <c r="V126"/>
      <c r="W126"/>
    </row>
    <row r="127" spans="12:23" ht="30" customHeight="1">
      <c r="M127" s="4">
        <f t="shared" si="13"/>
        <v>0</v>
      </c>
      <c r="N127" s="4" t="str">
        <f t="shared" si="14"/>
        <v/>
      </c>
      <c r="O127"/>
      <c r="P127"/>
      <c r="Q127"/>
      <c r="R127"/>
      <c r="S127"/>
      <c r="T127"/>
      <c r="U127"/>
      <c r="V127"/>
      <c r="W127"/>
    </row>
    <row r="128" spans="12:23" ht="30" customHeight="1">
      <c r="M128" s="4">
        <f t="shared" si="13"/>
        <v>0</v>
      </c>
      <c r="N128" s="4" t="str">
        <f t="shared" si="14"/>
        <v/>
      </c>
      <c r="O128"/>
      <c r="P128"/>
      <c r="Q128"/>
      <c r="R128"/>
      <c r="S128"/>
      <c r="T128"/>
      <c r="U128"/>
      <c r="V128"/>
      <c r="W128"/>
    </row>
    <row r="129" spans="13:23" ht="30" customHeight="1">
      <c r="M129" s="4">
        <f t="shared" si="13"/>
        <v>0</v>
      </c>
      <c r="N129" s="4" t="str">
        <f t="shared" si="14"/>
        <v/>
      </c>
      <c r="O129"/>
      <c r="P129"/>
      <c r="Q129"/>
      <c r="R129"/>
      <c r="S129"/>
      <c r="T129"/>
      <c r="U129"/>
      <c r="V129"/>
      <c r="W129"/>
    </row>
    <row r="130" spans="13:23" ht="30" customHeight="1">
      <c r="M130" s="4">
        <f t="shared" si="13"/>
        <v>0</v>
      </c>
      <c r="N130" s="4" t="str">
        <f t="shared" si="14"/>
        <v/>
      </c>
      <c r="O130"/>
      <c r="P130"/>
      <c r="Q130"/>
      <c r="R130"/>
      <c r="S130"/>
      <c r="T130"/>
      <c r="U130"/>
      <c r="V130"/>
      <c r="W130"/>
    </row>
    <row r="131" spans="13:23" ht="30" customHeight="1">
      <c r="M131" s="4">
        <f t="shared" si="13"/>
        <v>0</v>
      </c>
      <c r="N131" s="4" t="str">
        <f t="shared" si="14"/>
        <v/>
      </c>
    </row>
    <row r="132" spans="13:23" ht="30" customHeight="1">
      <c r="M132" s="4">
        <f t="shared" si="13"/>
        <v>0</v>
      </c>
      <c r="N132" s="4" t="str">
        <f t="shared" si="14"/>
        <v/>
      </c>
    </row>
    <row r="133" spans="13:23" ht="30" customHeight="1">
      <c r="M133" s="4">
        <f t="shared" si="13"/>
        <v>0</v>
      </c>
      <c r="N133" s="4" t="str">
        <f t="shared" si="14"/>
        <v/>
      </c>
    </row>
    <row r="134" spans="13:23" ht="30" customHeight="1">
      <c r="M134" s="4">
        <f t="shared" si="13"/>
        <v>0</v>
      </c>
      <c r="N134" s="4" t="str">
        <f t="shared" si="14"/>
        <v/>
      </c>
    </row>
    <row r="135" spans="13:23" ht="30" customHeight="1">
      <c r="M135" s="4">
        <f t="shared" si="13"/>
        <v>0</v>
      </c>
      <c r="N135" s="4" t="str">
        <f t="shared" si="14"/>
        <v/>
      </c>
    </row>
    <row r="136" spans="13:23" ht="30" customHeight="1">
      <c r="M136" s="4">
        <f t="shared" ref="M136:M199" si="15">IF(ISNUMBER(FIND("/",$B138,1)),MID($B138,1,FIND("/",$B138,1)-1),$B138)</f>
        <v>0</v>
      </c>
      <c r="N136" s="4" t="str">
        <f t="shared" ref="N136:N199" si="16">IF(ISNUMBER(FIND("/",$B138,1)),MID($B138,FIND("/",$B138,1)+1,LEN($B138)),"")</f>
        <v/>
      </c>
    </row>
    <row r="137" spans="13:23" ht="30" customHeight="1">
      <c r="M137" s="4">
        <f t="shared" si="15"/>
        <v>0</v>
      </c>
      <c r="N137" s="4" t="str">
        <f t="shared" si="16"/>
        <v/>
      </c>
    </row>
    <row r="138" spans="13:23" ht="30" customHeight="1">
      <c r="M138" s="4">
        <f t="shared" si="15"/>
        <v>0</v>
      </c>
      <c r="N138" s="4" t="str">
        <f t="shared" si="16"/>
        <v/>
      </c>
    </row>
    <row r="139" spans="13:23" ht="30" customHeight="1">
      <c r="M139" s="4">
        <f t="shared" si="15"/>
        <v>0</v>
      </c>
      <c r="N139" s="4" t="str">
        <f t="shared" si="16"/>
        <v/>
      </c>
    </row>
    <row r="140" spans="13:23" ht="30" customHeight="1">
      <c r="M140" s="4">
        <f t="shared" si="15"/>
        <v>0</v>
      </c>
      <c r="N140" s="4" t="str">
        <f t="shared" si="16"/>
        <v/>
      </c>
    </row>
    <row r="141" spans="13:23" ht="30" customHeight="1">
      <c r="M141" s="4">
        <f t="shared" si="15"/>
        <v>0</v>
      </c>
      <c r="N141" s="4" t="str">
        <f t="shared" si="16"/>
        <v/>
      </c>
    </row>
    <row r="142" spans="13:23" ht="30" customHeight="1">
      <c r="M142" s="4">
        <f t="shared" si="15"/>
        <v>0</v>
      </c>
      <c r="N142" s="4" t="str">
        <f t="shared" si="16"/>
        <v/>
      </c>
    </row>
    <row r="143" spans="13:23" ht="30" customHeight="1">
      <c r="M143" s="4">
        <f t="shared" si="15"/>
        <v>0</v>
      </c>
      <c r="N143" s="4" t="str">
        <f t="shared" si="16"/>
        <v/>
      </c>
    </row>
    <row r="144" spans="13:23" ht="30" customHeight="1">
      <c r="M144" s="4">
        <f t="shared" si="15"/>
        <v>0</v>
      </c>
      <c r="N144" s="4" t="str">
        <f t="shared" si="16"/>
        <v/>
      </c>
    </row>
    <row r="145" spans="12:14" ht="30" customHeight="1">
      <c r="M145" s="4">
        <f t="shared" si="15"/>
        <v>0</v>
      </c>
      <c r="N145" s="4" t="str">
        <f t="shared" si="16"/>
        <v/>
      </c>
    </row>
    <row r="146" spans="12:14" ht="30" customHeight="1">
      <c r="M146" s="4">
        <f t="shared" si="15"/>
        <v>0</v>
      </c>
      <c r="N146" s="4" t="str">
        <f t="shared" si="16"/>
        <v/>
      </c>
    </row>
    <row r="147" spans="12:14" ht="30" customHeight="1">
      <c r="M147" s="4">
        <f t="shared" si="15"/>
        <v>0</v>
      </c>
      <c r="N147" s="4" t="str">
        <f t="shared" si="16"/>
        <v/>
      </c>
    </row>
    <row r="148" spans="12:14" ht="30" customHeight="1">
      <c r="M148" s="4">
        <f t="shared" si="15"/>
        <v>0</v>
      </c>
      <c r="N148" s="4" t="str">
        <f t="shared" si="16"/>
        <v/>
      </c>
    </row>
    <row r="149" spans="12:14" ht="30" customHeight="1">
      <c r="M149" s="4">
        <f t="shared" si="15"/>
        <v>0</v>
      </c>
      <c r="N149" s="4" t="str">
        <f t="shared" si="16"/>
        <v/>
      </c>
    </row>
    <row r="150" spans="12:14" ht="30" customHeight="1">
      <c r="M150" s="4">
        <f t="shared" si="15"/>
        <v>0</v>
      </c>
      <c r="N150" s="4" t="str">
        <f t="shared" si="16"/>
        <v/>
      </c>
    </row>
    <row r="151" spans="12:14" ht="30" customHeight="1">
      <c r="M151" s="4">
        <f t="shared" si="15"/>
        <v>0</v>
      </c>
      <c r="N151" s="4" t="str">
        <f t="shared" si="16"/>
        <v/>
      </c>
    </row>
    <row r="152" spans="12:14" ht="30" customHeight="1">
      <c r="M152" s="4">
        <f t="shared" si="15"/>
        <v>0</v>
      </c>
      <c r="N152" s="4" t="str">
        <f t="shared" si="16"/>
        <v/>
      </c>
    </row>
    <row r="153" spans="12:14" ht="30" customHeight="1">
      <c r="M153" s="4">
        <f t="shared" si="15"/>
        <v>0</v>
      </c>
      <c r="N153" s="4" t="str">
        <f t="shared" si="16"/>
        <v/>
      </c>
    </row>
    <row r="154" spans="12:14" ht="30" customHeight="1">
      <c r="M154" s="4">
        <f t="shared" si="15"/>
        <v>0</v>
      </c>
      <c r="N154" s="4" t="str">
        <f t="shared" si="16"/>
        <v/>
      </c>
    </row>
    <row r="155" spans="12:14" ht="30" customHeight="1">
      <c r="M155" s="4">
        <f t="shared" si="15"/>
        <v>0</v>
      </c>
      <c r="N155" s="4" t="str">
        <f t="shared" si="16"/>
        <v/>
      </c>
    </row>
    <row r="156" spans="12:14" ht="30" customHeight="1">
      <c r="M156" s="4">
        <f t="shared" si="15"/>
        <v>0</v>
      </c>
      <c r="N156" s="4" t="str">
        <f t="shared" si="16"/>
        <v/>
      </c>
    </row>
    <row r="157" spans="12:14" ht="30" customHeight="1">
      <c r="M157" s="4">
        <f t="shared" si="15"/>
        <v>0</v>
      </c>
      <c r="N157" s="4" t="str">
        <f t="shared" si="16"/>
        <v/>
      </c>
    </row>
    <row r="158" spans="12:14" ht="30" customHeight="1">
      <c r="L158" s="39"/>
      <c r="M158" s="4">
        <f t="shared" si="15"/>
        <v>0</v>
      </c>
      <c r="N158" s="4" t="str">
        <f t="shared" si="16"/>
        <v/>
      </c>
    </row>
    <row r="159" spans="12:14" ht="30" customHeight="1">
      <c r="M159" s="4">
        <f t="shared" si="15"/>
        <v>0</v>
      </c>
      <c r="N159" s="4" t="str">
        <f t="shared" si="16"/>
        <v/>
      </c>
    </row>
    <row r="160" spans="12:14" ht="30" customHeight="1">
      <c r="M160" s="4">
        <f t="shared" si="15"/>
        <v>0</v>
      </c>
      <c r="N160" s="4" t="str">
        <f t="shared" si="16"/>
        <v/>
      </c>
    </row>
    <row r="161" spans="13:14" ht="30" customHeight="1">
      <c r="M161" s="4">
        <f t="shared" si="15"/>
        <v>0</v>
      </c>
      <c r="N161" s="4" t="str">
        <f t="shared" si="16"/>
        <v/>
      </c>
    </row>
    <row r="162" spans="13:14" ht="30" customHeight="1">
      <c r="M162" s="4">
        <f t="shared" si="15"/>
        <v>0</v>
      </c>
      <c r="N162" s="4" t="str">
        <f t="shared" si="16"/>
        <v/>
      </c>
    </row>
    <row r="163" spans="13:14" ht="30" customHeight="1">
      <c r="M163" s="4">
        <f t="shared" si="15"/>
        <v>0</v>
      </c>
      <c r="N163" s="4" t="str">
        <f t="shared" si="16"/>
        <v/>
      </c>
    </row>
    <row r="164" spans="13:14" ht="30" customHeight="1">
      <c r="M164" s="4">
        <f t="shared" si="15"/>
        <v>0</v>
      </c>
      <c r="N164" s="4" t="str">
        <f t="shared" si="16"/>
        <v/>
      </c>
    </row>
    <row r="165" spans="13:14" ht="30" customHeight="1">
      <c r="M165" s="4">
        <f t="shared" si="15"/>
        <v>0</v>
      </c>
      <c r="N165" s="4" t="str">
        <f t="shared" si="16"/>
        <v/>
      </c>
    </row>
    <row r="166" spans="13:14" ht="30" customHeight="1">
      <c r="M166" s="4">
        <f t="shared" si="15"/>
        <v>0</v>
      </c>
      <c r="N166" s="4" t="str">
        <f t="shared" si="16"/>
        <v/>
      </c>
    </row>
    <row r="167" spans="13:14" ht="30" customHeight="1">
      <c r="M167" s="4">
        <f t="shared" si="15"/>
        <v>0</v>
      </c>
      <c r="N167" s="4" t="str">
        <f t="shared" si="16"/>
        <v/>
      </c>
    </row>
    <row r="168" spans="13:14" ht="30" customHeight="1">
      <c r="M168" s="4">
        <f t="shared" si="15"/>
        <v>0</v>
      </c>
      <c r="N168" s="4" t="str">
        <f t="shared" si="16"/>
        <v/>
      </c>
    </row>
    <row r="169" spans="13:14" ht="30" customHeight="1">
      <c r="M169" s="4">
        <f t="shared" si="15"/>
        <v>0</v>
      </c>
      <c r="N169" s="4" t="str">
        <f t="shared" si="16"/>
        <v/>
      </c>
    </row>
    <row r="170" spans="13:14" ht="30" customHeight="1">
      <c r="M170" s="4">
        <f t="shared" si="15"/>
        <v>0</v>
      </c>
      <c r="N170" s="4" t="str">
        <f t="shared" si="16"/>
        <v/>
      </c>
    </row>
    <row r="171" spans="13:14" ht="30" customHeight="1">
      <c r="M171" s="4">
        <f t="shared" si="15"/>
        <v>0</v>
      </c>
      <c r="N171" s="4" t="str">
        <f t="shared" si="16"/>
        <v/>
      </c>
    </row>
    <row r="172" spans="13:14" ht="30" customHeight="1">
      <c r="M172" s="4">
        <f t="shared" si="15"/>
        <v>0</v>
      </c>
      <c r="N172" s="4" t="str">
        <f t="shared" si="16"/>
        <v/>
      </c>
    </row>
    <row r="173" spans="13:14" ht="30" customHeight="1">
      <c r="M173" s="4">
        <f t="shared" si="15"/>
        <v>0</v>
      </c>
      <c r="N173" s="4" t="str">
        <f t="shared" si="16"/>
        <v/>
      </c>
    </row>
    <row r="174" spans="13:14" ht="30" customHeight="1">
      <c r="M174" s="4">
        <f t="shared" si="15"/>
        <v>0</v>
      </c>
      <c r="N174" s="4" t="str">
        <f t="shared" si="16"/>
        <v/>
      </c>
    </row>
    <row r="175" spans="13:14" ht="30" customHeight="1">
      <c r="M175" s="4">
        <f t="shared" si="15"/>
        <v>0</v>
      </c>
      <c r="N175" s="4" t="str">
        <f t="shared" si="16"/>
        <v/>
      </c>
    </row>
    <row r="176" spans="13:14" ht="30" customHeight="1">
      <c r="M176" s="4">
        <f t="shared" si="15"/>
        <v>0</v>
      </c>
      <c r="N176" s="4" t="str">
        <f t="shared" si="16"/>
        <v/>
      </c>
    </row>
    <row r="177" spans="13:14" ht="30" customHeight="1">
      <c r="M177" s="4">
        <f t="shared" si="15"/>
        <v>0</v>
      </c>
      <c r="N177" s="4" t="str">
        <f t="shared" si="16"/>
        <v/>
      </c>
    </row>
    <row r="178" spans="13:14" ht="30" customHeight="1">
      <c r="M178" s="4">
        <f t="shared" si="15"/>
        <v>0</v>
      </c>
      <c r="N178" s="4" t="str">
        <f t="shared" si="16"/>
        <v/>
      </c>
    </row>
    <row r="179" spans="13:14" ht="30" customHeight="1">
      <c r="M179" s="4">
        <f t="shared" si="15"/>
        <v>0</v>
      </c>
      <c r="N179" s="4" t="str">
        <f t="shared" si="16"/>
        <v/>
      </c>
    </row>
    <row r="180" spans="13:14" ht="30" customHeight="1">
      <c r="M180" s="4">
        <f t="shared" si="15"/>
        <v>0</v>
      </c>
      <c r="N180" s="4" t="str">
        <f t="shared" si="16"/>
        <v/>
      </c>
    </row>
    <row r="181" spans="13:14" ht="30" customHeight="1">
      <c r="M181" s="4">
        <f t="shared" si="15"/>
        <v>0</v>
      </c>
      <c r="N181" s="4" t="str">
        <f t="shared" si="16"/>
        <v/>
      </c>
    </row>
    <row r="182" spans="13:14" ht="30" customHeight="1">
      <c r="M182" s="4">
        <f t="shared" si="15"/>
        <v>0</v>
      </c>
      <c r="N182" s="4" t="str">
        <f t="shared" si="16"/>
        <v/>
      </c>
    </row>
    <row r="183" spans="13:14" ht="30" customHeight="1">
      <c r="M183" s="4">
        <f t="shared" si="15"/>
        <v>0</v>
      </c>
      <c r="N183" s="4" t="str">
        <f t="shared" si="16"/>
        <v/>
      </c>
    </row>
    <row r="184" spans="13:14" ht="30" customHeight="1">
      <c r="M184" s="4">
        <f t="shared" si="15"/>
        <v>0</v>
      </c>
      <c r="N184" s="4" t="str">
        <f t="shared" si="16"/>
        <v/>
      </c>
    </row>
    <row r="185" spans="13:14" ht="30" customHeight="1">
      <c r="M185" s="4">
        <f t="shared" si="15"/>
        <v>0</v>
      </c>
      <c r="N185" s="4" t="str">
        <f t="shared" si="16"/>
        <v/>
      </c>
    </row>
    <row r="186" spans="13:14" ht="30" customHeight="1">
      <c r="M186" s="4">
        <f t="shared" si="15"/>
        <v>0</v>
      </c>
      <c r="N186" s="4" t="str">
        <f t="shared" si="16"/>
        <v/>
      </c>
    </row>
    <row r="187" spans="13:14" ht="30" customHeight="1">
      <c r="M187" s="4">
        <f t="shared" si="15"/>
        <v>0</v>
      </c>
      <c r="N187" s="4" t="str">
        <f t="shared" si="16"/>
        <v/>
      </c>
    </row>
    <row r="188" spans="13:14" ht="30" customHeight="1">
      <c r="M188" s="4">
        <f t="shared" si="15"/>
        <v>0</v>
      </c>
      <c r="N188" s="4" t="str">
        <f t="shared" si="16"/>
        <v/>
      </c>
    </row>
    <row r="189" spans="13:14" ht="30" customHeight="1">
      <c r="M189" s="4">
        <f t="shared" si="15"/>
        <v>0</v>
      </c>
      <c r="N189" s="4" t="str">
        <f t="shared" si="16"/>
        <v/>
      </c>
    </row>
    <row r="190" spans="13:14" ht="30" customHeight="1">
      <c r="M190" s="4">
        <f t="shared" si="15"/>
        <v>0</v>
      </c>
      <c r="N190" s="4" t="str">
        <f t="shared" si="16"/>
        <v/>
      </c>
    </row>
    <row r="191" spans="13:14" ht="30" customHeight="1">
      <c r="M191" s="4">
        <f t="shared" si="15"/>
        <v>0</v>
      </c>
      <c r="N191" s="4" t="str">
        <f t="shared" si="16"/>
        <v/>
      </c>
    </row>
    <row r="192" spans="13:14" ht="30" customHeight="1">
      <c r="M192" s="4">
        <f t="shared" si="15"/>
        <v>0</v>
      </c>
      <c r="N192" s="4" t="str">
        <f t="shared" si="16"/>
        <v/>
      </c>
    </row>
    <row r="193" spans="13:14" ht="30" customHeight="1">
      <c r="M193" s="4">
        <f t="shared" si="15"/>
        <v>0</v>
      </c>
      <c r="N193" s="4" t="str">
        <f t="shared" si="16"/>
        <v/>
      </c>
    </row>
    <row r="194" spans="13:14" ht="30" customHeight="1">
      <c r="M194" s="4">
        <f t="shared" si="15"/>
        <v>0</v>
      </c>
      <c r="N194" s="4" t="str">
        <f t="shared" si="16"/>
        <v/>
      </c>
    </row>
    <row r="195" spans="13:14" ht="30" customHeight="1">
      <c r="M195" s="4">
        <f t="shared" si="15"/>
        <v>0</v>
      </c>
      <c r="N195" s="4" t="str">
        <f t="shared" si="16"/>
        <v/>
      </c>
    </row>
    <row r="196" spans="13:14" ht="30" customHeight="1">
      <c r="M196" s="4">
        <f t="shared" si="15"/>
        <v>0</v>
      </c>
      <c r="N196" s="4" t="str">
        <f t="shared" si="16"/>
        <v/>
      </c>
    </row>
    <row r="197" spans="13:14" ht="30" customHeight="1">
      <c r="M197" s="4">
        <f t="shared" si="15"/>
        <v>0</v>
      </c>
      <c r="N197" s="4" t="str">
        <f t="shared" si="16"/>
        <v/>
      </c>
    </row>
    <row r="198" spans="13:14" ht="30" customHeight="1">
      <c r="M198" s="4">
        <f t="shared" si="15"/>
        <v>0</v>
      </c>
      <c r="N198" s="4" t="str">
        <f t="shared" si="16"/>
        <v/>
      </c>
    </row>
    <row r="199" spans="13:14" ht="30" customHeight="1">
      <c r="M199" s="4">
        <f t="shared" si="15"/>
        <v>0</v>
      </c>
      <c r="N199" s="4" t="str">
        <f t="shared" si="16"/>
        <v/>
      </c>
    </row>
    <row r="200" spans="13:14" ht="30" customHeight="1">
      <c r="M200" s="4">
        <f t="shared" ref="M200:M263" si="17">IF(ISNUMBER(FIND("/",$B202,1)),MID($B202,1,FIND("/",$B202,1)-1),$B202)</f>
        <v>0</v>
      </c>
      <c r="N200" s="4" t="str">
        <f t="shared" ref="N200:N263" si="18">IF(ISNUMBER(FIND("/",$B202,1)),MID($B202,FIND("/",$B202,1)+1,LEN($B202)),"")</f>
        <v/>
      </c>
    </row>
    <row r="201" spans="13:14" ht="30" customHeight="1">
      <c r="M201" s="4">
        <f t="shared" si="17"/>
        <v>0</v>
      </c>
      <c r="N201" s="4" t="str">
        <f t="shared" si="18"/>
        <v/>
      </c>
    </row>
    <row r="202" spans="13:14" ht="30" customHeight="1">
      <c r="M202" s="4">
        <f t="shared" si="17"/>
        <v>0</v>
      </c>
      <c r="N202" s="4" t="str">
        <f t="shared" si="18"/>
        <v/>
      </c>
    </row>
    <row r="203" spans="13:14" ht="30" customHeight="1">
      <c r="M203" s="4">
        <f t="shared" si="17"/>
        <v>0</v>
      </c>
      <c r="N203" s="4" t="str">
        <f t="shared" si="18"/>
        <v/>
      </c>
    </row>
    <row r="204" spans="13:14" ht="30" customHeight="1">
      <c r="M204" s="4">
        <f t="shared" si="17"/>
        <v>0</v>
      </c>
      <c r="N204" s="4" t="str">
        <f t="shared" si="18"/>
        <v/>
      </c>
    </row>
    <row r="205" spans="13:14" ht="30" customHeight="1">
      <c r="M205" s="4">
        <f t="shared" si="17"/>
        <v>0</v>
      </c>
      <c r="N205" s="4" t="str">
        <f t="shared" si="18"/>
        <v/>
      </c>
    </row>
    <row r="206" spans="13:14" ht="30" customHeight="1">
      <c r="M206" s="4">
        <f t="shared" si="17"/>
        <v>0</v>
      </c>
      <c r="N206" s="4" t="str">
        <f t="shared" si="18"/>
        <v/>
      </c>
    </row>
    <row r="207" spans="13:14" ht="30" customHeight="1">
      <c r="M207" s="4">
        <f t="shared" si="17"/>
        <v>0</v>
      </c>
      <c r="N207" s="4" t="str">
        <f t="shared" si="18"/>
        <v/>
      </c>
    </row>
    <row r="208" spans="13:14" ht="30" customHeight="1">
      <c r="M208" s="4">
        <f t="shared" si="17"/>
        <v>0</v>
      </c>
      <c r="N208" s="4" t="str">
        <f t="shared" si="18"/>
        <v/>
      </c>
    </row>
    <row r="209" spans="13:14" ht="30" customHeight="1">
      <c r="M209" s="4">
        <f t="shared" si="17"/>
        <v>0</v>
      </c>
      <c r="N209" s="4" t="str">
        <f t="shared" si="18"/>
        <v/>
      </c>
    </row>
    <row r="210" spans="13:14" ht="30" customHeight="1">
      <c r="M210" s="4">
        <f t="shared" si="17"/>
        <v>0</v>
      </c>
      <c r="N210" s="4" t="str">
        <f t="shared" si="18"/>
        <v/>
      </c>
    </row>
    <row r="211" spans="13:14" ht="30" customHeight="1">
      <c r="M211" s="4">
        <f t="shared" si="17"/>
        <v>0</v>
      </c>
      <c r="N211" s="4" t="str">
        <f t="shared" si="18"/>
        <v/>
      </c>
    </row>
    <row r="212" spans="13:14" ht="30" customHeight="1">
      <c r="M212" s="4">
        <f t="shared" si="17"/>
        <v>0</v>
      </c>
      <c r="N212" s="4" t="str">
        <f t="shared" si="18"/>
        <v/>
      </c>
    </row>
    <row r="213" spans="13:14" ht="30" customHeight="1">
      <c r="M213" s="4">
        <f t="shared" si="17"/>
        <v>0</v>
      </c>
      <c r="N213" s="4" t="str">
        <f t="shared" si="18"/>
        <v/>
      </c>
    </row>
    <row r="214" spans="13:14" ht="30" customHeight="1">
      <c r="M214" s="4">
        <f t="shared" si="17"/>
        <v>0</v>
      </c>
      <c r="N214" s="4" t="str">
        <f t="shared" si="18"/>
        <v/>
      </c>
    </row>
    <row r="215" spans="13:14" ht="30" customHeight="1">
      <c r="M215" s="4">
        <f t="shared" si="17"/>
        <v>0</v>
      </c>
      <c r="N215" s="4" t="str">
        <f t="shared" si="18"/>
        <v/>
      </c>
    </row>
    <row r="216" spans="13:14" ht="30" customHeight="1">
      <c r="M216" s="4">
        <f t="shared" si="17"/>
        <v>0</v>
      </c>
      <c r="N216" s="4" t="str">
        <f t="shared" si="18"/>
        <v/>
      </c>
    </row>
    <row r="217" spans="13:14" ht="30" customHeight="1">
      <c r="M217" s="4">
        <f t="shared" si="17"/>
        <v>0</v>
      </c>
      <c r="N217" s="4" t="str">
        <f t="shared" si="18"/>
        <v/>
      </c>
    </row>
    <row r="218" spans="13:14" ht="30" customHeight="1">
      <c r="M218" s="4">
        <f t="shared" si="17"/>
        <v>0</v>
      </c>
      <c r="N218" s="4" t="str">
        <f t="shared" si="18"/>
        <v/>
      </c>
    </row>
    <row r="219" spans="13:14" ht="30" customHeight="1">
      <c r="M219" s="4">
        <f t="shared" si="17"/>
        <v>0</v>
      </c>
      <c r="N219" s="4" t="str">
        <f t="shared" si="18"/>
        <v/>
      </c>
    </row>
    <row r="220" spans="13:14" ht="30" customHeight="1">
      <c r="M220" s="4">
        <f t="shared" si="17"/>
        <v>0</v>
      </c>
      <c r="N220" s="4" t="str">
        <f t="shared" si="18"/>
        <v/>
      </c>
    </row>
    <row r="221" spans="13:14" ht="30" customHeight="1">
      <c r="M221" s="4">
        <f t="shared" si="17"/>
        <v>0</v>
      </c>
      <c r="N221" s="4" t="str">
        <f t="shared" si="18"/>
        <v/>
      </c>
    </row>
    <row r="222" spans="13:14" ht="30" customHeight="1">
      <c r="M222" s="4">
        <f t="shared" si="17"/>
        <v>0</v>
      </c>
      <c r="N222" s="4" t="str">
        <f t="shared" si="18"/>
        <v/>
      </c>
    </row>
    <row r="223" spans="13:14" ht="30" customHeight="1">
      <c r="M223" s="4">
        <f t="shared" si="17"/>
        <v>0</v>
      </c>
      <c r="N223" s="4" t="str">
        <f t="shared" si="18"/>
        <v/>
      </c>
    </row>
    <row r="224" spans="13:14" ht="30" customHeight="1">
      <c r="M224" s="4">
        <f t="shared" si="17"/>
        <v>0</v>
      </c>
      <c r="N224" s="4" t="str">
        <f t="shared" si="18"/>
        <v/>
      </c>
    </row>
    <row r="225" spans="12:14" ht="30" customHeight="1">
      <c r="M225" s="4">
        <f t="shared" si="17"/>
        <v>0</v>
      </c>
      <c r="N225" s="4" t="str">
        <f t="shared" si="18"/>
        <v/>
      </c>
    </row>
    <row r="226" spans="12:14" ht="30" customHeight="1">
      <c r="M226" s="4">
        <f t="shared" si="17"/>
        <v>0</v>
      </c>
      <c r="N226" s="4" t="str">
        <f t="shared" si="18"/>
        <v/>
      </c>
    </row>
    <row r="227" spans="12:14" ht="30" customHeight="1">
      <c r="M227" s="4">
        <f t="shared" si="17"/>
        <v>0</v>
      </c>
      <c r="N227" s="4" t="str">
        <f t="shared" si="18"/>
        <v/>
      </c>
    </row>
    <row r="228" spans="12:14" ht="30" customHeight="1">
      <c r="M228" s="4">
        <f t="shared" si="17"/>
        <v>0</v>
      </c>
      <c r="N228" s="4" t="str">
        <f t="shared" si="18"/>
        <v/>
      </c>
    </row>
    <row r="229" spans="12:14" ht="30" customHeight="1">
      <c r="M229" s="4">
        <f t="shared" si="17"/>
        <v>0</v>
      </c>
      <c r="N229" s="4" t="str">
        <f t="shared" si="18"/>
        <v/>
      </c>
    </row>
    <row r="230" spans="12:14" ht="30" customHeight="1">
      <c r="M230" s="4">
        <f t="shared" si="17"/>
        <v>0</v>
      </c>
      <c r="N230" s="4" t="str">
        <f t="shared" si="18"/>
        <v/>
      </c>
    </row>
    <row r="231" spans="12:14" ht="30" customHeight="1">
      <c r="M231" s="4">
        <f t="shared" si="17"/>
        <v>0</v>
      </c>
      <c r="N231" s="4" t="str">
        <f t="shared" si="18"/>
        <v/>
      </c>
    </row>
    <row r="232" spans="12:14" ht="30" customHeight="1">
      <c r="M232" s="4">
        <f t="shared" si="17"/>
        <v>0</v>
      </c>
      <c r="N232" s="4" t="str">
        <f t="shared" si="18"/>
        <v/>
      </c>
    </row>
    <row r="233" spans="12:14" ht="30" customHeight="1">
      <c r="M233" s="4">
        <f t="shared" si="17"/>
        <v>0</v>
      </c>
      <c r="N233" s="4" t="str">
        <f t="shared" si="18"/>
        <v/>
      </c>
    </row>
    <row r="234" spans="12:14" ht="30" customHeight="1">
      <c r="M234" s="4">
        <f t="shared" si="17"/>
        <v>0</v>
      </c>
      <c r="N234" s="4" t="str">
        <f t="shared" si="18"/>
        <v/>
      </c>
    </row>
    <row r="235" spans="12:14" ht="30" customHeight="1">
      <c r="M235" s="4">
        <f t="shared" si="17"/>
        <v>0</v>
      </c>
      <c r="N235" s="4" t="str">
        <f t="shared" si="18"/>
        <v/>
      </c>
    </row>
    <row r="236" spans="12:14" ht="30" customHeight="1">
      <c r="M236" s="4">
        <f t="shared" si="17"/>
        <v>0</v>
      </c>
      <c r="N236" s="4" t="str">
        <f t="shared" si="18"/>
        <v/>
      </c>
    </row>
    <row r="237" spans="12:14" ht="30" customHeight="1">
      <c r="M237" s="4">
        <f t="shared" si="17"/>
        <v>0</v>
      </c>
      <c r="N237" s="4" t="str">
        <f t="shared" si="18"/>
        <v/>
      </c>
    </row>
    <row r="238" spans="12:14" ht="30" customHeight="1">
      <c r="M238" s="4">
        <f t="shared" si="17"/>
        <v>0</v>
      </c>
      <c r="N238" s="4" t="str">
        <f t="shared" si="18"/>
        <v/>
      </c>
    </row>
    <row r="239" spans="12:14" ht="30" customHeight="1">
      <c r="L239" s="22"/>
      <c r="M239" s="4">
        <f t="shared" si="17"/>
        <v>0</v>
      </c>
      <c r="N239" s="4" t="str">
        <f t="shared" si="18"/>
        <v/>
      </c>
    </row>
    <row r="240" spans="12:14" ht="30" customHeight="1">
      <c r="L240" s="22"/>
      <c r="M240" s="4">
        <f t="shared" si="17"/>
        <v>0</v>
      </c>
      <c r="N240" s="4" t="str">
        <f t="shared" si="18"/>
        <v/>
      </c>
    </row>
    <row r="241" spans="12:14" ht="30" customHeight="1">
      <c r="L241" s="22"/>
      <c r="M241" s="4">
        <f t="shared" si="17"/>
        <v>0</v>
      </c>
      <c r="N241" s="4" t="str">
        <f t="shared" si="18"/>
        <v/>
      </c>
    </row>
    <row r="242" spans="12:14" ht="30" customHeight="1">
      <c r="L242" s="22"/>
      <c r="M242" s="4">
        <f t="shared" si="17"/>
        <v>0</v>
      </c>
      <c r="N242" s="4" t="str">
        <f t="shared" si="18"/>
        <v/>
      </c>
    </row>
    <row r="243" spans="12:14" ht="30" customHeight="1">
      <c r="L243" s="22"/>
      <c r="M243" s="4">
        <f t="shared" si="17"/>
        <v>0</v>
      </c>
      <c r="N243" s="4" t="str">
        <f t="shared" si="18"/>
        <v/>
      </c>
    </row>
    <row r="244" spans="12:14" ht="30" customHeight="1">
      <c r="L244" s="22"/>
      <c r="M244" s="4">
        <f t="shared" si="17"/>
        <v>0</v>
      </c>
      <c r="N244" s="4" t="str">
        <f t="shared" si="18"/>
        <v/>
      </c>
    </row>
    <row r="245" spans="12:14" ht="30" customHeight="1">
      <c r="L245" s="22"/>
      <c r="M245" s="4">
        <f t="shared" si="17"/>
        <v>0</v>
      </c>
      <c r="N245" s="4" t="str">
        <f t="shared" si="18"/>
        <v/>
      </c>
    </row>
    <row r="246" spans="12:14" ht="30" customHeight="1">
      <c r="L246" s="22"/>
      <c r="M246" s="4">
        <f t="shared" si="17"/>
        <v>0</v>
      </c>
      <c r="N246" s="4" t="str">
        <f t="shared" si="18"/>
        <v/>
      </c>
    </row>
    <row r="247" spans="12:14" ht="30" customHeight="1">
      <c r="L247" s="22"/>
      <c r="M247" s="4">
        <f t="shared" si="17"/>
        <v>0</v>
      </c>
      <c r="N247" s="4" t="str">
        <f t="shared" si="18"/>
        <v/>
      </c>
    </row>
    <row r="248" spans="12:14" ht="30" customHeight="1">
      <c r="L248" s="22"/>
      <c r="M248" s="4">
        <f t="shared" si="17"/>
        <v>0</v>
      </c>
      <c r="N248" s="4" t="str">
        <f t="shared" si="18"/>
        <v/>
      </c>
    </row>
    <row r="249" spans="12:14" ht="30" customHeight="1">
      <c r="L249" s="22"/>
      <c r="M249" s="4">
        <f t="shared" si="17"/>
        <v>0</v>
      </c>
      <c r="N249" s="4" t="str">
        <f t="shared" si="18"/>
        <v/>
      </c>
    </row>
    <row r="250" spans="12:14" ht="30" customHeight="1">
      <c r="L250" s="22"/>
      <c r="M250" s="4">
        <f t="shared" si="17"/>
        <v>0</v>
      </c>
      <c r="N250" s="4" t="str">
        <f t="shared" si="18"/>
        <v/>
      </c>
    </row>
    <row r="251" spans="12:14" ht="30" customHeight="1">
      <c r="L251" s="22"/>
      <c r="M251" s="4">
        <f t="shared" si="17"/>
        <v>0</v>
      </c>
      <c r="N251" s="4" t="str">
        <f t="shared" si="18"/>
        <v/>
      </c>
    </row>
    <row r="252" spans="12:14" ht="30" customHeight="1">
      <c r="L252" s="22"/>
      <c r="M252" s="4">
        <f t="shared" si="17"/>
        <v>0</v>
      </c>
      <c r="N252" s="4" t="str">
        <f t="shared" si="18"/>
        <v/>
      </c>
    </row>
    <row r="253" spans="12:14" ht="30" customHeight="1">
      <c r="L253" s="22"/>
      <c r="M253" s="4">
        <f t="shared" si="17"/>
        <v>0</v>
      </c>
      <c r="N253" s="4" t="str">
        <f t="shared" si="18"/>
        <v/>
      </c>
    </row>
    <row r="254" spans="12:14" ht="30" customHeight="1">
      <c r="L254" s="22"/>
      <c r="M254" s="4">
        <f t="shared" si="17"/>
        <v>0</v>
      </c>
      <c r="N254" s="4" t="str">
        <f t="shared" si="18"/>
        <v/>
      </c>
    </row>
    <row r="255" spans="12:14" ht="30" customHeight="1">
      <c r="L255" s="22"/>
      <c r="M255" s="4">
        <f t="shared" si="17"/>
        <v>0</v>
      </c>
      <c r="N255" s="4" t="str">
        <f t="shared" si="18"/>
        <v/>
      </c>
    </row>
    <row r="256" spans="12:14" ht="30" customHeight="1">
      <c r="L256" s="22"/>
      <c r="M256" s="4">
        <f t="shared" si="17"/>
        <v>0</v>
      </c>
      <c r="N256" s="4" t="str">
        <f t="shared" si="18"/>
        <v/>
      </c>
    </row>
    <row r="257" spans="12:14" ht="30" customHeight="1">
      <c r="L257" s="22"/>
      <c r="M257" s="4">
        <f t="shared" si="17"/>
        <v>0</v>
      </c>
      <c r="N257" s="4" t="str">
        <f t="shared" si="18"/>
        <v/>
      </c>
    </row>
    <row r="258" spans="12:14" ht="30" customHeight="1">
      <c r="L258" s="22"/>
      <c r="M258" s="4">
        <f t="shared" si="17"/>
        <v>0</v>
      </c>
      <c r="N258" s="4" t="str">
        <f t="shared" si="18"/>
        <v/>
      </c>
    </row>
    <row r="259" spans="12:14" ht="30" customHeight="1">
      <c r="L259" s="22"/>
      <c r="M259" s="4">
        <f t="shared" si="17"/>
        <v>0</v>
      </c>
      <c r="N259" s="4" t="str">
        <f t="shared" si="18"/>
        <v/>
      </c>
    </row>
    <row r="260" spans="12:14" ht="30" customHeight="1">
      <c r="L260" s="40"/>
      <c r="M260" s="4">
        <f t="shared" si="17"/>
        <v>0</v>
      </c>
      <c r="N260" s="4" t="str">
        <f t="shared" si="18"/>
        <v/>
      </c>
    </row>
    <row r="261" spans="12:14" ht="30" customHeight="1">
      <c r="L261" s="40"/>
      <c r="M261" s="4">
        <f t="shared" si="17"/>
        <v>0</v>
      </c>
      <c r="N261" s="4" t="str">
        <f t="shared" si="18"/>
        <v/>
      </c>
    </row>
    <row r="262" spans="12:14" ht="30" customHeight="1">
      <c r="L262" s="40"/>
      <c r="M262" s="4">
        <f t="shared" si="17"/>
        <v>0</v>
      </c>
      <c r="N262" s="4" t="str">
        <f t="shared" si="18"/>
        <v/>
      </c>
    </row>
    <row r="263" spans="12:14" ht="30" customHeight="1">
      <c r="L263" s="40"/>
      <c r="M263" s="4">
        <f t="shared" si="17"/>
        <v>0</v>
      </c>
      <c r="N263" s="4" t="str">
        <f t="shared" si="18"/>
        <v/>
      </c>
    </row>
    <row r="264" spans="12:14" ht="30" customHeight="1">
      <c r="L264" s="40"/>
      <c r="M264" s="4">
        <f t="shared" ref="M264:M327" si="19">IF(ISNUMBER(FIND("/",$B266,1)),MID($B266,1,FIND("/",$B266,1)-1),$B266)</f>
        <v>0</v>
      </c>
      <c r="N264" s="4" t="str">
        <f t="shared" ref="N264:N327" si="20">IF(ISNUMBER(FIND("/",$B266,1)),MID($B266,FIND("/",$B266,1)+1,LEN($B266)),"")</f>
        <v/>
      </c>
    </row>
    <row r="265" spans="12:14" ht="30" customHeight="1">
      <c r="L265" s="40"/>
      <c r="M265" s="4">
        <f t="shared" si="19"/>
        <v>0</v>
      </c>
      <c r="N265" s="4" t="str">
        <f t="shared" si="20"/>
        <v/>
      </c>
    </row>
    <row r="266" spans="12:14" ht="30" customHeight="1">
      <c r="L266" s="40"/>
      <c r="M266" s="4">
        <f t="shared" si="19"/>
        <v>0</v>
      </c>
      <c r="N266" s="4" t="str">
        <f t="shared" si="20"/>
        <v/>
      </c>
    </row>
    <row r="267" spans="12:14" ht="30" customHeight="1">
      <c r="L267" s="40"/>
      <c r="M267" s="4">
        <f t="shared" si="19"/>
        <v>0</v>
      </c>
      <c r="N267" s="4" t="str">
        <f t="shared" si="20"/>
        <v/>
      </c>
    </row>
    <row r="268" spans="12:14" ht="30" customHeight="1">
      <c r="L268" s="40"/>
      <c r="M268" s="4">
        <f t="shared" si="19"/>
        <v>0</v>
      </c>
      <c r="N268" s="4" t="str">
        <f t="shared" si="20"/>
        <v/>
      </c>
    </row>
    <row r="269" spans="12:14" ht="30" customHeight="1">
      <c r="L269" s="40"/>
      <c r="M269" s="4">
        <f t="shared" si="19"/>
        <v>0</v>
      </c>
      <c r="N269" s="4" t="str">
        <f t="shared" si="20"/>
        <v/>
      </c>
    </row>
    <row r="270" spans="12:14" ht="30" customHeight="1">
      <c r="L270" s="40"/>
      <c r="M270" s="4">
        <f t="shared" si="19"/>
        <v>0</v>
      </c>
      <c r="N270" s="4" t="str">
        <f t="shared" si="20"/>
        <v/>
      </c>
    </row>
    <row r="271" spans="12:14" ht="30" customHeight="1">
      <c r="L271" s="40"/>
      <c r="M271" s="4">
        <f t="shared" si="19"/>
        <v>0</v>
      </c>
      <c r="N271" s="4" t="str">
        <f t="shared" si="20"/>
        <v/>
      </c>
    </row>
    <row r="272" spans="12:14" ht="30" customHeight="1">
      <c r="L272" s="40"/>
      <c r="M272" s="4">
        <f t="shared" si="19"/>
        <v>0</v>
      </c>
      <c r="N272" s="4" t="str">
        <f t="shared" si="20"/>
        <v/>
      </c>
    </row>
    <row r="273" spans="12:14" ht="30" customHeight="1">
      <c r="L273" s="40"/>
      <c r="M273" s="4">
        <f t="shared" si="19"/>
        <v>0</v>
      </c>
      <c r="N273" s="4" t="str">
        <f t="shared" si="20"/>
        <v/>
      </c>
    </row>
    <row r="274" spans="12:14" ht="30" customHeight="1">
      <c r="L274" s="40"/>
      <c r="M274" s="4">
        <f t="shared" si="19"/>
        <v>0</v>
      </c>
      <c r="N274" s="4" t="str">
        <f t="shared" si="20"/>
        <v/>
      </c>
    </row>
    <row r="275" spans="12:14" ht="30" customHeight="1">
      <c r="L275" s="40"/>
      <c r="M275" s="4">
        <f t="shared" si="19"/>
        <v>0</v>
      </c>
      <c r="N275" s="4" t="str">
        <f t="shared" si="20"/>
        <v/>
      </c>
    </row>
    <row r="276" spans="12:14" ht="30" customHeight="1">
      <c r="L276" s="40"/>
      <c r="M276" s="4">
        <f t="shared" si="19"/>
        <v>0</v>
      </c>
      <c r="N276" s="4" t="str">
        <f t="shared" si="20"/>
        <v/>
      </c>
    </row>
    <row r="277" spans="12:14" ht="30" customHeight="1">
      <c r="L277" s="40"/>
      <c r="M277" s="4">
        <f t="shared" si="19"/>
        <v>0</v>
      </c>
      <c r="N277" s="4" t="str">
        <f t="shared" si="20"/>
        <v/>
      </c>
    </row>
    <row r="278" spans="12:14" ht="30" customHeight="1">
      <c r="L278" s="40"/>
      <c r="M278" s="4">
        <f t="shared" si="19"/>
        <v>0</v>
      </c>
      <c r="N278" s="4" t="str">
        <f t="shared" si="20"/>
        <v/>
      </c>
    </row>
    <row r="279" spans="12:14" ht="30" customHeight="1">
      <c r="L279" s="40"/>
      <c r="M279" s="4">
        <f t="shared" si="19"/>
        <v>0</v>
      </c>
      <c r="N279" s="4" t="str">
        <f t="shared" si="20"/>
        <v/>
      </c>
    </row>
    <row r="280" spans="12:14" ht="30" customHeight="1">
      <c r="L280" s="40"/>
      <c r="M280" s="4">
        <f t="shared" si="19"/>
        <v>0</v>
      </c>
      <c r="N280" s="4" t="str">
        <f t="shared" si="20"/>
        <v/>
      </c>
    </row>
    <row r="281" spans="12:14" ht="30" customHeight="1">
      <c r="L281" s="40"/>
      <c r="M281" s="4">
        <f t="shared" si="19"/>
        <v>0</v>
      </c>
      <c r="N281" s="4" t="str">
        <f t="shared" si="20"/>
        <v/>
      </c>
    </row>
    <row r="282" spans="12:14" ht="30" customHeight="1">
      <c r="L282" s="22"/>
      <c r="M282" s="4">
        <f t="shared" si="19"/>
        <v>0</v>
      </c>
      <c r="N282" s="4" t="str">
        <f t="shared" si="20"/>
        <v/>
      </c>
    </row>
    <row r="283" spans="12:14" ht="30" customHeight="1">
      <c r="L283" s="22"/>
      <c r="M283" s="4">
        <f t="shared" si="19"/>
        <v>0</v>
      </c>
      <c r="N283" s="4" t="str">
        <f t="shared" si="20"/>
        <v/>
      </c>
    </row>
    <row r="284" spans="12:14" ht="30" customHeight="1">
      <c r="L284" s="22"/>
      <c r="M284" s="4">
        <f t="shared" si="19"/>
        <v>0</v>
      </c>
      <c r="N284" s="4" t="str">
        <f t="shared" si="20"/>
        <v/>
      </c>
    </row>
    <row r="285" spans="12:14" ht="30" customHeight="1">
      <c r="L285" s="22"/>
      <c r="M285" s="4">
        <f t="shared" si="19"/>
        <v>0</v>
      </c>
      <c r="N285" s="4" t="str">
        <f t="shared" si="20"/>
        <v/>
      </c>
    </row>
    <row r="286" spans="12:14" ht="30" customHeight="1">
      <c r="L286" s="22"/>
      <c r="M286" s="4">
        <f t="shared" si="19"/>
        <v>0</v>
      </c>
      <c r="N286" s="4" t="str">
        <f t="shared" si="20"/>
        <v/>
      </c>
    </row>
    <row r="287" spans="12:14" ht="30" customHeight="1">
      <c r="L287" s="22"/>
      <c r="M287" s="4">
        <f t="shared" si="19"/>
        <v>0</v>
      </c>
      <c r="N287" s="4" t="str">
        <f t="shared" si="20"/>
        <v/>
      </c>
    </row>
    <row r="288" spans="12:14" ht="30" customHeight="1">
      <c r="L288" s="22"/>
      <c r="M288" s="4">
        <f t="shared" si="19"/>
        <v>0</v>
      </c>
      <c r="N288" s="4" t="str">
        <f t="shared" si="20"/>
        <v/>
      </c>
    </row>
    <row r="289" spans="13:14" ht="30" customHeight="1">
      <c r="M289" s="4">
        <f t="shared" si="19"/>
        <v>0</v>
      </c>
      <c r="N289" s="4" t="str">
        <f t="shared" si="20"/>
        <v/>
      </c>
    </row>
    <row r="290" spans="13:14" ht="30" customHeight="1">
      <c r="M290" s="4">
        <f t="shared" si="19"/>
        <v>0</v>
      </c>
      <c r="N290" s="4" t="str">
        <f t="shared" si="20"/>
        <v/>
      </c>
    </row>
    <row r="291" spans="13:14" ht="30" customHeight="1">
      <c r="M291" s="4">
        <f t="shared" si="19"/>
        <v>0</v>
      </c>
      <c r="N291" s="4" t="str">
        <f t="shared" si="20"/>
        <v/>
      </c>
    </row>
    <row r="292" spans="13:14" ht="30" customHeight="1">
      <c r="M292" s="4">
        <f t="shared" si="19"/>
        <v>0</v>
      </c>
      <c r="N292" s="4" t="str">
        <f t="shared" si="20"/>
        <v/>
      </c>
    </row>
    <row r="293" spans="13:14" ht="30" customHeight="1">
      <c r="M293" s="4">
        <f t="shared" si="19"/>
        <v>0</v>
      </c>
      <c r="N293" s="4" t="str">
        <f t="shared" si="20"/>
        <v/>
      </c>
    </row>
    <row r="294" spans="13:14" ht="30" customHeight="1">
      <c r="M294" s="4">
        <f t="shared" si="19"/>
        <v>0</v>
      </c>
      <c r="N294" s="4" t="str">
        <f t="shared" si="20"/>
        <v/>
      </c>
    </row>
    <row r="295" spans="13:14" ht="30" customHeight="1">
      <c r="M295" s="4">
        <f t="shared" si="19"/>
        <v>0</v>
      </c>
      <c r="N295" s="4" t="str">
        <f t="shared" si="20"/>
        <v/>
      </c>
    </row>
    <row r="296" spans="13:14" ht="30" customHeight="1">
      <c r="M296" s="4">
        <f t="shared" si="19"/>
        <v>0</v>
      </c>
      <c r="N296" s="4" t="str">
        <f t="shared" si="20"/>
        <v/>
      </c>
    </row>
    <row r="297" spans="13:14" ht="30" customHeight="1">
      <c r="M297" s="4">
        <f t="shared" si="19"/>
        <v>0</v>
      </c>
      <c r="N297" s="4" t="str">
        <f t="shared" si="20"/>
        <v/>
      </c>
    </row>
    <row r="298" spans="13:14" ht="30" customHeight="1">
      <c r="M298" s="4">
        <f t="shared" si="19"/>
        <v>0</v>
      </c>
      <c r="N298" s="4" t="str">
        <f t="shared" si="20"/>
        <v/>
      </c>
    </row>
    <row r="299" spans="13:14" ht="30" customHeight="1">
      <c r="M299" s="4">
        <f t="shared" si="19"/>
        <v>0</v>
      </c>
      <c r="N299" s="4" t="str">
        <f t="shared" si="20"/>
        <v/>
      </c>
    </row>
    <row r="300" spans="13:14" ht="30" customHeight="1">
      <c r="M300" s="4">
        <f t="shared" si="19"/>
        <v>0</v>
      </c>
      <c r="N300" s="4" t="str">
        <f t="shared" si="20"/>
        <v/>
      </c>
    </row>
    <row r="301" spans="13:14" ht="30" customHeight="1">
      <c r="M301" s="4">
        <f t="shared" si="19"/>
        <v>0</v>
      </c>
      <c r="N301" s="4" t="str">
        <f t="shared" si="20"/>
        <v/>
      </c>
    </row>
    <row r="302" spans="13:14" ht="30" customHeight="1">
      <c r="M302" s="4">
        <f t="shared" si="19"/>
        <v>0</v>
      </c>
      <c r="N302" s="4" t="str">
        <f t="shared" si="20"/>
        <v/>
      </c>
    </row>
    <row r="303" spans="13:14" ht="30" customHeight="1">
      <c r="M303" s="4">
        <f t="shared" si="19"/>
        <v>0</v>
      </c>
      <c r="N303" s="4" t="str">
        <f t="shared" si="20"/>
        <v/>
      </c>
    </row>
    <row r="304" spans="13:14" ht="30" customHeight="1">
      <c r="M304" s="4">
        <f t="shared" si="19"/>
        <v>0</v>
      </c>
      <c r="N304" s="4" t="str">
        <f t="shared" si="20"/>
        <v/>
      </c>
    </row>
    <row r="305" spans="13:14" ht="30" customHeight="1">
      <c r="M305" s="4">
        <f t="shared" si="19"/>
        <v>0</v>
      </c>
      <c r="N305" s="4" t="str">
        <f t="shared" si="20"/>
        <v/>
      </c>
    </row>
    <row r="306" spans="13:14" ht="30" customHeight="1">
      <c r="M306" s="4">
        <f t="shared" si="19"/>
        <v>0</v>
      </c>
      <c r="N306" s="4" t="str">
        <f t="shared" si="20"/>
        <v/>
      </c>
    </row>
    <row r="307" spans="13:14" ht="30" customHeight="1">
      <c r="M307" s="4">
        <f t="shared" si="19"/>
        <v>0</v>
      </c>
      <c r="N307" s="4" t="str">
        <f t="shared" si="20"/>
        <v/>
      </c>
    </row>
    <row r="308" spans="13:14" ht="30" customHeight="1">
      <c r="M308" s="4">
        <f t="shared" si="19"/>
        <v>0</v>
      </c>
      <c r="N308" s="4" t="str">
        <f t="shared" si="20"/>
        <v/>
      </c>
    </row>
    <row r="309" spans="13:14" ht="30" customHeight="1">
      <c r="M309" s="4">
        <f t="shared" si="19"/>
        <v>0</v>
      </c>
      <c r="N309" s="4" t="str">
        <f t="shared" si="20"/>
        <v/>
      </c>
    </row>
    <row r="310" spans="13:14" ht="30" customHeight="1">
      <c r="M310" s="4">
        <f t="shared" si="19"/>
        <v>0</v>
      </c>
      <c r="N310" s="4" t="str">
        <f t="shared" si="20"/>
        <v/>
      </c>
    </row>
    <row r="311" spans="13:14" ht="30" customHeight="1">
      <c r="M311" s="4">
        <f t="shared" si="19"/>
        <v>0</v>
      </c>
      <c r="N311" s="4" t="str">
        <f t="shared" si="20"/>
        <v/>
      </c>
    </row>
    <row r="312" spans="13:14" ht="30" customHeight="1">
      <c r="M312" s="4">
        <f t="shared" si="19"/>
        <v>0</v>
      </c>
      <c r="N312" s="4" t="str">
        <f t="shared" si="20"/>
        <v/>
      </c>
    </row>
    <row r="313" spans="13:14" ht="30" customHeight="1">
      <c r="M313" s="4">
        <f t="shared" si="19"/>
        <v>0</v>
      </c>
      <c r="N313" s="4" t="str">
        <f t="shared" si="20"/>
        <v/>
      </c>
    </row>
    <row r="314" spans="13:14" ht="30" customHeight="1">
      <c r="M314" s="4">
        <f t="shared" si="19"/>
        <v>0</v>
      </c>
      <c r="N314" s="4" t="str">
        <f t="shared" si="20"/>
        <v/>
      </c>
    </row>
    <row r="315" spans="13:14" ht="30" customHeight="1">
      <c r="M315" s="4">
        <f t="shared" si="19"/>
        <v>0</v>
      </c>
      <c r="N315" s="4" t="str">
        <f t="shared" si="20"/>
        <v/>
      </c>
    </row>
    <row r="316" spans="13:14" ht="30" customHeight="1">
      <c r="M316" s="4">
        <f t="shared" si="19"/>
        <v>0</v>
      </c>
      <c r="N316" s="4" t="str">
        <f t="shared" si="20"/>
        <v/>
      </c>
    </row>
    <row r="317" spans="13:14" ht="30" customHeight="1">
      <c r="M317" s="4">
        <f t="shared" si="19"/>
        <v>0</v>
      </c>
      <c r="N317" s="4" t="str">
        <f t="shared" si="20"/>
        <v/>
      </c>
    </row>
    <row r="318" spans="13:14" ht="30" customHeight="1">
      <c r="M318" s="4">
        <f t="shared" si="19"/>
        <v>0</v>
      </c>
      <c r="N318" s="4" t="str">
        <f t="shared" si="20"/>
        <v/>
      </c>
    </row>
    <row r="319" spans="13:14" ht="30" customHeight="1">
      <c r="M319" s="4">
        <f t="shared" si="19"/>
        <v>0</v>
      </c>
      <c r="N319" s="4" t="str">
        <f t="shared" si="20"/>
        <v/>
      </c>
    </row>
    <row r="320" spans="13:14" ht="30" customHeight="1">
      <c r="M320" s="4">
        <f t="shared" si="19"/>
        <v>0</v>
      </c>
      <c r="N320" s="4" t="str">
        <f t="shared" si="20"/>
        <v/>
      </c>
    </row>
    <row r="321" spans="13:14" ht="30" customHeight="1">
      <c r="M321" s="4">
        <f t="shared" si="19"/>
        <v>0</v>
      </c>
      <c r="N321" s="4" t="str">
        <f t="shared" si="20"/>
        <v/>
      </c>
    </row>
    <row r="322" spans="13:14" ht="30" customHeight="1">
      <c r="M322" s="4">
        <f t="shared" si="19"/>
        <v>0</v>
      </c>
      <c r="N322" s="4" t="str">
        <f t="shared" si="20"/>
        <v/>
      </c>
    </row>
    <row r="323" spans="13:14" ht="30" customHeight="1">
      <c r="M323" s="4">
        <f t="shared" si="19"/>
        <v>0</v>
      </c>
      <c r="N323" s="4" t="str">
        <f t="shared" si="20"/>
        <v/>
      </c>
    </row>
    <row r="324" spans="13:14" ht="30" customHeight="1">
      <c r="M324" s="4">
        <f t="shared" si="19"/>
        <v>0</v>
      </c>
      <c r="N324" s="4" t="str">
        <f t="shared" si="20"/>
        <v/>
      </c>
    </row>
    <row r="325" spans="13:14" ht="30" customHeight="1">
      <c r="M325" s="4">
        <f t="shared" si="19"/>
        <v>0</v>
      </c>
      <c r="N325" s="4" t="str">
        <f t="shared" si="20"/>
        <v/>
      </c>
    </row>
    <row r="326" spans="13:14" ht="30" customHeight="1">
      <c r="M326" s="4">
        <f t="shared" si="19"/>
        <v>0</v>
      </c>
      <c r="N326" s="4" t="str">
        <f t="shared" si="20"/>
        <v/>
      </c>
    </row>
    <row r="327" spans="13:14" ht="30" customHeight="1">
      <c r="M327" s="4">
        <f t="shared" si="19"/>
        <v>0</v>
      </c>
      <c r="N327" s="4" t="str">
        <f t="shared" si="20"/>
        <v/>
      </c>
    </row>
    <row r="328" spans="13:14" ht="30" customHeight="1">
      <c r="M328" s="4">
        <f t="shared" ref="M328:M366" si="21">IF(ISNUMBER(FIND("/",$B330,1)),MID($B330,1,FIND("/",$B330,1)-1),$B330)</f>
        <v>0</v>
      </c>
      <c r="N328" s="4" t="str">
        <f t="shared" ref="N328:N366" si="22">IF(ISNUMBER(FIND("/",$B330,1)),MID($B330,FIND("/",$B330,1)+1,LEN($B330)),"")</f>
        <v/>
      </c>
    </row>
    <row r="329" spans="13:14" ht="30" customHeight="1">
      <c r="M329" s="4">
        <f t="shared" si="21"/>
        <v>0</v>
      </c>
      <c r="N329" s="4" t="str">
        <f t="shared" si="22"/>
        <v/>
      </c>
    </row>
    <row r="330" spans="13:14" ht="30" customHeight="1">
      <c r="M330" s="4">
        <f t="shared" si="21"/>
        <v>0</v>
      </c>
      <c r="N330" s="4" t="str">
        <f t="shared" si="22"/>
        <v/>
      </c>
    </row>
    <row r="331" spans="13:14" ht="30" customHeight="1">
      <c r="M331" s="4">
        <f t="shared" si="21"/>
        <v>0</v>
      </c>
      <c r="N331" s="4" t="str">
        <f t="shared" si="22"/>
        <v/>
      </c>
    </row>
    <row r="332" spans="13:14" ht="30" customHeight="1">
      <c r="M332" s="4">
        <f t="shared" si="21"/>
        <v>0</v>
      </c>
      <c r="N332" s="4" t="str">
        <f t="shared" si="22"/>
        <v/>
      </c>
    </row>
    <row r="333" spans="13:14" ht="30" customHeight="1">
      <c r="M333" s="4">
        <f t="shared" si="21"/>
        <v>0</v>
      </c>
      <c r="N333" s="4" t="str">
        <f t="shared" si="22"/>
        <v/>
      </c>
    </row>
    <row r="334" spans="13:14" ht="30" customHeight="1">
      <c r="M334" s="4">
        <f t="shared" si="21"/>
        <v>0</v>
      </c>
      <c r="N334" s="4" t="str">
        <f t="shared" si="22"/>
        <v/>
      </c>
    </row>
    <row r="335" spans="13:14" ht="30" customHeight="1">
      <c r="M335" s="4">
        <f t="shared" si="21"/>
        <v>0</v>
      </c>
      <c r="N335" s="4" t="str">
        <f t="shared" si="22"/>
        <v/>
      </c>
    </row>
    <row r="336" spans="13:14" ht="30" customHeight="1">
      <c r="M336" s="4">
        <f t="shared" si="21"/>
        <v>0</v>
      </c>
      <c r="N336" s="4" t="str">
        <f t="shared" si="22"/>
        <v/>
      </c>
    </row>
    <row r="337" spans="13:14" ht="30" customHeight="1">
      <c r="M337" s="4">
        <f t="shared" si="21"/>
        <v>0</v>
      </c>
      <c r="N337" s="4" t="str">
        <f t="shared" si="22"/>
        <v/>
      </c>
    </row>
    <row r="338" spans="13:14" ht="30" customHeight="1">
      <c r="M338" s="4">
        <f t="shared" si="21"/>
        <v>0</v>
      </c>
      <c r="N338" s="4" t="str">
        <f t="shared" si="22"/>
        <v/>
      </c>
    </row>
    <row r="339" spans="13:14" ht="30" customHeight="1">
      <c r="M339" s="4">
        <f t="shared" si="21"/>
        <v>0</v>
      </c>
      <c r="N339" s="4" t="str">
        <f t="shared" si="22"/>
        <v/>
      </c>
    </row>
    <row r="340" spans="13:14" ht="30" customHeight="1">
      <c r="M340" s="4">
        <f t="shared" si="21"/>
        <v>0</v>
      </c>
      <c r="N340" s="4" t="str">
        <f t="shared" si="22"/>
        <v/>
      </c>
    </row>
    <row r="341" spans="13:14" ht="30" customHeight="1">
      <c r="M341" s="4">
        <f t="shared" si="21"/>
        <v>0</v>
      </c>
      <c r="N341" s="4" t="str">
        <f t="shared" si="22"/>
        <v/>
      </c>
    </row>
    <row r="342" spans="13:14" ht="30" customHeight="1">
      <c r="M342" s="4">
        <f t="shared" si="21"/>
        <v>0</v>
      </c>
      <c r="N342" s="4" t="str">
        <f t="shared" si="22"/>
        <v/>
      </c>
    </row>
    <row r="343" spans="13:14" ht="30" customHeight="1">
      <c r="M343" s="4">
        <f t="shared" si="21"/>
        <v>0</v>
      </c>
      <c r="N343" s="4" t="str">
        <f t="shared" si="22"/>
        <v/>
      </c>
    </row>
    <row r="344" spans="13:14" ht="30" customHeight="1">
      <c r="M344" s="4">
        <f t="shared" si="21"/>
        <v>0</v>
      </c>
      <c r="N344" s="4" t="str">
        <f t="shared" si="22"/>
        <v/>
      </c>
    </row>
    <row r="345" spans="13:14" ht="30" customHeight="1">
      <c r="M345" s="4">
        <f t="shared" si="21"/>
        <v>0</v>
      </c>
      <c r="N345" s="4" t="str">
        <f t="shared" si="22"/>
        <v/>
      </c>
    </row>
    <row r="346" spans="13:14" ht="30" customHeight="1">
      <c r="M346" s="4">
        <f t="shared" si="21"/>
        <v>0</v>
      </c>
      <c r="N346" s="4" t="str">
        <f t="shared" si="22"/>
        <v/>
      </c>
    </row>
    <row r="347" spans="13:14" ht="30" customHeight="1">
      <c r="M347" s="4">
        <f t="shared" si="21"/>
        <v>0</v>
      </c>
      <c r="N347" s="4" t="str">
        <f t="shared" si="22"/>
        <v/>
      </c>
    </row>
    <row r="348" spans="13:14" ht="30" customHeight="1">
      <c r="M348" s="4">
        <f t="shared" si="21"/>
        <v>0</v>
      </c>
      <c r="N348" s="4" t="str">
        <f t="shared" si="22"/>
        <v/>
      </c>
    </row>
    <row r="349" spans="13:14" ht="30" customHeight="1">
      <c r="M349" s="4">
        <f t="shared" si="21"/>
        <v>0</v>
      </c>
      <c r="N349" s="4" t="str">
        <f t="shared" si="22"/>
        <v/>
      </c>
    </row>
    <row r="350" spans="13:14" ht="30" customHeight="1">
      <c r="M350" s="4">
        <f t="shared" si="21"/>
        <v>0</v>
      </c>
      <c r="N350" s="4" t="str">
        <f t="shared" si="22"/>
        <v/>
      </c>
    </row>
    <row r="351" spans="13:14" ht="30" customHeight="1">
      <c r="M351" s="4">
        <f t="shared" si="21"/>
        <v>0</v>
      </c>
      <c r="N351" s="4" t="str">
        <f t="shared" si="22"/>
        <v/>
      </c>
    </row>
    <row r="352" spans="13:14" ht="30" customHeight="1">
      <c r="M352" s="4">
        <f t="shared" si="21"/>
        <v>0</v>
      </c>
      <c r="N352" s="4" t="str">
        <f t="shared" si="22"/>
        <v/>
      </c>
    </row>
    <row r="353" spans="12:14" ht="30" customHeight="1">
      <c r="M353" s="4">
        <f t="shared" si="21"/>
        <v>0</v>
      </c>
      <c r="N353" s="4" t="str">
        <f t="shared" si="22"/>
        <v/>
      </c>
    </row>
    <row r="354" spans="12:14" ht="30" customHeight="1">
      <c r="M354" s="4">
        <f t="shared" si="21"/>
        <v>0</v>
      </c>
      <c r="N354" s="4" t="str">
        <f t="shared" si="22"/>
        <v/>
      </c>
    </row>
    <row r="355" spans="12:14" ht="30" customHeight="1">
      <c r="M355" s="4">
        <f t="shared" si="21"/>
        <v>0</v>
      </c>
      <c r="N355" s="4" t="str">
        <f t="shared" si="22"/>
        <v/>
      </c>
    </row>
    <row r="356" spans="12:14" ht="30" customHeight="1">
      <c r="M356" s="4">
        <f t="shared" si="21"/>
        <v>0</v>
      </c>
      <c r="N356" s="4" t="str">
        <f t="shared" si="22"/>
        <v/>
      </c>
    </row>
    <row r="357" spans="12:14" ht="30" customHeight="1">
      <c r="M357" s="4">
        <f t="shared" si="21"/>
        <v>0</v>
      </c>
      <c r="N357" s="4" t="str">
        <f t="shared" si="22"/>
        <v/>
      </c>
    </row>
    <row r="358" spans="12:14" ht="30" customHeight="1">
      <c r="M358" s="4">
        <f t="shared" si="21"/>
        <v>0</v>
      </c>
      <c r="N358" s="4" t="str">
        <f t="shared" si="22"/>
        <v/>
      </c>
    </row>
    <row r="359" spans="12:14" ht="30" customHeight="1">
      <c r="L359" s="23"/>
      <c r="M359" s="4">
        <f t="shared" si="21"/>
        <v>0</v>
      </c>
      <c r="N359" s="4" t="str">
        <f t="shared" si="22"/>
        <v/>
      </c>
    </row>
    <row r="360" spans="12:14" ht="30" customHeight="1">
      <c r="L360" s="23"/>
      <c r="M360" s="4">
        <f t="shared" si="21"/>
        <v>0</v>
      </c>
      <c r="N360" s="4" t="str">
        <f t="shared" si="22"/>
        <v/>
      </c>
    </row>
    <row r="361" spans="12:14" ht="30" customHeight="1">
      <c r="L361" s="23"/>
      <c r="M361" s="4">
        <f t="shared" si="21"/>
        <v>0</v>
      </c>
      <c r="N361" s="4" t="str">
        <f t="shared" si="22"/>
        <v/>
      </c>
    </row>
    <row r="362" spans="12:14" ht="30" customHeight="1">
      <c r="L362" s="61"/>
      <c r="M362" s="4">
        <f t="shared" si="21"/>
        <v>0</v>
      </c>
      <c r="N362" s="4" t="str">
        <f t="shared" si="22"/>
        <v/>
      </c>
    </row>
    <row r="363" spans="12:14" ht="30" customHeight="1">
      <c r="L363" s="63"/>
      <c r="M363" s="4">
        <f t="shared" si="21"/>
        <v>0</v>
      </c>
      <c r="N363" s="4" t="str">
        <f t="shared" si="22"/>
        <v/>
      </c>
    </row>
    <row r="364" spans="12:14" ht="30" customHeight="1">
      <c r="L364" s="63"/>
      <c r="M364" s="4">
        <f t="shared" si="21"/>
        <v>0</v>
      </c>
      <c r="N364" s="4" t="str">
        <f t="shared" si="22"/>
        <v/>
      </c>
    </row>
    <row r="365" spans="12:14" ht="30" customHeight="1">
      <c r="L365" s="61"/>
      <c r="M365" s="4">
        <f t="shared" si="21"/>
        <v>0</v>
      </c>
      <c r="N365" s="4" t="str">
        <f t="shared" si="22"/>
        <v/>
      </c>
    </row>
    <row r="366" spans="12:14" ht="30" customHeight="1">
      <c r="L366" s="61"/>
      <c r="M366" s="4">
        <f t="shared" si="21"/>
        <v>0</v>
      </c>
      <c r="N366" s="4" t="str">
        <f t="shared" si="22"/>
        <v/>
      </c>
    </row>
    <row r="367" spans="12:14" ht="30" customHeight="1">
      <c r="L367" s="61"/>
    </row>
    <row r="368" spans="12:14" ht="30" customHeight="1">
      <c r="L368" s="61"/>
    </row>
    <row r="369" spans="12:12" ht="30" customHeight="1">
      <c r="L369" s="62"/>
    </row>
    <row r="370" spans="12:12" ht="30" customHeight="1">
      <c r="L370" s="62"/>
    </row>
  </sheetData>
  <sortState xmlns:xlrd2="http://schemas.microsoft.com/office/spreadsheetml/2017/richdata2" ref="A5:I32">
    <sortCondition ref="D5:D32"/>
  </sortState>
  <mergeCells count="3">
    <mergeCell ref="A1:H1"/>
    <mergeCell ref="A3:G3"/>
    <mergeCell ref="A99:B99"/>
  </mergeCells>
  <phoneticPr fontId="0" type="noConversion"/>
  <conditionalFormatting sqref="E5:F5">
    <cfRule type="containsText" dxfId="530" priority="45" operator="containsText" text="CADUCADO">
      <formula>NOT(ISERROR(SEARCH("CADUCADO",E5)))</formula>
    </cfRule>
    <cfRule type="expression" dxfId="529" priority="46">
      <formula xml:space="preserve"> CADUCADO</formula>
    </cfRule>
  </conditionalFormatting>
  <conditionalFormatting sqref="E5:E72">
    <cfRule type="containsText" dxfId="528" priority="43" operator="containsText" text="CADUCADO">
      <formula>NOT(ISERROR(SEARCH("CADUCADO",E5)))</formula>
    </cfRule>
  </conditionalFormatting>
  <conditionalFormatting sqref="F5:F96">
    <cfRule type="containsText" dxfId="527" priority="42" operator="containsText" text="ALERTA">
      <formula>NOT(ISERROR(SEARCH("ALERTA",F5)))</formula>
    </cfRule>
  </conditionalFormatting>
  <hyperlinks>
    <hyperlink ref="A1:H1" location="TITULARES!A1" display="LISTA DE DIAGNOSTICADORES CON AUTORIZACIÓN DE COMERCIALIZACIÓN EN CUBA 2017" xr:uid="{00000000-0004-0000-0500-000000000000}"/>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3" customWidth="1"/>
    <col min="12" max="12" width="12.85546875" style="23" hidden="1" customWidth="1"/>
    <col min="13" max="13" width="17.28515625" style="23"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c r="A1" s="2295" t="s">
        <v>5695</v>
      </c>
      <c r="B1" s="2295"/>
      <c r="C1" s="2295"/>
      <c r="D1" s="2295"/>
      <c r="E1" s="2295"/>
      <c r="F1" s="2295"/>
      <c r="G1" s="2295"/>
      <c r="H1" s="2295"/>
    </row>
    <row r="2" spans="1:86" ht="24" customHeight="1" thickBot="1">
      <c r="A2" s="501" t="s">
        <v>2850</v>
      </c>
      <c r="B2" s="32"/>
      <c r="C2" s="32"/>
      <c r="D2" s="32"/>
      <c r="E2" s="32"/>
      <c r="F2" s="32"/>
      <c r="L2" s="88"/>
      <c r="S2" s="546" t="s">
        <v>2868</v>
      </c>
      <c r="T2" s="547">
        <f ca="1">TODAY()</f>
        <v>45825</v>
      </c>
    </row>
    <row r="3" spans="1:86" s="23" customFormat="1" ht="23.25" customHeight="1" thickTop="1" thickBot="1">
      <c r="A3" s="2314" t="s">
        <v>1188</v>
      </c>
      <c r="B3" s="2315"/>
      <c r="C3" s="2315"/>
      <c r="D3" s="2315"/>
      <c r="E3" s="2315"/>
      <c r="F3" s="2315"/>
      <c r="G3" s="2315"/>
      <c r="H3" s="303"/>
      <c r="I3" s="303"/>
      <c r="J3" s="303"/>
      <c r="K3" s="304"/>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row>
    <row r="4" spans="1:86" s="597" customFormat="1" ht="30" customHeight="1" thickTop="1" thickBot="1">
      <c r="A4" s="593" t="s">
        <v>1649</v>
      </c>
      <c r="B4" s="594" t="s">
        <v>1187</v>
      </c>
      <c r="C4" s="594" t="s">
        <v>1189</v>
      </c>
      <c r="D4" s="594" t="s">
        <v>1190</v>
      </c>
      <c r="E4" s="557" t="s">
        <v>2869</v>
      </c>
      <c r="F4" s="557" t="s">
        <v>2870</v>
      </c>
      <c r="G4" s="595" t="s">
        <v>618</v>
      </c>
      <c r="H4" s="594" t="s">
        <v>1632</v>
      </c>
      <c r="I4" s="594" t="s">
        <v>1191</v>
      </c>
      <c r="J4" s="594" t="s">
        <v>1072</v>
      </c>
      <c r="K4" s="596" t="s">
        <v>1071</v>
      </c>
      <c r="L4" s="597" t="s">
        <v>1636</v>
      </c>
      <c r="M4" s="597" t="s">
        <v>1637</v>
      </c>
      <c r="N4" s="598" t="s">
        <v>1640</v>
      </c>
      <c r="O4" s="599"/>
      <c r="P4" s="600"/>
      <c r="Q4" s="634"/>
      <c r="R4" s="635"/>
      <c r="S4" s="678"/>
      <c r="T4" s="682">
        <v>2012</v>
      </c>
      <c r="U4" s="677">
        <v>2013</v>
      </c>
      <c r="V4" s="677">
        <v>2014</v>
      </c>
      <c r="W4" s="677">
        <v>2015</v>
      </c>
      <c r="X4" s="677">
        <v>2016</v>
      </c>
      <c r="Y4" s="682" t="s">
        <v>2872</v>
      </c>
      <c r="Z4" s="699" t="s">
        <v>1641</v>
      </c>
      <c r="AA4" s="636"/>
      <c r="AB4" s="636"/>
      <c r="AC4" s="636"/>
      <c r="AD4" s="636"/>
      <c r="AE4" s="636"/>
      <c r="AF4" s="636"/>
      <c r="AG4" s="636"/>
      <c r="AH4" s="636"/>
      <c r="AI4" s="636"/>
      <c r="AJ4" s="636"/>
      <c r="AK4" s="636"/>
      <c r="AL4" s="636"/>
      <c r="AM4" s="636"/>
      <c r="AN4" s="636"/>
      <c r="AO4" s="636"/>
      <c r="AP4" s="636"/>
      <c r="AQ4" s="636"/>
      <c r="AR4" s="636"/>
      <c r="AS4" s="636"/>
      <c r="AT4" s="636"/>
      <c r="AU4" s="556"/>
      <c r="AV4" s="556"/>
      <c r="AW4" s="556"/>
      <c r="AX4" s="556"/>
      <c r="AY4" s="556"/>
      <c r="AZ4" s="556"/>
      <c r="BA4" s="556"/>
      <c r="BB4" s="556"/>
      <c r="BC4" s="556"/>
      <c r="BD4" s="556"/>
      <c r="BE4" s="556"/>
      <c r="BF4" s="556"/>
      <c r="BG4" s="556"/>
      <c r="BH4" s="556"/>
      <c r="BI4" s="556"/>
      <c r="BJ4" s="556"/>
      <c r="BK4" s="556"/>
      <c r="BL4" s="556"/>
      <c r="BM4" s="556"/>
      <c r="BN4" s="556"/>
      <c r="BO4" s="556"/>
      <c r="BP4" s="556"/>
      <c r="BQ4" s="556"/>
      <c r="BR4" s="556"/>
      <c r="BS4" s="556"/>
      <c r="BT4" s="556"/>
      <c r="BU4" s="556"/>
      <c r="BV4" s="556"/>
      <c r="BW4" s="556"/>
      <c r="BX4" s="556"/>
      <c r="BY4" s="556"/>
      <c r="BZ4" s="556"/>
      <c r="CA4" s="556"/>
      <c r="CB4" s="556"/>
      <c r="CC4" s="556"/>
      <c r="CD4" s="556"/>
      <c r="CE4" s="556"/>
      <c r="CF4" s="556"/>
      <c r="CG4" s="556"/>
      <c r="CH4" s="556"/>
    </row>
    <row r="5" spans="1:86" s="101" customFormat="1" ht="15">
      <c r="A5" s="735" t="s">
        <v>1633</v>
      </c>
      <c r="B5" s="769" t="s">
        <v>955</v>
      </c>
      <c r="C5" s="737">
        <v>40546</v>
      </c>
      <c r="D5" s="738">
        <v>46023</v>
      </c>
      <c r="E5" s="738" t="str">
        <f ca="1">IF(D5&lt;=$T$2,"CADUCADO","VIGENTE")</f>
        <v>VIGENTE</v>
      </c>
      <c r="F5" s="738" t="str">
        <f ca="1">IF($T$2&gt;=(EDATE(D5,-4)),"ALERTA","OK")</f>
        <v>OK</v>
      </c>
      <c r="G5" s="736" t="s">
        <v>1305</v>
      </c>
      <c r="H5" s="757" t="s">
        <v>3050</v>
      </c>
      <c r="I5" s="756" t="s">
        <v>876</v>
      </c>
      <c r="J5" s="739" t="s">
        <v>877</v>
      </c>
      <c r="K5" s="740" t="s">
        <v>3051</v>
      </c>
      <c r="L5" s="302" t="e">
        <f>IF(ISNUMBER(FIND("/",#REF!,1)),MID(#REF!,1,FIND("/",#REF!,1)-1),#REF!)</f>
        <v>#REF!</v>
      </c>
      <c r="M5" s="100" t="str">
        <f>IF(ISNUMBER(FIND("/",#REF!,1)),MID(#REF!,FIND("/",#REF!,1)+1,LEN(#REF!)),"")</f>
        <v/>
      </c>
      <c r="N5" s="134" t="s">
        <v>1649</v>
      </c>
      <c r="O5" s="134" t="s">
        <v>1636</v>
      </c>
      <c r="P5" s="124" t="s">
        <v>1641</v>
      </c>
      <c r="Q5" s="108"/>
      <c r="R5" s="133"/>
      <c r="S5" s="679"/>
      <c r="T5" s="683">
        <f>COUNTIFS($C$5:$C$240, "&gt;="&amp;T11, $C$5:$C$240, "&lt;="&amp;T12, $A$5:$A$240, "&lt;&gt;F")</f>
        <v>0</v>
      </c>
      <c r="U5" s="683">
        <f>COUNTIFS($C$5:$C$240, "&gt;="&amp;U11, $C$5:$C$240, "&lt;="&amp;U12, $A$5:$A$240, "&lt;&gt;F")</f>
        <v>0</v>
      </c>
      <c r="V5" s="683">
        <f>COUNTIFS($C$5:$C$240, "&gt;="&amp;V11, $C$5:$C$240, "&lt;="&amp;V12, $A$5:$A$240, "&lt;&gt;F")</f>
        <v>0</v>
      </c>
      <c r="W5" s="683">
        <f>COUNTIFS($C$5:$C$240, "&gt;="&amp;W11, $C$5:$C$240, "&lt;="&amp;W12, $A$5:$A$240, "&lt;&gt;F")</f>
        <v>0</v>
      </c>
      <c r="X5" s="683">
        <f>COUNTIFS($C$5:$C$240, "&gt;="&amp;X11, $C$5:$C$240, "&lt;="&amp;X12, $A$5:$A$240, "&lt;&gt;F")</f>
        <v>0</v>
      </c>
      <c r="Y5" s="683">
        <f>COUNTIFS($C$5:$C$240,"&gt;="&amp;Y11, $C$5:$C$240, "&lt;="&amp;Y12, $A$5:$A$240, "&lt;&gt;F")</f>
        <v>0</v>
      </c>
      <c r="Z5" s="700">
        <f>SUM(T5:X5)</f>
        <v>0</v>
      </c>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row>
    <row r="6" spans="1:86" s="63" customFormat="1" ht="18.95" customHeight="1">
      <c r="A6" s="735" t="s">
        <v>1633</v>
      </c>
      <c r="B6" s="736" t="s">
        <v>1051</v>
      </c>
      <c r="C6" s="737">
        <v>40904</v>
      </c>
      <c r="D6" s="738">
        <v>46357</v>
      </c>
      <c r="E6" s="738" t="str">
        <f ca="1">IF(D6&lt;=$T$2,"CADUCADO","VIGENTE")</f>
        <v>VIGENTE</v>
      </c>
      <c r="F6" s="738" t="str">
        <f ca="1">IF($T$2&gt;=(EDATE(D6,-4)),"ALERTA","OK")</f>
        <v>OK</v>
      </c>
      <c r="G6" s="736" t="s">
        <v>1305</v>
      </c>
      <c r="H6" s="739" t="s">
        <v>1050</v>
      </c>
      <c r="I6" s="739" t="s">
        <v>1052</v>
      </c>
      <c r="J6" s="739" t="s">
        <v>878</v>
      </c>
      <c r="K6" s="740" t="s">
        <v>2061</v>
      </c>
      <c r="L6" s="135" t="str">
        <f t="shared" ref="L6:L16" si="0">IF(ISNUMBER(FIND("/",$B5,1)),MID($B5,1,FIND("/",$B5,1)-1),$B5)</f>
        <v>D1101-01</v>
      </c>
      <c r="M6" s="88" t="str">
        <f>IF(ISNUMBER(FIND("/",#REF!,1)),MID(#REF!,FIND("/",#REF!,1)+1,LEN(#REF!)),"")</f>
        <v/>
      </c>
      <c r="N6" s="770" t="s">
        <v>1633</v>
      </c>
      <c r="O6" s="771"/>
      <c r="P6" s="772">
        <v>4</v>
      </c>
      <c r="Q6" s="734"/>
      <c r="R6" s="88"/>
      <c r="S6" s="741" t="s">
        <v>2873</v>
      </c>
      <c r="T6" s="742">
        <f>COUNTIFS($C$5:$C$240, "&gt;="&amp;T11, $C$5:$C$240, "&lt;="&amp;T12, $A$5:$A$240, "&lt;&gt;F",$G$5:$G$240, "A" )</f>
        <v>0</v>
      </c>
      <c r="U6" s="742">
        <f>COUNTIFS($C$5:$C$240, "&gt;="&amp;U11, $C$5:$C$240, "&lt;="&amp;U12, $A$5:$A$240, "&lt;&gt;F",$G$5:$G$240, "A" )</f>
        <v>0</v>
      </c>
      <c r="V6" s="742">
        <f>COUNTIFS($C$5:$C$240, "&gt;="&amp;V11, $C$5:$C$240, "&lt;="&amp;V12, $A$5:$A$240, "&lt;&gt;F",$G$5:$G$240, "A" )</f>
        <v>0</v>
      </c>
      <c r="W6" s="742">
        <f>COUNTIFS($C$5:$C$240, "&gt;="&amp;W11, $C$5:$C$240, "&lt;="&amp;W12, $A$5:$A$240, "&lt;&gt;F",$G$5:$G$240, "A" )</f>
        <v>0</v>
      </c>
      <c r="X6" s="742">
        <f>COUNTIFS($C$5:$C$240, "&gt;="&amp;X11, $C$5:$C$240, "&lt;="&amp;X12, $A$5:$A$240, "&lt;&gt;F",$G$5:$G$240, "A" )</f>
        <v>0</v>
      </c>
      <c r="Y6" s="742">
        <f>COUNTIFS($C$5:$C$240,"&gt;="&amp;Y12, $C$5:$C$240, "&lt;="&amp;Y13, $A$5:$A$240, "&lt;&gt;F",$G$5:$G$240, "A")</f>
        <v>0</v>
      </c>
      <c r="Z6" s="743">
        <f>SUM(T6:X6)</f>
        <v>0</v>
      </c>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row>
    <row r="7" spans="1:86" s="63" customFormat="1" ht="32.25" customHeight="1">
      <c r="A7" s="735" t="s">
        <v>1633</v>
      </c>
      <c r="B7" s="736" t="s">
        <v>954</v>
      </c>
      <c r="C7" s="737">
        <v>39125</v>
      </c>
      <c r="D7" s="738">
        <v>46419</v>
      </c>
      <c r="E7" s="738" t="str">
        <f ca="1">IF(D7&lt;=$T$2,"CADUCADO","VIGENTE")</f>
        <v>VIGENTE</v>
      </c>
      <c r="F7" s="738" t="str">
        <f ca="1">IF($T$2&gt;=(EDATE(D7,-4)),"ALERTA","OK")</f>
        <v>OK</v>
      </c>
      <c r="G7" s="736" t="s">
        <v>1305</v>
      </c>
      <c r="H7" s="756" t="s">
        <v>893</v>
      </c>
      <c r="I7" s="756" t="s">
        <v>1383</v>
      </c>
      <c r="J7" s="757" t="s">
        <v>576</v>
      </c>
      <c r="K7" s="758" t="s">
        <v>575</v>
      </c>
      <c r="L7" s="135" t="str">
        <f t="shared" si="0"/>
        <v>D1112-33</v>
      </c>
      <c r="M7" s="88" t="str">
        <f>IF(ISNUMBER(FIND("/",#REF!,1)),MID(#REF!,FIND("/",#REF!,1)+1,LEN(#REF!)),"")</f>
        <v/>
      </c>
      <c r="N7" s="731" t="s">
        <v>1639</v>
      </c>
      <c r="O7" s="732"/>
      <c r="P7" s="733">
        <v>4</v>
      </c>
      <c r="Q7" s="734"/>
      <c r="R7" s="88"/>
      <c r="S7" s="741" t="s">
        <v>2874</v>
      </c>
      <c r="T7" s="742">
        <f>COUNTIFS($C$5:$C$240, "&gt;="&amp;T11, $C$5:$C$240, "&lt;="&amp;T12, $A$5:$A$240, "&lt;&gt;F",$G$5:$G$240, "B" )</f>
        <v>0</v>
      </c>
      <c r="U7" s="742">
        <f>COUNTIFS($C$5:$C$240, "&gt;="&amp;U11, $C$5:$C$240, "&lt;="&amp;U12, $A$5:$A$240, "&lt;&gt;F",$G$5:$G$240, "B" )</f>
        <v>0</v>
      </c>
      <c r="V7" s="742">
        <f>COUNTIFS($C$5:$C$240, "&gt;="&amp;V11, $C$5:$C$240, "&lt;="&amp;V12, $A$5:$A$240, "&lt;&gt;F",$G$5:$G$240, "B" )</f>
        <v>0</v>
      </c>
      <c r="W7" s="742">
        <f>COUNTIFS($C$5:$C$240, "&gt;="&amp;W11, $C$5:$C$240, "&lt;="&amp;W12, $A$5:$A$240, "&lt;&gt;F",$G$5:$G$240, "B" )</f>
        <v>0</v>
      </c>
      <c r="X7" s="742">
        <f>COUNTIFS($C$5:$C$240, "&gt;="&amp;X11, $C$5:$C$240, "&lt;="&amp;X12, $A$5:$A$240, "&lt;&gt;F",$G$5:$G$240, "B" )</f>
        <v>0</v>
      </c>
      <c r="Y7" s="742">
        <f>COUNTIFS($C$5:$C$240,"&gt;="&amp;Y13, $C$5:$C$240, "&lt;="&amp;Y14, $A$5:$A$240, "&lt;&gt;F",$G$5:$G$240, "A")</f>
        <v>0</v>
      </c>
      <c r="Z7" s="743">
        <f>SUM(T7:X7)</f>
        <v>0</v>
      </c>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row>
    <row r="8" spans="1:86" ht="36.75" customHeight="1">
      <c r="A8" s="1574" t="s">
        <v>1633</v>
      </c>
      <c r="B8" s="1135" t="s">
        <v>4472</v>
      </c>
      <c r="C8" s="1136">
        <v>43823</v>
      </c>
      <c r="D8" s="1571">
        <v>47483</v>
      </c>
      <c r="E8" s="1571" t="str">
        <f ca="1">IF(D8&lt;=$T$2,"CADUCADO","VIGENTE")</f>
        <v>VIGENTE</v>
      </c>
      <c r="F8" s="1571" t="str">
        <f ca="1">IF($T$2&gt;=(EDATE(D8,-4)),"ALERTA","OK")</f>
        <v>OK</v>
      </c>
      <c r="G8" s="1135" t="s">
        <v>1305</v>
      </c>
      <c r="H8" s="1572" t="s">
        <v>4471</v>
      </c>
      <c r="I8" s="1572" t="s">
        <v>4473</v>
      </c>
      <c r="J8" s="1138" t="s">
        <v>4474</v>
      </c>
      <c r="K8" s="1575" t="s">
        <v>4475</v>
      </c>
      <c r="L8" s="135" t="str">
        <f t="shared" si="0"/>
        <v>D0702-03</v>
      </c>
      <c r="M8" s="23" t="str">
        <f>IF(ISNUMBER(FIND("/",$B5,1)),MID($B5,FIND("/",$B5,1)+1,LEN($B5)),"")</f>
        <v/>
      </c>
      <c r="N8"/>
      <c r="O8"/>
      <c r="P8"/>
      <c r="Q8"/>
      <c r="R8" s="23"/>
      <c r="S8" s="680" t="s">
        <v>2875</v>
      </c>
      <c r="T8" s="683">
        <f>COUNTIFS($C$5:$C$240, "&gt;="&amp;T11, $C$5:$C$240, "&lt;="&amp;T12, $A$5:$A$240, "&lt;&gt;F",$G$5:$G$240, "C" )</f>
        <v>0</v>
      </c>
      <c r="U8" s="683">
        <f>COUNTIFS($C$5:$C$240, "&gt;="&amp;U11, $C$5:$C$240, "&lt;="&amp;U12, $A$5:$A$240, "&lt;&gt;F",$G$5:$G$240, "C" )</f>
        <v>0</v>
      </c>
      <c r="V8" s="683">
        <f>COUNTIFS($C$5:$C$240, "&gt;="&amp;V11, $C$5:$C$240, "&lt;="&amp;V12, $A$5:$A$240, "&lt;&gt;F",$G$5:$G$240, "C" )</f>
        <v>0</v>
      </c>
      <c r="W8" s="683">
        <f>COUNTIFS($C$5:$C$240, "&gt;="&amp;W11, $C$5:$C$240, "&lt;="&amp;W12, $A$5:$A$240, "&lt;&gt;F",$G$5:$G$240, "C" )</f>
        <v>0</v>
      </c>
      <c r="X8" s="683">
        <f>COUNTIFS($C$5:$C$240, "&gt;="&amp;X11, $C$5:$C$240, "&lt;="&amp;X12, $A$5:$A$240, "&lt;&gt;F",$G$5:$G$240, "C" )</f>
        <v>0</v>
      </c>
      <c r="Y8" s="683">
        <f>COUNTIFS($C$5:$C$240,"&gt;="&amp;Y14, $C$5:$C$240, "&lt;="&amp;Y15, $A$5:$A$240, "&lt;&gt;F",$G$5:$G$240, "A")</f>
        <v>0</v>
      </c>
      <c r="Z8" s="700">
        <f>SUM(T8:X8)</f>
        <v>0</v>
      </c>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ht="36.75" customHeight="1" thickBot="1">
      <c r="A9" s="305"/>
      <c r="B9" s="306"/>
      <c r="C9" s="306"/>
      <c r="D9" s="306"/>
      <c r="E9" s="306"/>
      <c r="F9" s="306"/>
      <c r="G9" s="306"/>
      <c r="H9" s="306"/>
      <c r="I9" s="306"/>
      <c r="J9" s="306"/>
      <c r="K9" s="307"/>
      <c r="L9" s="135"/>
      <c r="N9"/>
      <c r="O9"/>
      <c r="P9"/>
      <c r="Q9"/>
      <c r="R9" s="23"/>
      <c r="S9" s="1573"/>
      <c r="T9" s="683"/>
      <c r="U9" s="683"/>
      <c r="V9" s="683"/>
      <c r="W9" s="683"/>
      <c r="X9" s="683"/>
      <c r="Y9" s="683"/>
      <c r="Z9" s="700"/>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s="26" customFormat="1" ht="16.5" thickTop="1" thickBot="1">
      <c r="A10" s="2299" t="s">
        <v>2240</v>
      </c>
      <c r="B10" s="2300"/>
      <c r="C10" s="4"/>
      <c r="D10" s="4"/>
      <c r="E10" s="4"/>
      <c r="F10" s="4"/>
      <c r="G10" s="4"/>
      <c r="H10" s="4"/>
      <c r="I10" s="4"/>
      <c r="J10" s="4"/>
      <c r="K10" s="7"/>
      <c r="L10" s="135">
        <f t="shared" si="0"/>
        <v>0</v>
      </c>
      <c r="M10" s="23" t="str">
        <f>IF(ISNUMBER(FIND("/",$B6,1)),MID($B6,FIND("/",$B6,1)+1,LEN($B6)),"")</f>
        <v/>
      </c>
      <c r="N10"/>
      <c r="O10"/>
      <c r="P10"/>
      <c r="Q10"/>
      <c r="R10" s="23"/>
      <c r="S10" s="681" t="s">
        <v>2876</v>
      </c>
      <c r="T10" s="684">
        <f>COUNTIFS($C$5:$C$240, "&gt;="&amp;T11, $C$5:$C$240, "&lt;="&amp;T12, $A$5:$A$240, "&lt;&gt;F",$G$5:$G$240, "D" )</f>
        <v>0</v>
      </c>
      <c r="U10" s="684">
        <f>COUNTIFS($C$5:$C$240, "&gt;="&amp;U11, $C$5:$C$240, "&lt;="&amp;U12, $A$5:$A$240, "&lt;&gt;F",$G$5:$G$240, "D" )</f>
        <v>0</v>
      </c>
      <c r="V10" s="684">
        <f>COUNTIFS($C$5:$C$240, "&gt;="&amp;V11, $C$5:$C$240, "&lt;="&amp;V12, $A$5:$A$240, "&lt;&gt;F",$G$5:$G$240, "D" )</f>
        <v>0</v>
      </c>
      <c r="W10" s="684">
        <f>COUNTIFS($C$5:$C$240, "&gt;="&amp;W11, $C$5:$C$240, "&lt;="&amp;W12, $A$5:$A$240, "&lt;&gt;F",$G$5:$G$240, "D" )</f>
        <v>0</v>
      </c>
      <c r="X10" s="684">
        <f>COUNTIFS($C$5:$C$240, "&gt;="&amp;X11, $C$5:$C$240, "&lt;="&amp;X12, $A$5:$A$240, "&lt;&gt;F",$G$5:$G$240, "D" )</f>
        <v>0</v>
      </c>
      <c r="Y10" s="684">
        <f>COUNTIFS($C$5:$C$240,"&gt;="&amp;Y15, $C$5:$C$240, "&lt;="&amp;Y16, $A$5:$A$240, "&lt;&gt;F",$G$5:$G$240, "A")</f>
        <v>0</v>
      </c>
      <c r="Z10" s="701">
        <f>SUM(T10:X10)</f>
        <v>0</v>
      </c>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17.25" customHeight="1" thickTop="1">
      <c r="E11" s="65"/>
      <c r="F11" s="65"/>
      <c r="G11" s="11"/>
      <c r="I11" s="12"/>
      <c r="J11" s="14"/>
      <c r="K11" s="7"/>
      <c r="L11" s="135">
        <f t="shared" si="0"/>
        <v>0</v>
      </c>
      <c r="M11" s="23" t="str">
        <f>IF(ISNUMBER(FIND("/",$B7,1)),MID($B7,FIND("/",$B7,1)+1,LEN($B7)),"")</f>
        <v/>
      </c>
      <c r="N11"/>
      <c r="O11"/>
      <c r="P11"/>
      <c r="Q11"/>
      <c r="R11" s="23"/>
      <c r="S11" s="550"/>
      <c r="T11" s="672">
        <v>40909</v>
      </c>
      <c r="U11" s="672">
        <v>41275</v>
      </c>
      <c r="V11" s="672">
        <v>41640</v>
      </c>
      <c r="W11" s="672">
        <v>42005</v>
      </c>
      <c r="X11" s="672">
        <v>42370</v>
      </c>
      <c r="Y11" s="672">
        <v>40909</v>
      </c>
      <c r="Z11" s="550"/>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30">
      <c r="A12" s="82" t="s">
        <v>1645</v>
      </c>
      <c r="B12" s="82" t="s">
        <v>1646</v>
      </c>
      <c r="C12" s="82" t="s">
        <v>1647</v>
      </c>
      <c r="D12" s="82" t="s">
        <v>1648</v>
      </c>
      <c r="E12" s="553"/>
      <c r="F12" s="553"/>
      <c r="I12" s="12"/>
      <c r="J12" s="14"/>
      <c r="K12" s="7"/>
      <c r="L12" s="135" t="str">
        <f>IF(ISNUMBER(FIND("/",$B12,1)),MID($B12,1,FIND("/",$B12,1)-1),$B12)</f>
        <v>SISTEMAS</v>
      </c>
      <c r="M12" s="23" t="str">
        <f>IF(ISNUMBER(FIND("/",#REF!,1)),MID(#REF!,FIND("/",#REF!,1)+1,LEN(#REF!)),"")</f>
        <v/>
      </c>
      <c r="N12"/>
      <c r="O12"/>
      <c r="P12"/>
      <c r="Q12"/>
      <c r="R12" s="23"/>
      <c r="S12" s="2"/>
      <c r="T12" s="673">
        <v>41274</v>
      </c>
      <c r="U12" s="673">
        <v>41639</v>
      </c>
      <c r="V12" s="673">
        <v>42004</v>
      </c>
      <c r="W12" s="673">
        <v>42369</v>
      </c>
      <c r="X12" s="673">
        <v>42735</v>
      </c>
      <c r="Y12" s="673">
        <v>42735</v>
      </c>
      <c r="Z12" s="2"/>
    </row>
    <row r="13" spans="1:86" ht="34.5" customHeight="1">
      <c r="A13" s="3">
        <f>COUNTIF(A5:A8,"P")</f>
        <v>4</v>
      </c>
      <c r="B13" s="1576">
        <f>COUNTIF(A5:A8,"S*")</f>
        <v>0</v>
      </c>
      <c r="C13" s="1576">
        <f>COUNTIF(A5:A8,"F")</f>
        <v>0</v>
      </c>
      <c r="D13" s="1045">
        <f>COUNTIF(A5:A8,"P*") + COUNTIF(A5:A8,"S2") *2 + COUNTIF(A5:A8,"S3") *3 + COUNTIF(A5:A8,"S4") *4</f>
        <v>4</v>
      </c>
      <c r="E13" s="11"/>
      <c r="F13" s="11"/>
      <c r="G13" s="11"/>
      <c r="H13" s="24"/>
      <c r="I13" s="12"/>
      <c r="J13" s="14"/>
      <c r="K13" s="7"/>
      <c r="L13" s="135">
        <f>IF(ISNUMBER(FIND("/",$B13,1)),MID($B13,1,FIND("/",$B13,1)-1),$B13)</f>
        <v>0</v>
      </c>
      <c r="M13" s="23" t="str">
        <f>IF(ISNUMBER(FIND("/",$B12,1)),MID($B12,FIND("/",$B12,1)+1,LEN($B12)),"")</f>
        <v/>
      </c>
      <c r="N13"/>
      <c r="O13"/>
      <c r="P13"/>
      <c r="Q13"/>
      <c r="R13" s="23"/>
      <c r="S13"/>
      <c r="T13"/>
      <c r="U13"/>
      <c r="V13"/>
      <c r="W13"/>
    </row>
    <row r="14" spans="1:86" ht="17.25" customHeight="1">
      <c r="A14" s="13"/>
      <c r="B14" s="11"/>
      <c r="C14" s="10"/>
      <c r="D14" s="11"/>
      <c r="E14" s="11"/>
      <c r="F14" s="11"/>
      <c r="G14" s="11"/>
      <c r="H14" s="24"/>
      <c r="I14" s="12"/>
      <c r="J14" s="14"/>
      <c r="K14" s="7"/>
      <c r="L14" s="135">
        <f>IF(ISNUMBER(FIND("/",$B14,1)),MID($B14,1,FIND("/",$B14,1)-1),$B14)</f>
        <v>0</v>
      </c>
      <c r="M14" s="23" t="str">
        <f>IF(ISNUMBER(FIND("/",$B14,1)),MID($B14,FIND("/",$B14,1)+1,LEN($B14)),"")</f>
        <v/>
      </c>
      <c r="N14"/>
      <c r="O14"/>
      <c r="P14"/>
      <c r="Q14"/>
      <c r="R14" s="23"/>
      <c r="S14"/>
      <c r="T14"/>
      <c r="U14"/>
      <c r="V14"/>
      <c r="W14"/>
    </row>
    <row r="15" spans="1:86" ht="17.25" customHeight="1">
      <c r="A15" s="13"/>
      <c r="B15" s="11"/>
      <c r="C15" s="11"/>
      <c r="D15" s="11"/>
      <c r="E15" s="11"/>
      <c r="F15" s="11"/>
      <c r="G15" s="11"/>
      <c r="H15" s="24"/>
      <c r="I15" s="12"/>
      <c r="J15" s="14"/>
      <c r="K15" s="7"/>
      <c r="L15" s="135" t="e">
        <f>IF(ISNUMBER(FIND("/",#REF!,1)),MID(#REF!,1,FIND("/",#REF!,1)-1),#REF!)</f>
        <v>#REF!</v>
      </c>
      <c r="M15" s="23" t="str">
        <f>IF(ISNUMBER(FIND("/",#REF!,1)),MID(#REF!,FIND("/",#REF!,1)+1,LEN(#REF!)),"")</f>
        <v/>
      </c>
      <c r="N15"/>
      <c r="O15"/>
      <c r="P15"/>
      <c r="Q15"/>
      <c r="R15" s="23"/>
      <c r="S15"/>
      <c r="T15"/>
      <c r="U15"/>
      <c r="V15"/>
      <c r="W15"/>
    </row>
    <row r="16" spans="1:86" ht="17.25" customHeight="1">
      <c r="A16" s="13"/>
      <c r="B16" s="11"/>
      <c r="C16" s="11"/>
      <c r="D16" s="11"/>
      <c r="E16" s="11"/>
      <c r="F16" s="11"/>
      <c r="G16" s="11"/>
      <c r="H16" s="24"/>
      <c r="I16" s="12"/>
      <c r="J16" s="14"/>
      <c r="K16" s="7"/>
      <c r="L16" s="135">
        <f t="shared" si="0"/>
        <v>0</v>
      </c>
      <c r="M16" s="23" t="str">
        <f t="shared" ref="M16:M69" si="1">IF(ISNUMBER(FIND("/",$B15,1)),MID($B15,FIND("/",$B15,1)+1,LEN($B15)),"")</f>
        <v/>
      </c>
      <c r="N16"/>
      <c r="O16"/>
      <c r="P16"/>
      <c r="Q16"/>
      <c r="R16" s="23"/>
      <c r="S16"/>
      <c r="T16"/>
      <c r="U16"/>
      <c r="V16"/>
      <c r="W16"/>
    </row>
    <row r="17" spans="1:45" ht="17.25" customHeight="1">
      <c r="A17" s="13"/>
      <c r="B17" s="11"/>
      <c r="C17" s="10"/>
      <c r="D17" s="11"/>
      <c r="E17" s="11"/>
      <c r="F17" s="11"/>
      <c r="G17" s="11"/>
      <c r="H17" s="24"/>
      <c r="I17" s="12"/>
      <c r="J17" s="12"/>
      <c r="K17" s="7"/>
      <c r="L17" s="23">
        <f t="shared" ref="L17:L69" si="2">IF(ISNUMBER(FIND("/",$B16,1)),MID($B16,1,FIND("/",$B16,1)-1),$B16)</f>
        <v>0</v>
      </c>
      <c r="M17" s="23" t="str">
        <f t="shared" si="1"/>
        <v/>
      </c>
      <c r="N17"/>
      <c r="O17"/>
      <c r="P17"/>
      <c r="Q17"/>
      <c r="R17" s="23"/>
      <c r="S17"/>
      <c r="T17"/>
      <c r="U17"/>
      <c r="V17"/>
      <c r="W17"/>
    </row>
    <row r="18" spans="1:45" s="26" customFormat="1" ht="17.25" customHeight="1">
      <c r="A18" s="13"/>
      <c r="B18" s="11"/>
      <c r="C18" s="10"/>
      <c r="D18" s="11"/>
      <c r="E18" s="11"/>
      <c r="F18" s="11"/>
      <c r="G18" s="11"/>
      <c r="H18" s="24"/>
      <c r="I18" s="12"/>
      <c r="J18" s="14"/>
      <c r="K18" s="23"/>
      <c r="L18" s="23">
        <f t="shared" si="2"/>
        <v>0</v>
      </c>
      <c r="M18" s="23" t="str">
        <f t="shared" si="1"/>
        <v/>
      </c>
      <c r="N18" s="103"/>
      <c r="O18"/>
      <c r="P18"/>
      <c r="Q18"/>
      <c r="R18" s="23"/>
      <c r="S18"/>
      <c r="T18"/>
      <c r="U18"/>
      <c r="V18"/>
      <c r="W18"/>
      <c r="X18" s="4"/>
      <c r="Y18" s="4"/>
      <c r="Z18" s="4"/>
      <c r="AA18" s="4"/>
      <c r="AB18" s="4"/>
      <c r="AC18" s="4"/>
      <c r="AD18" s="4"/>
      <c r="AE18" s="4"/>
      <c r="AF18" s="4"/>
      <c r="AG18" s="4"/>
      <c r="AH18" s="4"/>
      <c r="AI18" s="4"/>
      <c r="AJ18" s="4"/>
      <c r="AK18" s="4"/>
      <c r="AL18" s="4"/>
      <c r="AM18" s="4"/>
      <c r="AN18" s="4"/>
      <c r="AO18" s="4"/>
      <c r="AP18" s="4"/>
      <c r="AQ18" s="4"/>
      <c r="AR18" s="4"/>
      <c r="AS18" s="4"/>
    </row>
    <row r="19" spans="1:45" ht="17.25" customHeight="1">
      <c r="A19" s="13"/>
      <c r="B19" s="11"/>
      <c r="C19" s="10"/>
      <c r="D19" s="11"/>
      <c r="E19" s="11"/>
      <c r="F19" s="11"/>
      <c r="G19" s="11"/>
      <c r="H19" s="24"/>
      <c r="I19" s="12"/>
      <c r="J19" s="12"/>
      <c r="L19" s="23">
        <f t="shared" si="2"/>
        <v>0</v>
      </c>
      <c r="M19" s="23" t="str">
        <f t="shared" si="1"/>
        <v/>
      </c>
      <c r="N19"/>
      <c r="O19"/>
      <c r="P19"/>
      <c r="Q19"/>
      <c r="R19" s="23"/>
      <c r="S19"/>
      <c r="T19"/>
      <c r="U19"/>
      <c r="V19"/>
      <c r="W19"/>
    </row>
    <row r="20" spans="1:45" ht="17.25" customHeight="1">
      <c r="A20" s="13"/>
      <c r="B20" s="11"/>
      <c r="C20" s="10"/>
      <c r="D20" s="11"/>
      <c r="E20" s="11"/>
      <c r="F20" s="11"/>
      <c r="G20" s="11"/>
      <c r="H20" s="24"/>
      <c r="I20" s="12"/>
      <c r="J20" s="14"/>
      <c r="L20" s="23">
        <f t="shared" si="2"/>
        <v>0</v>
      </c>
      <c r="M20" s="23" t="str">
        <f t="shared" si="1"/>
        <v/>
      </c>
      <c r="N20"/>
      <c r="O20"/>
      <c r="P20"/>
      <c r="Q20"/>
      <c r="S20"/>
      <c r="T20"/>
      <c r="U20"/>
      <c r="V20"/>
      <c r="W20"/>
    </row>
    <row r="21" spans="1:45" ht="17.25" customHeight="1">
      <c r="A21" s="13"/>
      <c r="B21" s="11"/>
      <c r="C21" s="10"/>
      <c r="D21" s="11"/>
      <c r="E21" s="11"/>
      <c r="F21" s="11"/>
      <c r="G21" s="11"/>
      <c r="H21" s="24"/>
      <c r="I21" s="12"/>
      <c r="J21" s="14"/>
      <c r="L21" s="23">
        <f t="shared" si="2"/>
        <v>0</v>
      </c>
      <c r="M21" s="23" t="str">
        <f t="shared" si="1"/>
        <v/>
      </c>
      <c r="N21"/>
      <c r="O21"/>
      <c r="P21"/>
      <c r="Q21"/>
      <c r="S21"/>
      <c r="T21"/>
      <c r="U21"/>
      <c r="V21"/>
      <c r="W21"/>
    </row>
    <row r="22" spans="1:45" ht="17.25" customHeight="1">
      <c r="A22" s="13"/>
      <c r="B22" s="11"/>
      <c r="C22" s="10"/>
      <c r="D22" s="11"/>
      <c r="E22" s="11"/>
      <c r="F22" s="11"/>
      <c r="G22" s="11"/>
      <c r="H22" s="24"/>
      <c r="I22" s="12"/>
      <c r="J22" s="14"/>
      <c r="L22" s="23">
        <f t="shared" si="2"/>
        <v>0</v>
      </c>
      <c r="M22" s="23" t="str">
        <f t="shared" si="1"/>
        <v/>
      </c>
      <c r="N22"/>
      <c r="O22"/>
      <c r="P22"/>
      <c r="Q22"/>
      <c r="S22"/>
      <c r="T22"/>
      <c r="U22"/>
      <c r="V22"/>
      <c r="W22"/>
    </row>
    <row r="23" spans="1:45" ht="17.25" customHeight="1">
      <c r="A23" s="13"/>
      <c r="B23" s="11"/>
      <c r="C23" s="10"/>
      <c r="D23" s="11"/>
      <c r="E23" s="11"/>
      <c r="F23" s="11"/>
      <c r="G23" s="11"/>
      <c r="H23" s="24"/>
      <c r="I23" s="12"/>
      <c r="J23" s="14"/>
      <c r="L23" s="23">
        <f t="shared" si="2"/>
        <v>0</v>
      </c>
      <c r="M23" s="23" t="str">
        <f t="shared" si="1"/>
        <v/>
      </c>
    </row>
    <row r="24" spans="1:45" ht="17.25" customHeight="1">
      <c r="A24" s="13"/>
      <c r="B24" s="11"/>
      <c r="C24" s="10"/>
      <c r="D24" s="11"/>
      <c r="E24" s="11"/>
      <c r="F24" s="11"/>
      <c r="G24" s="11"/>
      <c r="H24" s="24"/>
      <c r="I24" s="12"/>
      <c r="J24" s="14"/>
      <c r="L24" s="23">
        <f t="shared" si="2"/>
        <v>0</v>
      </c>
      <c r="M24" s="23" t="str">
        <f t="shared" si="1"/>
        <v/>
      </c>
    </row>
    <row r="25" spans="1:45" ht="17.25" customHeight="1">
      <c r="A25" s="13"/>
      <c r="B25" s="11"/>
      <c r="C25" s="10"/>
      <c r="D25" s="11"/>
      <c r="E25" s="11"/>
      <c r="F25" s="11"/>
      <c r="G25" s="11"/>
      <c r="H25" s="12"/>
      <c r="I25" s="12"/>
      <c r="J25" s="14"/>
      <c r="L25" s="23">
        <f t="shared" si="2"/>
        <v>0</v>
      </c>
      <c r="M25" s="23" t="str">
        <f t="shared" si="1"/>
        <v/>
      </c>
    </row>
    <row r="26" spans="1:45" ht="17.25" customHeight="1">
      <c r="A26" s="13"/>
      <c r="B26" s="11"/>
      <c r="C26" s="10"/>
      <c r="D26" s="11"/>
      <c r="E26" s="11"/>
      <c r="F26" s="11"/>
      <c r="G26" s="11"/>
      <c r="H26" s="24"/>
      <c r="I26" s="12"/>
      <c r="J26" s="14"/>
      <c r="L26" s="23">
        <f t="shared" si="2"/>
        <v>0</v>
      </c>
      <c r="M26" s="23" t="str">
        <f t="shared" si="1"/>
        <v/>
      </c>
    </row>
    <row r="27" spans="1:45" ht="17.25" customHeight="1">
      <c r="A27" s="13"/>
      <c r="B27" s="11"/>
      <c r="C27" s="10"/>
      <c r="D27" s="11"/>
      <c r="E27" s="11"/>
      <c r="F27" s="11"/>
      <c r="G27" s="11"/>
      <c r="H27" s="24"/>
      <c r="I27" s="12"/>
      <c r="J27" s="14"/>
      <c r="L27" s="23">
        <f t="shared" si="2"/>
        <v>0</v>
      </c>
      <c r="M27" s="23" t="str">
        <f t="shared" si="1"/>
        <v/>
      </c>
    </row>
    <row r="28" spans="1:45" ht="17.25" customHeight="1">
      <c r="A28" s="13"/>
      <c r="B28" s="11"/>
      <c r="C28" s="10"/>
      <c r="D28" s="11"/>
      <c r="E28" s="11"/>
      <c r="F28" s="11"/>
      <c r="G28" s="11"/>
      <c r="H28" s="24"/>
      <c r="I28" s="12"/>
      <c r="J28" s="14"/>
      <c r="L28" s="23">
        <f t="shared" si="2"/>
        <v>0</v>
      </c>
      <c r="M28" s="23" t="str">
        <f t="shared" si="1"/>
        <v/>
      </c>
    </row>
    <row r="29" spans="1:45" ht="17.25" customHeight="1">
      <c r="L29" s="23">
        <f t="shared" si="2"/>
        <v>0</v>
      </c>
      <c r="M29" s="23" t="str">
        <f t="shared" si="1"/>
        <v/>
      </c>
    </row>
    <row r="30" spans="1:45" ht="17.25" customHeight="1">
      <c r="L30" s="23">
        <f t="shared" si="2"/>
        <v>0</v>
      </c>
      <c r="M30" s="23" t="str">
        <f t="shared" si="1"/>
        <v/>
      </c>
    </row>
    <row r="31" spans="1:45" ht="17.25" customHeight="1">
      <c r="L31" s="23">
        <f t="shared" si="2"/>
        <v>0</v>
      </c>
      <c r="M31" s="23" t="str">
        <f t="shared" si="1"/>
        <v/>
      </c>
    </row>
    <row r="32" spans="1:45" ht="17.25" customHeight="1">
      <c r="L32" s="23">
        <f t="shared" si="2"/>
        <v>0</v>
      </c>
      <c r="M32" s="23" t="str">
        <f t="shared" si="1"/>
        <v/>
      </c>
    </row>
    <row r="33" spans="12:13" ht="17.25" customHeight="1">
      <c r="L33" s="23">
        <f t="shared" si="2"/>
        <v>0</v>
      </c>
      <c r="M33" s="23" t="str">
        <f t="shared" si="1"/>
        <v/>
      </c>
    </row>
    <row r="34" spans="12:13" ht="17.25" customHeight="1">
      <c r="L34" s="23">
        <f t="shared" si="2"/>
        <v>0</v>
      </c>
      <c r="M34" s="23" t="str">
        <f t="shared" si="1"/>
        <v/>
      </c>
    </row>
    <row r="35" spans="12:13" ht="17.25" customHeight="1">
      <c r="L35" s="23">
        <f t="shared" si="2"/>
        <v>0</v>
      </c>
      <c r="M35" s="23" t="str">
        <f t="shared" si="1"/>
        <v/>
      </c>
    </row>
    <row r="36" spans="12:13" ht="17.25" customHeight="1">
      <c r="L36" s="23">
        <f t="shared" si="2"/>
        <v>0</v>
      </c>
      <c r="M36" s="23" t="str">
        <f t="shared" si="1"/>
        <v/>
      </c>
    </row>
    <row r="37" spans="12:13" ht="17.25" customHeight="1">
      <c r="L37" s="23">
        <f t="shared" si="2"/>
        <v>0</v>
      </c>
      <c r="M37" s="23" t="str">
        <f t="shared" si="1"/>
        <v/>
      </c>
    </row>
    <row r="38" spans="12:13" ht="17.25" customHeight="1">
      <c r="L38" s="23">
        <f t="shared" si="2"/>
        <v>0</v>
      </c>
      <c r="M38" s="23" t="str">
        <f t="shared" si="1"/>
        <v/>
      </c>
    </row>
    <row r="39" spans="12:13" ht="17.25" customHeight="1">
      <c r="L39" s="23">
        <f t="shared" si="2"/>
        <v>0</v>
      </c>
      <c r="M39" s="23" t="str">
        <f t="shared" si="1"/>
        <v/>
      </c>
    </row>
    <row r="40" spans="12:13" ht="17.25" customHeight="1">
      <c r="L40" s="23">
        <f t="shared" si="2"/>
        <v>0</v>
      </c>
      <c r="M40" s="23" t="str">
        <f t="shared" si="1"/>
        <v/>
      </c>
    </row>
    <row r="41" spans="12:13" ht="17.25" customHeight="1">
      <c r="L41" s="23">
        <f t="shared" si="2"/>
        <v>0</v>
      </c>
      <c r="M41" s="23" t="str">
        <f t="shared" si="1"/>
        <v/>
      </c>
    </row>
    <row r="42" spans="12:13" ht="17.25" customHeight="1">
      <c r="L42" s="23">
        <f t="shared" si="2"/>
        <v>0</v>
      </c>
      <c r="M42" s="23" t="str">
        <f t="shared" si="1"/>
        <v/>
      </c>
    </row>
    <row r="43" spans="12:13" ht="17.25" customHeight="1">
      <c r="L43" s="23">
        <f t="shared" si="2"/>
        <v>0</v>
      </c>
      <c r="M43" s="23" t="str">
        <f t="shared" si="1"/>
        <v/>
      </c>
    </row>
    <row r="44" spans="12:13" ht="17.25" customHeight="1">
      <c r="L44" s="23">
        <f t="shared" si="2"/>
        <v>0</v>
      </c>
      <c r="M44" s="23" t="str">
        <f t="shared" si="1"/>
        <v/>
      </c>
    </row>
    <row r="45" spans="12:13" ht="17.25" customHeight="1">
      <c r="L45" s="23">
        <f t="shared" si="2"/>
        <v>0</v>
      </c>
      <c r="M45" s="23" t="str">
        <f t="shared" si="1"/>
        <v/>
      </c>
    </row>
    <row r="46" spans="12:13" ht="17.25" customHeight="1">
      <c r="L46" s="23">
        <f t="shared" si="2"/>
        <v>0</v>
      </c>
      <c r="M46" s="23" t="str">
        <f t="shared" si="1"/>
        <v/>
      </c>
    </row>
    <row r="47" spans="12:13" ht="17.25" customHeight="1">
      <c r="L47" s="23">
        <f t="shared" si="2"/>
        <v>0</v>
      </c>
      <c r="M47" s="23" t="str">
        <f t="shared" si="1"/>
        <v/>
      </c>
    </row>
    <row r="48" spans="12:13" ht="17.25" customHeight="1">
      <c r="L48" s="23">
        <f t="shared" si="2"/>
        <v>0</v>
      </c>
      <c r="M48" s="23" t="str">
        <f t="shared" si="1"/>
        <v/>
      </c>
    </row>
    <row r="49" spans="12:13" ht="17.25" customHeight="1">
      <c r="L49" s="23">
        <f t="shared" si="2"/>
        <v>0</v>
      </c>
      <c r="M49" s="23" t="str">
        <f t="shared" si="1"/>
        <v/>
      </c>
    </row>
    <row r="50" spans="12:13" ht="17.25" customHeight="1">
      <c r="L50" s="23">
        <f t="shared" si="2"/>
        <v>0</v>
      </c>
      <c r="M50" s="23" t="str">
        <f t="shared" si="1"/>
        <v/>
      </c>
    </row>
    <row r="51" spans="12:13" ht="17.25" customHeight="1">
      <c r="L51" s="23">
        <f t="shared" si="2"/>
        <v>0</v>
      </c>
      <c r="M51" s="23" t="str">
        <f t="shared" si="1"/>
        <v/>
      </c>
    </row>
    <row r="52" spans="12:13" ht="17.25" customHeight="1">
      <c r="L52" s="23">
        <f t="shared" si="2"/>
        <v>0</v>
      </c>
      <c r="M52" s="23" t="str">
        <f t="shared" si="1"/>
        <v/>
      </c>
    </row>
    <row r="53" spans="12:13" ht="17.25" customHeight="1">
      <c r="L53" s="23">
        <f t="shared" si="2"/>
        <v>0</v>
      </c>
      <c r="M53" s="23" t="str">
        <f t="shared" si="1"/>
        <v/>
      </c>
    </row>
    <row r="54" spans="12:13" ht="17.25" customHeight="1">
      <c r="L54" s="23">
        <f t="shared" si="2"/>
        <v>0</v>
      </c>
      <c r="M54" s="23" t="str">
        <f t="shared" si="1"/>
        <v/>
      </c>
    </row>
    <row r="55" spans="12:13" ht="17.25" customHeight="1">
      <c r="L55" s="23">
        <f t="shared" si="2"/>
        <v>0</v>
      </c>
      <c r="M55" s="23" t="str">
        <f t="shared" si="1"/>
        <v/>
      </c>
    </row>
    <row r="56" spans="12:13" ht="17.25" customHeight="1">
      <c r="L56" s="23">
        <f t="shared" si="2"/>
        <v>0</v>
      </c>
      <c r="M56" s="23" t="str">
        <f t="shared" si="1"/>
        <v/>
      </c>
    </row>
    <row r="57" spans="12:13" ht="17.25" customHeight="1">
      <c r="L57" s="23">
        <f t="shared" si="2"/>
        <v>0</v>
      </c>
      <c r="M57" s="23" t="str">
        <f t="shared" si="1"/>
        <v/>
      </c>
    </row>
    <row r="58" spans="12:13" ht="17.25" customHeight="1">
      <c r="L58" s="23">
        <f t="shared" si="2"/>
        <v>0</v>
      </c>
      <c r="M58" s="23" t="str">
        <f t="shared" si="1"/>
        <v/>
      </c>
    </row>
    <row r="59" spans="12:13" ht="17.25" customHeight="1">
      <c r="L59" s="23">
        <f t="shared" si="2"/>
        <v>0</v>
      </c>
      <c r="M59" s="23" t="str">
        <f t="shared" si="1"/>
        <v/>
      </c>
    </row>
    <row r="60" spans="12:13" ht="17.25" customHeight="1">
      <c r="L60" s="23">
        <f t="shared" si="2"/>
        <v>0</v>
      </c>
      <c r="M60" s="23" t="str">
        <f t="shared" si="1"/>
        <v/>
      </c>
    </row>
    <row r="61" spans="12:13" ht="17.25" customHeight="1">
      <c r="L61" s="23">
        <f t="shared" si="2"/>
        <v>0</v>
      </c>
      <c r="M61" s="23" t="str">
        <f t="shared" si="1"/>
        <v/>
      </c>
    </row>
    <row r="62" spans="12:13" ht="17.25" customHeight="1">
      <c r="L62" s="23">
        <f t="shared" si="2"/>
        <v>0</v>
      </c>
      <c r="M62" s="23" t="str">
        <f t="shared" si="1"/>
        <v/>
      </c>
    </row>
    <row r="63" spans="12:13" ht="17.25" customHeight="1">
      <c r="L63" s="23">
        <f t="shared" si="2"/>
        <v>0</v>
      </c>
      <c r="M63" s="23" t="str">
        <f t="shared" si="1"/>
        <v/>
      </c>
    </row>
    <row r="64" spans="12:13" ht="17.25" customHeight="1">
      <c r="L64" s="23">
        <f t="shared" si="2"/>
        <v>0</v>
      </c>
      <c r="M64" s="23" t="str">
        <f t="shared" si="1"/>
        <v/>
      </c>
    </row>
    <row r="65" spans="12:13" ht="17.25" customHeight="1">
      <c r="L65" s="23">
        <f t="shared" si="2"/>
        <v>0</v>
      </c>
      <c r="M65" s="23" t="str">
        <f t="shared" si="1"/>
        <v/>
      </c>
    </row>
    <row r="66" spans="12:13" ht="17.25" customHeight="1">
      <c r="L66" s="23">
        <f t="shared" si="2"/>
        <v>0</v>
      </c>
      <c r="M66" s="23" t="str">
        <f t="shared" si="1"/>
        <v/>
      </c>
    </row>
    <row r="67" spans="12:13" ht="17.25" customHeight="1">
      <c r="L67" s="23">
        <f t="shared" si="2"/>
        <v>0</v>
      </c>
      <c r="M67" s="23" t="str">
        <f t="shared" si="1"/>
        <v/>
      </c>
    </row>
    <row r="68" spans="12:13" ht="17.25" customHeight="1">
      <c r="L68" s="23">
        <f t="shared" si="2"/>
        <v>0</v>
      </c>
      <c r="M68" s="23" t="str">
        <f t="shared" si="1"/>
        <v/>
      </c>
    </row>
    <row r="69" spans="12:13" ht="17.25" customHeight="1">
      <c r="L69" s="23">
        <f t="shared" si="2"/>
        <v>0</v>
      </c>
      <c r="M69" s="23" t="str">
        <f t="shared" si="1"/>
        <v/>
      </c>
    </row>
    <row r="70" spans="12:13" ht="17.25" customHeight="1">
      <c r="L70" s="23">
        <f t="shared" ref="L70:L133" si="3">IF(ISNUMBER(FIND("/",$B69,1)),MID($B69,1,FIND("/",$B69,1)-1),$B69)</f>
        <v>0</v>
      </c>
      <c r="M70" s="23" t="str">
        <f t="shared" ref="M70:M133" si="4">IF(ISNUMBER(FIND("/",$B69,1)),MID($B69,FIND("/",$B69,1)+1,LEN($B69)),"")</f>
        <v/>
      </c>
    </row>
    <row r="71" spans="12:13" ht="17.25" customHeight="1">
      <c r="L71" s="23">
        <f t="shared" si="3"/>
        <v>0</v>
      </c>
      <c r="M71" s="23" t="str">
        <f t="shared" si="4"/>
        <v/>
      </c>
    </row>
    <row r="72" spans="12:13" ht="17.25" customHeight="1">
      <c r="L72" s="23">
        <f t="shared" si="3"/>
        <v>0</v>
      </c>
      <c r="M72" s="23" t="str">
        <f t="shared" si="4"/>
        <v/>
      </c>
    </row>
    <row r="73" spans="12:13" ht="17.25" customHeight="1">
      <c r="L73" s="23">
        <f t="shared" si="3"/>
        <v>0</v>
      </c>
      <c r="M73" s="23" t="str">
        <f t="shared" si="4"/>
        <v/>
      </c>
    </row>
    <row r="74" spans="12:13" ht="17.25" customHeight="1">
      <c r="L74" s="23">
        <f t="shared" si="3"/>
        <v>0</v>
      </c>
      <c r="M74" s="23" t="str">
        <f t="shared" si="4"/>
        <v/>
      </c>
    </row>
    <row r="75" spans="12:13" ht="17.25" customHeight="1">
      <c r="L75" s="23">
        <f t="shared" si="3"/>
        <v>0</v>
      </c>
      <c r="M75" s="23" t="str">
        <f t="shared" si="4"/>
        <v/>
      </c>
    </row>
    <row r="76" spans="12:13" ht="17.25" customHeight="1">
      <c r="L76" s="23">
        <f t="shared" si="3"/>
        <v>0</v>
      </c>
      <c r="M76" s="23" t="str">
        <f t="shared" si="4"/>
        <v/>
      </c>
    </row>
    <row r="77" spans="12:13" ht="17.25" customHeight="1">
      <c r="L77" s="23">
        <f t="shared" si="3"/>
        <v>0</v>
      </c>
      <c r="M77" s="23" t="str">
        <f t="shared" si="4"/>
        <v/>
      </c>
    </row>
    <row r="78" spans="12:13" ht="17.25" customHeight="1">
      <c r="L78" s="23">
        <f t="shared" si="3"/>
        <v>0</v>
      </c>
      <c r="M78" s="23" t="str">
        <f t="shared" si="4"/>
        <v/>
      </c>
    </row>
    <row r="79" spans="12:13" ht="17.25" customHeight="1">
      <c r="L79" s="23">
        <f t="shared" si="3"/>
        <v>0</v>
      </c>
      <c r="M79" s="23" t="str">
        <f t="shared" si="4"/>
        <v/>
      </c>
    </row>
    <row r="80" spans="12:13" ht="17.25" customHeight="1">
      <c r="L80" s="23">
        <f t="shared" si="3"/>
        <v>0</v>
      </c>
      <c r="M80" s="23" t="str">
        <f t="shared" si="4"/>
        <v/>
      </c>
    </row>
    <row r="81" spans="12:13" ht="17.25" customHeight="1">
      <c r="L81" s="23">
        <f t="shared" si="3"/>
        <v>0</v>
      </c>
      <c r="M81" s="23" t="str">
        <f t="shared" si="4"/>
        <v/>
      </c>
    </row>
    <row r="82" spans="12:13" ht="17.25" customHeight="1">
      <c r="L82" s="23">
        <f t="shared" si="3"/>
        <v>0</v>
      </c>
      <c r="M82" s="23" t="str">
        <f t="shared" si="4"/>
        <v/>
      </c>
    </row>
    <row r="83" spans="12:13" ht="17.25" customHeight="1">
      <c r="L83" s="23">
        <f t="shared" si="3"/>
        <v>0</v>
      </c>
      <c r="M83" s="23" t="str">
        <f t="shared" si="4"/>
        <v/>
      </c>
    </row>
    <row r="84" spans="12:13" ht="17.25" customHeight="1">
      <c r="L84" s="23">
        <f t="shared" si="3"/>
        <v>0</v>
      </c>
      <c r="M84" s="23" t="str">
        <f t="shared" si="4"/>
        <v/>
      </c>
    </row>
    <row r="85" spans="12:13" ht="17.25" customHeight="1">
      <c r="L85" s="23">
        <f t="shared" si="3"/>
        <v>0</v>
      </c>
      <c r="M85" s="23" t="str">
        <f t="shared" si="4"/>
        <v/>
      </c>
    </row>
    <row r="86" spans="12:13" ht="17.25" customHeight="1">
      <c r="L86" s="23">
        <f t="shared" si="3"/>
        <v>0</v>
      </c>
      <c r="M86" s="23" t="str">
        <f t="shared" si="4"/>
        <v/>
      </c>
    </row>
    <row r="87" spans="12:13" ht="17.25" customHeight="1">
      <c r="L87" s="23">
        <f t="shared" si="3"/>
        <v>0</v>
      </c>
      <c r="M87" s="23" t="str">
        <f t="shared" si="4"/>
        <v/>
      </c>
    </row>
    <row r="88" spans="12:13" ht="17.25" customHeight="1">
      <c r="L88" s="23">
        <f t="shared" si="3"/>
        <v>0</v>
      </c>
      <c r="M88" s="23" t="str">
        <f t="shared" si="4"/>
        <v/>
      </c>
    </row>
    <row r="89" spans="12:13" ht="17.25" customHeight="1">
      <c r="L89" s="23">
        <f t="shared" si="3"/>
        <v>0</v>
      </c>
      <c r="M89" s="23" t="str">
        <f t="shared" si="4"/>
        <v/>
      </c>
    </row>
    <row r="90" spans="12:13" ht="17.25" customHeight="1">
      <c r="L90" s="23">
        <f t="shared" si="3"/>
        <v>0</v>
      </c>
      <c r="M90" s="23" t="str">
        <f t="shared" si="4"/>
        <v/>
      </c>
    </row>
    <row r="91" spans="12:13" ht="17.25" customHeight="1">
      <c r="L91" s="23">
        <f t="shared" si="3"/>
        <v>0</v>
      </c>
      <c r="M91" s="23" t="str">
        <f t="shared" si="4"/>
        <v/>
      </c>
    </row>
    <row r="92" spans="12:13" ht="17.25" customHeight="1">
      <c r="L92" s="23">
        <f t="shared" si="3"/>
        <v>0</v>
      </c>
      <c r="M92" s="23" t="str">
        <f t="shared" si="4"/>
        <v/>
      </c>
    </row>
    <row r="93" spans="12:13" ht="17.25" customHeight="1">
      <c r="L93" s="23">
        <f t="shared" si="3"/>
        <v>0</v>
      </c>
      <c r="M93" s="23" t="str">
        <f t="shared" si="4"/>
        <v/>
      </c>
    </row>
    <row r="94" spans="12:13" ht="17.25" customHeight="1">
      <c r="L94" s="23">
        <f t="shared" si="3"/>
        <v>0</v>
      </c>
      <c r="M94" s="23" t="str">
        <f t="shared" si="4"/>
        <v/>
      </c>
    </row>
    <row r="95" spans="12:13" ht="17.25" customHeight="1">
      <c r="L95" s="23">
        <f t="shared" si="3"/>
        <v>0</v>
      </c>
      <c r="M95" s="23" t="str">
        <f t="shared" si="4"/>
        <v/>
      </c>
    </row>
    <row r="96" spans="12:13" ht="17.25" customHeight="1">
      <c r="L96" s="23">
        <f t="shared" si="3"/>
        <v>0</v>
      </c>
      <c r="M96" s="23" t="str">
        <f t="shared" si="4"/>
        <v/>
      </c>
    </row>
    <row r="97" spans="12:13" ht="17.25" customHeight="1">
      <c r="L97" s="23">
        <f t="shared" si="3"/>
        <v>0</v>
      </c>
      <c r="M97" s="23" t="str">
        <f t="shared" si="4"/>
        <v/>
      </c>
    </row>
    <row r="98" spans="12:13" ht="17.25" customHeight="1">
      <c r="L98" s="23">
        <f t="shared" si="3"/>
        <v>0</v>
      </c>
      <c r="M98" s="23" t="str">
        <f t="shared" si="4"/>
        <v/>
      </c>
    </row>
    <row r="99" spans="12:13" ht="17.25" customHeight="1">
      <c r="L99" s="23">
        <f t="shared" si="3"/>
        <v>0</v>
      </c>
      <c r="M99" s="23" t="str">
        <f t="shared" si="4"/>
        <v/>
      </c>
    </row>
    <row r="100" spans="12:13" ht="17.25" customHeight="1">
      <c r="L100" s="23">
        <f t="shared" si="3"/>
        <v>0</v>
      </c>
      <c r="M100" s="23" t="str">
        <f t="shared" si="4"/>
        <v/>
      </c>
    </row>
    <row r="101" spans="12:13" ht="17.25" customHeight="1">
      <c r="L101" s="23">
        <f t="shared" si="3"/>
        <v>0</v>
      </c>
      <c r="M101" s="23" t="str">
        <f t="shared" si="4"/>
        <v/>
      </c>
    </row>
    <row r="102" spans="12:13" ht="17.25" customHeight="1">
      <c r="L102" s="23">
        <f t="shared" si="3"/>
        <v>0</v>
      </c>
      <c r="M102" s="23" t="str">
        <f t="shared" si="4"/>
        <v/>
      </c>
    </row>
    <row r="103" spans="12:13" ht="17.25" customHeight="1">
      <c r="L103" s="23">
        <f t="shared" si="3"/>
        <v>0</v>
      </c>
      <c r="M103" s="23" t="str">
        <f t="shared" si="4"/>
        <v/>
      </c>
    </row>
    <row r="104" spans="12:13" ht="17.25" customHeight="1">
      <c r="L104" s="23">
        <f t="shared" si="3"/>
        <v>0</v>
      </c>
      <c r="M104" s="23" t="str">
        <f t="shared" si="4"/>
        <v/>
      </c>
    </row>
    <row r="105" spans="12:13" ht="17.25" customHeight="1">
      <c r="L105" s="23">
        <f t="shared" si="3"/>
        <v>0</v>
      </c>
      <c r="M105" s="23" t="str">
        <f t="shared" si="4"/>
        <v/>
      </c>
    </row>
    <row r="106" spans="12:13" ht="17.25" customHeight="1">
      <c r="L106" s="23">
        <f t="shared" si="3"/>
        <v>0</v>
      </c>
      <c r="M106" s="23" t="str">
        <f t="shared" si="4"/>
        <v/>
      </c>
    </row>
    <row r="107" spans="12:13" ht="17.25" customHeight="1">
      <c r="L107" s="23">
        <f t="shared" si="3"/>
        <v>0</v>
      </c>
      <c r="M107" s="23" t="str">
        <f t="shared" si="4"/>
        <v/>
      </c>
    </row>
    <row r="108" spans="12:13" ht="17.25" customHeight="1">
      <c r="L108" s="23">
        <f t="shared" si="3"/>
        <v>0</v>
      </c>
      <c r="M108" s="23" t="str">
        <f t="shared" si="4"/>
        <v/>
      </c>
    </row>
    <row r="109" spans="12:13" ht="17.25" customHeight="1">
      <c r="L109" s="23">
        <f t="shared" si="3"/>
        <v>0</v>
      </c>
      <c r="M109" s="23" t="str">
        <f t="shared" si="4"/>
        <v/>
      </c>
    </row>
    <row r="110" spans="12:13" ht="17.25" customHeight="1">
      <c r="L110" s="23">
        <f t="shared" si="3"/>
        <v>0</v>
      </c>
      <c r="M110" s="23" t="str">
        <f t="shared" si="4"/>
        <v/>
      </c>
    </row>
    <row r="111" spans="12:13" ht="17.25" customHeight="1">
      <c r="L111" s="23">
        <f t="shared" si="3"/>
        <v>0</v>
      </c>
      <c r="M111" s="23" t="str">
        <f t="shared" si="4"/>
        <v/>
      </c>
    </row>
    <row r="112" spans="12:13" ht="17.25" customHeight="1">
      <c r="L112" s="23">
        <f t="shared" si="3"/>
        <v>0</v>
      </c>
      <c r="M112" s="23" t="str">
        <f t="shared" si="4"/>
        <v/>
      </c>
    </row>
    <row r="113" spans="12:13" ht="17.25" customHeight="1">
      <c r="L113" s="23">
        <f t="shared" si="3"/>
        <v>0</v>
      </c>
      <c r="M113" s="23" t="str">
        <f t="shared" si="4"/>
        <v/>
      </c>
    </row>
    <row r="114" spans="12:13" ht="17.25" customHeight="1">
      <c r="L114" s="23">
        <f t="shared" si="3"/>
        <v>0</v>
      </c>
      <c r="M114" s="23" t="str">
        <f t="shared" si="4"/>
        <v/>
      </c>
    </row>
    <row r="115" spans="12:13" ht="17.25" customHeight="1">
      <c r="L115" s="23">
        <f t="shared" si="3"/>
        <v>0</v>
      </c>
      <c r="M115" s="23" t="str">
        <f t="shared" si="4"/>
        <v/>
      </c>
    </row>
    <row r="116" spans="12:13" ht="17.25" customHeight="1">
      <c r="L116" s="23">
        <f t="shared" si="3"/>
        <v>0</v>
      </c>
      <c r="M116" s="23" t="str">
        <f t="shared" si="4"/>
        <v/>
      </c>
    </row>
    <row r="117" spans="12:13" ht="17.25" customHeight="1">
      <c r="L117" s="23">
        <f t="shared" si="3"/>
        <v>0</v>
      </c>
      <c r="M117" s="23" t="str">
        <f t="shared" si="4"/>
        <v/>
      </c>
    </row>
    <row r="118" spans="12:13" ht="17.25" customHeight="1">
      <c r="L118" s="23">
        <f t="shared" si="3"/>
        <v>0</v>
      </c>
      <c r="M118" s="23" t="str">
        <f t="shared" si="4"/>
        <v/>
      </c>
    </row>
    <row r="119" spans="12:13" ht="17.25" customHeight="1">
      <c r="L119" s="23">
        <f t="shared" si="3"/>
        <v>0</v>
      </c>
      <c r="M119" s="23" t="str">
        <f t="shared" si="4"/>
        <v/>
      </c>
    </row>
    <row r="120" spans="12:13" ht="17.25" customHeight="1">
      <c r="L120" s="23">
        <f t="shared" si="3"/>
        <v>0</v>
      </c>
      <c r="M120" s="23" t="str">
        <f t="shared" si="4"/>
        <v/>
      </c>
    </row>
    <row r="121" spans="12:13" ht="17.25" customHeight="1">
      <c r="L121" s="23">
        <f t="shared" si="3"/>
        <v>0</v>
      </c>
      <c r="M121" s="23" t="str">
        <f t="shared" si="4"/>
        <v/>
      </c>
    </row>
    <row r="122" spans="12:13" ht="17.25" customHeight="1">
      <c r="L122" s="23">
        <f t="shared" si="3"/>
        <v>0</v>
      </c>
      <c r="M122" s="23" t="str">
        <f t="shared" si="4"/>
        <v/>
      </c>
    </row>
    <row r="123" spans="12:13" ht="17.25" customHeight="1">
      <c r="L123" s="23">
        <f t="shared" si="3"/>
        <v>0</v>
      </c>
      <c r="M123" s="23" t="str">
        <f t="shared" si="4"/>
        <v/>
      </c>
    </row>
    <row r="124" spans="12:13" ht="17.25" customHeight="1">
      <c r="L124" s="23">
        <f t="shared" si="3"/>
        <v>0</v>
      </c>
      <c r="M124" s="23" t="str">
        <f t="shared" si="4"/>
        <v/>
      </c>
    </row>
    <row r="125" spans="12:13" ht="17.25" customHeight="1">
      <c r="L125" s="23">
        <f t="shared" si="3"/>
        <v>0</v>
      </c>
      <c r="M125" s="23" t="str">
        <f t="shared" si="4"/>
        <v/>
      </c>
    </row>
    <row r="126" spans="12:13" ht="17.25" customHeight="1">
      <c r="L126" s="23">
        <f t="shared" si="3"/>
        <v>0</v>
      </c>
      <c r="M126" s="23" t="str">
        <f t="shared" si="4"/>
        <v/>
      </c>
    </row>
    <row r="127" spans="12:13" ht="17.25" customHeight="1">
      <c r="L127" s="23">
        <f t="shared" si="3"/>
        <v>0</v>
      </c>
      <c r="M127" s="23" t="str">
        <f t="shared" si="4"/>
        <v/>
      </c>
    </row>
    <row r="128" spans="12:13" ht="17.25" customHeight="1">
      <c r="L128" s="23">
        <f t="shared" si="3"/>
        <v>0</v>
      </c>
      <c r="M128" s="23" t="str">
        <f t="shared" si="4"/>
        <v/>
      </c>
    </row>
    <row r="129" spans="12:13" ht="17.25" customHeight="1">
      <c r="L129" s="23">
        <f t="shared" si="3"/>
        <v>0</v>
      </c>
      <c r="M129" s="23" t="str">
        <f t="shared" si="4"/>
        <v/>
      </c>
    </row>
    <row r="130" spans="12:13" ht="17.25" customHeight="1">
      <c r="L130" s="23">
        <f t="shared" si="3"/>
        <v>0</v>
      </c>
      <c r="M130" s="23" t="str">
        <f t="shared" si="4"/>
        <v/>
      </c>
    </row>
    <row r="131" spans="12:13" ht="17.25" customHeight="1">
      <c r="L131" s="23">
        <f t="shared" si="3"/>
        <v>0</v>
      </c>
      <c r="M131" s="23" t="str">
        <f t="shared" si="4"/>
        <v/>
      </c>
    </row>
    <row r="132" spans="12:13" ht="17.25" customHeight="1">
      <c r="L132" s="23">
        <f t="shared" si="3"/>
        <v>0</v>
      </c>
      <c r="M132" s="23" t="str">
        <f t="shared" si="4"/>
        <v/>
      </c>
    </row>
    <row r="133" spans="12:13" ht="17.25" customHeight="1">
      <c r="L133" s="23">
        <f t="shared" si="3"/>
        <v>0</v>
      </c>
      <c r="M133" s="23" t="str">
        <f t="shared" si="4"/>
        <v/>
      </c>
    </row>
    <row r="134" spans="12:13" ht="17.25" customHeight="1">
      <c r="L134" s="23">
        <f t="shared" ref="L134:L197" si="5">IF(ISNUMBER(FIND("/",$B133,1)),MID($B133,1,FIND("/",$B133,1)-1),$B133)</f>
        <v>0</v>
      </c>
      <c r="M134" s="23" t="str">
        <f t="shared" ref="M134:M197" si="6">IF(ISNUMBER(FIND("/",$B133,1)),MID($B133,FIND("/",$B133,1)+1,LEN($B133)),"")</f>
        <v/>
      </c>
    </row>
    <row r="135" spans="12:13" ht="17.25" customHeight="1">
      <c r="L135" s="23">
        <f t="shared" si="5"/>
        <v>0</v>
      </c>
      <c r="M135" s="23" t="str">
        <f t="shared" si="6"/>
        <v/>
      </c>
    </row>
    <row r="136" spans="12:13" ht="17.25" customHeight="1">
      <c r="L136" s="23">
        <f t="shared" si="5"/>
        <v>0</v>
      </c>
      <c r="M136" s="23" t="str">
        <f t="shared" si="6"/>
        <v/>
      </c>
    </row>
    <row r="137" spans="12:13" ht="17.25" customHeight="1">
      <c r="L137" s="23">
        <f t="shared" si="5"/>
        <v>0</v>
      </c>
      <c r="M137" s="23" t="str">
        <f t="shared" si="6"/>
        <v/>
      </c>
    </row>
    <row r="138" spans="12:13" ht="17.25" customHeight="1">
      <c r="L138" s="23">
        <f t="shared" si="5"/>
        <v>0</v>
      </c>
      <c r="M138" s="23" t="str">
        <f t="shared" si="6"/>
        <v/>
      </c>
    </row>
    <row r="139" spans="12:13" ht="17.25" customHeight="1">
      <c r="L139" s="23">
        <f t="shared" si="5"/>
        <v>0</v>
      </c>
      <c r="M139" s="23" t="str">
        <f t="shared" si="6"/>
        <v/>
      </c>
    </row>
    <row r="140" spans="12:13" ht="17.25" customHeight="1">
      <c r="L140" s="23">
        <f t="shared" si="5"/>
        <v>0</v>
      </c>
      <c r="M140" s="23" t="str">
        <f t="shared" si="6"/>
        <v/>
      </c>
    </row>
    <row r="141" spans="12:13" ht="17.25" customHeight="1">
      <c r="L141" s="23">
        <f t="shared" si="5"/>
        <v>0</v>
      </c>
      <c r="M141" s="23" t="str">
        <f t="shared" si="6"/>
        <v/>
      </c>
    </row>
    <row r="142" spans="12:13" ht="17.25" customHeight="1">
      <c r="L142" s="23">
        <f t="shared" si="5"/>
        <v>0</v>
      </c>
      <c r="M142" s="23" t="str">
        <f t="shared" si="6"/>
        <v/>
      </c>
    </row>
    <row r="143" spans="12:13" ht="17.25" customHeight="1">
      <c r="L143" s="23">
        <f t="shared" si="5"/>
        <v>0</v>
      </c>
      <c r="M143" s="23" t="str">
        <f t="shared" si="6"/>
        <v/>
      </c>
    </row>
    <row r="144" spans="12:13" ht="17.25" customHeight="1">
      <c r="L144" s="23">
        <f t="shared" si="5"/>
        <v>0</v>
      </c>
      <c r="M144" s="23" t="str">
        <f t="shared" si="6"/>
        <v/>
      </c>
    </row>
    <row r="145" spans="12:13" ht="17.25" customHeight="1">
      <c r="L145" s="23">
        <f t="shared" si="5"/>
        <v>0</v>
      </c>
      <c r="M145" s="23" t="str">
        <f t="shared" si="6"/>
        <v/>
      </c>
    </row>
    <row r="146" spans="12:13" ht="17.25" customHeight="1">
      <c r="L146" s="23">
        <f t="shared" si="5"/>
        <v>0</v>
      </c>
      <c r="M146" s="23" t="str">
        <f t="shared" si="6"/>
        <v/>
      </c>
    </row>
    <row r="147" spans="12:13" ht="17.25" customHeight="1">
      <c r="L147" s="23">
        <f t="shared" si="5"/>
        <v>0</v>
      </c>
      <c r="M147" s="23" t="str">
        <f t="shared" si="6"/>
        <v/>
      </c>
    </row>
    <row r="148" spans="12:13" ht="17.25" customHeight="1">
      <c r="L148" s="23">
        <f t="shared" si="5"/>
        <v>0</v>
      </c>
      <c r="M148" s="23" t="str">
        <f t="shared" si="6"/>
        <v/>
      </c>
    </row>
    <row r="149" spans="12:13" ht="17.25" customHeight="1">
      <c r="L149" s="23">
        <f t="shared" si="5"/>
        <v>0</v>
      </c>
      <c r="M149" s="23" t="str">
        <f t="shared" si="6"/>
        <v/>
      </c>
    </row>
    <row r="150" spans="12:13" ht="17.25" customHeight="1">
      <c r="L150" s="23">
        <f t="shared" si="5"/>
        <v>0</v>
      </c>
      <c r="M150" s="23" t="str">
        <f t="shared" si="6"/>
        <v/>
      </c>
    </row>
    <row r="151" spans="12:13" ht="17.25" customHeight="1">
      <c r="L151" s="23">
        <f t="shared" si="5"/>
        <v>0</v>
      </c>
      <c r="M151" s="23" t="str">
        <f t="shared" si="6"/>
        <v/>
      </c>
    </row>
    <row r="152" spans="12:13" ht="17.25" customHeight="1">
      <c r="L152" s="23">
        <f t="shared" si="5"/>
        <v>0</v>
      </c>
      <c r="M152" s="23" t="str">
        <f t="shared" si="6"/>
        <v/>
      </c>
    </row>
    <row r="153" spans="12:13" ht="17.25" customHeight="1">
      <c r="L153" s="23">
        <f t="shared" si="5"/>
        <v>0</v>
      </c>
      <c r="M153" s="23" t="str">
        <f t="shared" si="6"/>
        <v/>
      </c>
    </row>
    <row r="154" spans="12:13" ht="17.25" customHeight="1">
      <c r="L154" s="23">
        <f t="shared" si="5"/>
        <v>0</v>
      </c>
      <c r="M154" s="23" t="str">
        <f t="shared" si="6"/>
        <v/>
      </c>
    </row>
    <row r="155" spans="12:13" ht="17.25" customHeight="1">
      <c r="L155" s="23">
        <f t="shared" si="5"/>
        <v>0</v>
      </c>
      <c r="M155" s="23" t="str">
        <f t="shared" si="6"/>
        <v/>
      </c>
    </row>
    <row r="156" spans="12:13" ht="17.25" customHeight="1">
      <c r="L156" s="23">
        <f t="shared" si="5"/>
        <v>0</v>
      </c>
      <c r="M156" s="23" t="str">
        <f t="shared" si="6"/>
        <v/>
      </c>
    </row>
    <row r="157" spans="12:13" ht="17.25" customHeight="1">
      <c r="L157" s="23">
        <f t="shared" si="5"/>
        <v>0</v>
      </c>
      <c r="M157" s="23" t="str">
        <f t="shared" si="6"/>
        <v/>
      </c>
    </row>
    <row r="158" spans="12:13" ht="17.25" customHeight="1">
      <c r="L158" s="23">
        <f t="shared" si="5"/>
        <v>0</v>
      </c>
      <c r="M158" s="23" t="str">
        <f t="shared" si="6"/>
        <v/>
      </c>
    </row>
    <row r="159" spans="12:13" ht="17.25" customHeight="1">
      <c r="L159" s="23">
        <f t="shared" si="5"/>
        <v>0</v>
      </c>
      <c r="M159" s="23" t="str">
        <f t="shared" si="6"/>
        <v/>
      </c>
    </row>
    <row r="160" spans="12:13" ht="17.25" customHeight="1">
      <c r="L160" s="23">
        <f t="shared" si="5"/>
        <v>0</v>
      </c>
      <c r="M160" s="23" t="str">
        <f t="shared" si="6"/>
        <v/>
      </c>
    </row>
    <row r="161" spans="12:13" ht="17.25" customHeight="1">
      <c r="L161" s="23">
        <f t="shared" si="5"/>
        <v>0</v>
      </c>
      <c r="M161" s="23" t="str">
        <f t="shared" si="6"/>
        <v/>
      </c>
    </row>
    <row r="162" spans="12:13" ht="17.25" customHeight="1">
      <c r="L162" s="23">
        <f t="shared" si="5"/>
        <v>0</v>
      </c>
      <c r="M162" s="23" t="str">
        <f t="shared" si="6"/>
        <v/>
      </c>
    </row>
    <row r="163" spans="12:13" ht="17.25" customHeight="1">
      <c r="L163" s="23">
        <f t="shared" si="5"/>
        <v>0</v>
      </c>
      <c r="M163" s="23" t="str">
        <f t="shared" si="6"/>
        <v/>
      </c>
    </row>
    <row r="164" spans="12:13" ht="17.25" customHeight="1">
      <c r="L164" s="23">
        <f t="shared" si="5"/>
        <v>0</v>
      </c>
      <c r="M164" s="23" t="str">
        <f t="shared" si="6"/>
        <v/>
      </c>
    </row>
    <row r="165" spans="12:13" ht="17.25" customHeight="1">
      <c r="L165" s="23">
        <f t="shared" si="5"/>
        <v>0</v>
      </c>
      <c r="M165" s="23" t="str">
        <f t="shared" si="6"/>
        <v/>
      </c>
    </row>
    <row r="166" spans="12:13" ht="17.25" customHeight="1">
      <c r="L166" s="23">
        <f t="shared" si="5"/>
        <v>0</v>
      </c>
      <c r="M166" s="23" t="str">
        <f t="shared" si="6"/>
        <v/>
      </c>
    </row>
    <row r="167" spans="12:13" ht="17.25" customHeight="1">
      <c r="L167" s="23">
        <f t="shared" si="5"/>
        <v>0</v>
      </c>
      <c r="M167" s="23" t="str">
        <f t="shared" si="6"/>
        <v/>
      </c>
    </row>
    <row r="168" spans="12:13" ht="17.25" customHeight="1">
      <c r="L168" s="23">
        <f t="shared" si="5"/>
        <v>0</v>
      </c>
      <c r="M168" s="23" t="str">
        <f t="shared" si="6"/>
        <v/>
      </c>
    </row>
    <row r="169" spans="12:13" ht="17.25" customHeight="1">
      <c r="L169" s="23">
        <f t="shared" si="5"/>
        <v>0</v>
      </c>
      <c r="M169" s="23" t="str">
        <f t="shared" si="6"/>
        <v/>
      </c>
    </row>
    <row r="170" spans="12:13" ht="17.25" customHeight="1">
      <c r="L170" s="23">
        <f t="shared" si="5"/>
        <v>0</v>
      </c>
      <c r="M170" s="23" t="str">
        <f t="shared" si="6"/>
        <v/>
      </c>
    </row>
    <row r="171" spans="12:13" ht="17.25" customHeight="1">
      <c r="L171" s="23">
        <f t="shared" si="5"/>
        <v>0</v>
      </c>
      <c r="M171" s="23" t="str">
        <f t="shared" si="6"/>
        <v/>
      </c>
    </row>
    <row r="172" spans="12:13" ht="17.25" customHeight="1">
      <c r="L172" s="23">
        <f t="shared" si="5"/>
        <v>0</v>
      </c>
      <c r="M172" s="23" t="str">
        <f t="shared" si="6"/>
        <v/>
      </c>
    </row>
    <row r="173" spans="12:13" ht="17.25" customHeight="1">
      <c r="L173" s="23">
        <f t="shared" si="5"/>
        <v>0</v>
      </c>
      <c r="M173" s="23" t="str">
        <f t="shared" si="6"/>
        <v/>
      </c>
    </row>
    <row r="174" spans="12:13" ht="17.25" customHeight="1">
      <c r="L174" s="23">
        <f t="shared" si="5"/>
        <v>0</v>
      </c>
      <c r="M174" s="23" t="str">
        <f t="shared" si="6"/>
        <v/>
      </c>
    </row>
    <row r="175" spans="12:13" ht="17.25" customHeight="1">
      <c r="L175" s="23">
        <f t="shared" si="5"/>
        <v>0</v>
      </c>
      <c r="M175" s="23" t="str">
        <f t="shared" si="6"/>
        <v/>
      </c>
    </row>
    <row r="176" spans="12:13" ht="17.25" customHeight="1">
      <c r="L176" s="23">
        <f t="shared" si="5"/>
        <v>0</v>
      </c>
      <c r="M176" s="23" t="str">
        <f t="shared" si="6"/>
        <v/>
      </c>
    </row>
    <row r="177" spans="12:13" ht="17.25" customHeight="1">
      <c r="L177" s="23">
        <f t="shared" si="5"/>
        <v>0</v>
      </c>
      <c r="M177" s="23" t="str">
        <f t="shared" si="6"/>
        <v/>
      </c>
    </row>
    <row r="178" spans="12:13" ht="17.25" customHeight="1">
      <c r="L178" s="23">
        <f t="shared" si="5"/>
        <v>0</v>
      </c>
      <c r="M178" s="23" t="str">
        <f t="shared" si="6"/>
        <v/>
      </c>
    </row>
    <row r="179" spans="12:13" ht="17.25" customHeight="1">
      <c r="L179" s="23">
        <f t="shared" si="5"/>
        <v>0</v>
      </c>
      <c r="M179" s="23" t="str">
        <f t="shared" si="6"/>
        <v/>
      </c>
    </row>
    <row r="180" spans="12:13" ht="17.25" customHeight="1">
      <c r="L180" s="23">
        <f t="shared" si="5"/>
        <v>0</v>
      </c>
      <c r="M180" s="23" t="str">
        <f t="shared" si="6"/>
        <v/>
      </c>
    </row>
    <row r="181" spans="12:13" ht="17.25" customHeight="1">
      <c r="L181" s="23">
        <f t="shared" si="5"/>
        <v>0</v>
      </c>
      <c r="M181" s="23" t="str">
        <f t="shared" si="6"/>
        <v/>
      </c>
    </row>
    <row r="182" spans="12:13" ht="17.25" customHeight="1">
      <c r="L182" s="23">
        <f t="shared" si="5"/>
        <v>0</v>
      </c>
      <c r="M182" s="23" t="str">
        <f t="shared" si="6"/>
        <v/>
      </c>
    </row>
    <row r="183" spans="12:13" ht="17.25" customHeight="1">
      <c r="L183" s="23">
        <f t="shared" si="5"/>
        <v>0</v>
      </c>
      <c r="M183" s="23" t="str">
        <f t="shared" si="6"/>
        <v/>
      </c>
    </row>
    <row r="184" spans="12:13" ht="17.25" customHeight="1">
      <c r="L184" s="23">
        <f t="shared" si="5"/>
        <v>0</v>
      </c>
      <c r="M184" s="23" t="str">
        <f t="shared" si="6"/>
        <v/>
      </c>
    </row>
    <row r="185" spans="12:13" ht="17.25" customHeight="1">
      <c r="L185" s="23">
        <f t="shared" si="5"/>
        <v>0</v>
      </c>
      <c r="M185" s="23" t="str">
        <f t="shared" si="6"/>
        <v/>
      </c>
    </row>
    <row r="186" spans="12:13" ht="17.25" customHeight="1">
      <c r="L186" s="23">
        <f t="shared" si="5"/>
        <v>0</v>
      </c>
      <c r="M186" s="23" t="str">
        <f t="shared" si="6"/>
        <v/>
      </c>
    </row>
    <row r="187" spans="12:13" ht="17.25" customHeight="1">
      <c r="L187" s="23">
        <f t="shared" si="5"/>
        <v>0</v>
      </c>
      <c r="M187" s="23" t="str">
        <f t="shared" si="6"/>
        <v/>
      </c>
    </row>
    <row r="188" spans="12:13" ht="17.25" customHeight="1">
      <c r="L188" s="23">
        <f t="shared" si="5"/>
        <v>0</v>
      </c>
      <c r="M188" s="23" t="str">
        <f t="shared" si="6"/>
        <v/>
      </c>
    </row>
    <row r="189" spans="12:13" ht="17.25" customHeight="1">
      <c r="L189" s="23">
        <f t="shared" si="5"/>
        <v>0</v>
      </c>
      <c r="M189" s="23" t="str">
        <f t="shared" si="6"/>
        <v/>
      </c>
    </row>
    <row r="190" spans="12:13" ht="17.25" customHeight="1">
      <c r="L190" s="23">
        <f t="shared" si="5"/>
        <v>0</v>
      </c>
      <c r="M190" s="23" t="str">
        <f t="shared" si="6"/>
        <v/>
      </c>
    </row>
    <row r="191" spans="12:13" ht="17.25" customHeight="1">
      <c r="L191" s="23">
        <f t="shared" si="5"/>
        <v>0</v>
      </c>
      <c r="M191" s="23" t="str">
        <f t="shared" si="6"/>
        <v/>
      </c>
    </row>
    <row r="192" spans="12:13" ht="17.25" customHeight="1">
      <c r="L192" s="23">
        <f t="shared" si="5"/>
        <v>0</v>
      </c>
      <c r="M192" s="23" t="str">
        <f t="shared" si="6"/>
        <v/>
      </c>
    </row>
    <row r="193" spans="12:13" ht="17.25" customHeight="1">
      <c r="L193" s="23">
        <f t="shared" si="5"/>
        <v>0</v>
      </c>
      <c r="M193" s="23" t="str">
        <f t="shared" si="6"/>
        <v/>
      </c>
    </row>
    <row r="194" spans="12:13" ht="17.25" customHeight="1">
      <c r="L194" s="23">
        <f t="shared" si="5"/>
        <v>0</v>
      </c>
      <c r="M194" s="23" t="str">
        <f t="shared" si="6"/>
        <v/>
      </c>
    </row>
    <row r="195" spans="12:13" ht="17.25" customHeight="1">
      <c r="L195" s="23">
        <f t="shared" si="5"/>
        <v>0</v>
      </c>
      <c r="M195" s="23" t="str">
        <f t="shared" si="6"/>
        <v/>
      </c>
    </row>
    <row r="196" spans="12:13" ht="17.25" customHeight="1">
      <c r="L196" s="23">
        <f t="shared" si="5"/>
        <v>0</v>
      </c>
      <c r="M196" s="23" t="str">
        <f t="shared" si="6"/>
        <v/>
      </c>
    </row>
    <row r="197" spans="12:13" ht="17.25" customHeight="1">
      <c r="L197" s="23">
        <f t="shared" si="5"/>
        <v>0</v>
      </c>
      <c r="M197" s="23" t="str">
        <f t="shared" si="6"/>
        <v/>
      </c>
    </row>
    <row r="198" spans="12:13" ht="17.25" customHeight="1">
      <c r="L198" s="23">
        <f t="shared" ref="L198:L261" si="7">IF(ISNUMBER(FIND("/",$B197,1)),MID($B197,1,FIND("/",$B197,1)-1),$B197)</f>
        <v>0</v>
      </c>
      <c r="M198" s="23" t="str">
        <f t="shared" ref="M198:M261" si="8">IF(ISNUMBER(FIND("/",$B197,1)),MID($B197,FIND("/",$B197,1)+1,LEN($B197)),"")</f>
        <v/>
      </c>
    </row>
    <row r="199" spans="12:13" ht="17.25" customHeight="1">
      <c r="L199" s="23">
        <f t="shared" si="7"/>
        <v>0</v>
      </c>
      <c r="M199" s="23" t="str">
        <f t="shared" si="8"/>
        <v/>
      </c>
    </row>
    <row r="200" spans="12:13" ht="17.25" customHeight="1">
      <c r="L200" s="23">
        <f t="shared" si="7"/>
        <v>0</v>
      </c>
      <c r="M200" s="23" t="str">
        <f t="shared" si="8"/>
        <v/>
      </c>
    </row>
    <row r="201" spans="12:13" ht="17.25" customHeight="1">
      <c r="L201" s="23">
        <f t="shared" si="7"/>
        <v>0</v>
      </c>
      <c r="M201" s="23" t="str">
        <f t="shared" si="8"/>
        <v/>
      </c>
    </row>
    <row r="202" spans="12:13" ht="17.25" customHeight="1">
      <c r="L202" s="23">
        <f t="shared" si="7"/>
        <v>0</v>
      </c>
      <c r="M202" s="23" t="str">
        <f t="shared" si="8"/>
        <v/>
      </c>
    </row>
    <row r="203" spans="12:13" ht="17.25" customHeight="1">
      <c r="L203" s="23">
        <f t="shared" si="7"/>
        <v>0</v>
      </c>
      <c r="M203" s="23" t="str">
        <f t="shared" si="8"/>
        <v/>
      </c>
    </row>
    <row r="204" spans="12:13" ht="17.25" customHeight="1">
      <c r="L204" s="23">
        <f t="shared" si="7"/>
        <v>0</v>
      </c>
      <c r="M204" s="23" t="str">
        <f t="shared" si="8"/>
        <v/>
      </c>
    </row>
    <row r="205" spans="12:13" ht="17.25" customHeight="1">
      <c r="L205" s="23">
        <f t="shared" si="7"/>
        <v>0</v>
      </c>
      <c r="M205" s="23" t="str">
        <f t="shared" si="8"/>
        <v/>
      </c>
    </row>
    <row r="206" spans="12:13" ht="17.25" customHeight="1">
      <c r="L206" s="23">
        <f t="shared" si="7"/>
        <v>0</v>
      </c>
      <c r="M206" s="23" t="str">
        <f t="shared" si="8"/>
        <v/>
      </c>
    </row>
    <row r="207" spans="12:13" ht="17.25" customHeight="1">
      <c r="L207" s="23">
        <f t="shared" si="7"/>
        <v>0</v>
      </c>
      <c r="M207" s="23" t="str">
        <f t="shared" si="8"/>
        <v/>
      </c>
    </row>
    <row r="208" spans="12:13" ht="17.25" customHeight="1">
      <c r="L208" s="23">
        <f t="shared" si="7"/>
        <v>0</v>
      </c>
      <c r="M208" s="23" t="str">
        <f t="shared" si="8"/>
        <v/>
      </c>
    </row>
    <row r="209" spans="12:13" ht="17.25" customHeight="1">
      <c r="L209" s="23">
        <f t="shared" si="7"/>
        <v>0</v>
      </c>
      <c r="M209" s="23" t="str">
        <f t="shared" si="8"/>
        <v/>
      </c>
    </row>
    <row r="210" spans="12:13" ht="17.25" customHeight="1">
      <c r="L210" s="23">
        <f t="shared" si="7"/>
        <v>0</v>
      </c>
      <c r="M210" s="23" t="str">
        <f t="shared" si="8"/>
        <v/>
      </c>
    </row>
    <row r="211" spans="12:13" ht="17.25" customHeight="1">
      <c r="L211" s="23">
        <f t="shared" si="7"/>
        <v>0</v>
      </c>
      <c r="M211" s="23" t="str">
        <f t="shared" si="8"/>
        <v/>
      </c>
    </row>
    <row r="212" spans="12:13" ht="17.25" customHeight="1">
      <c r="L212" s="23">
        <f t="shared" si="7"/>
        <v>0</v>
      </c>
      <c r="M212" s="23" t="str">
        <f t="shared" si="8"/>
        <v/>
      </c>
    </row>
    <row r="213" spans="12:13" ht="17.25" customHeight="1">
      <c r="L213" s="23">
        <f t="shared" si="7"/>
        <v>0</v>
      </c>
      <c r="M213" s="23" t="str">
        <f t="shared" si="8"/>
        <v/>
      </c>
    </row>
    <row r="214" spans="12:13" ht="17.25" customHeight="1">
      <c r="L214" s="23">
        <f t="shared" si="7"/>
        <v>0</v>
      </c>
      <c r="M214" s="23" t="str">
        <f t="shared" si="8"/>
        <v/>
      </c>
    </row>
    <row r="215" spans="12:13" ht="17.25" customHeight="1">
      <c r="L215" s="23">
        <f t="shared" si="7"/>
        <v>0</v>
      </c>
      <c r="M215" s="23" t="str">
        <f t="shared" si="8"/>
        <v/>
      </c>
    </row>
    <row r="216" spans="12:13" ht="17.25" customHeight="1">
      <c r="L216" s="23">
        <f t="shared" si="7"/>
        <v>0</v>
      </c>
      <c r="M216" s="23" t="str">
        <f t="shared" si="8"/>
        <v/>
      </c>
    </row>
    <row r="217" spans="12:13" ht="17.25" customHeight="1">
      <c r="L217" s="23">
        <f t="shared" si="7"/>
        <v>0</v>
      </c>
      <c r="M217" s="23" t="str">
        <f t="shared" si="8"/>
        <v/>
      </c>
    </row>
    <row r="218" spans="12:13" ht="17.25" customHeight="1">
      <c r="L218" s="23">
        <f t="shared" si="7"/>
        <v>0</v>
      </c>
      <c r="M218" s="23" t="str">
        <f t="shared" si="8"/>
        <v/>
      </c>
    </row>
    <row r="219" spans="12:13" ht="17.25" customHeight="1">
      <c r="L219" s="23">
        <f t="shared" si="7"/>
        <v>0</v>
      </c>
      <c r="M219" s="23" t="str">
        <f t="shared" si="8"/>
        <v/>
      </c>
    </row>
    <row r="220" spans="12:13" ht="17.25" customHeight="1">
      <c r="L220" s="23">
        <f t="shared" si="7"/>
        <v>0</v>
      </c>
      <c r="M220" s="23" t="str">
        <f t="shared" si="8"/>
        <v/>
      </c>
    </row>
    <row r="221" spans="12:13" ht="17.25" customHeight="1">
      <c r="L221" s="23">
        <f t="shared" si="7"/>
        <v>0</v>
      </c>
      <c r="M221" s="23" t="str">
        <f t="shared" si="8"/>
        <v/>
      </c>
    </row>
    <row r="222" spans="12:13" ht="17.25" customHeight="1">
      <c r="L222" s="23">
        <f t="shared" si="7"/>
        <v>0</v>
      </c>
      <c r="M222" s="23" t="str">
        <f t="shared" si="8"/>
        <v/>
      </c>
    </row>
    <row r="223" spans="12:13" ht="17.25" customHeight="1">
      <c r="L223" s="23">
        <f t="shared" si="7"/>
        <v>0</v>
      </c>
      <c r="M223" s="23" t="str">
        <f t="shared" si="8"/>
        <v/>
      </c>
    </row>
    <row r="224" spans="12:13" ht="17.25" customHeight="1">
      <c r="L224" s="23">
        <f t="shared" si="7"/>
        <v>0</v>
      </c>
      <c r="M224" s="23" t="str">
        <f t="shared" si="8"/>
        <v/>
      </c>
    </row>
    <row r="225" spans="12:13" ht="17.25" customHeight="1">
      <c r="L225" s="23">
        <f t="shared" si="7"/>
        <v>0</v>
      </c>
      <c r="M225" s="23" t="str">
        <f t="shared" si="8"/>
        <v/>
      </c>
    </row>
    <row r="226" spans="12:13" ht="17.25" customHeight="1">
      <c r="L226" s="23">
        <f t="shared" si="7"/>
        <v>0</v>
      </c>
      <c r="M226" s="23" t="str">
        <f t="shared" si="8"/>
        <v/>
      </c>
    </row>
    <row r="227" spans="12:13" ht="17.25" customHeight="1">
      <c r="L227" s="23">
        <f t="shared" si="7"/>
        <v>0</v>
      </c>
      <c r="M227" s="23" t="str">
        <f t="shared" si="8"/>
        <v/>
      </c>
    </row>
    <row r="228" spans="12:13" ht="17.25" customHeight="1">
      <c r="L228" s="23">
        <f t="shared" si="7"/>
        <v>0</v>
      </c>
      <c r="M228" s="23" t="str">
        <f t="shared" si="8"/>
        <v/>
      </c>
    </row>
    <row r="229" spans="12:13" ht="17.25" customHeight="1">
      <c r="L229" s="23">
        <f t="shared" si="7"/>
        <v>0</v>
      </c>
      <c r="M229" s="23" t="str">
        <f t="shared" si="8"/>
        <v/>
      </c>
    </row>
    <row r="230" spans="12:13" ht="17.25" customHeight="1">
      <c r="L230" s="23">
        <f t="shared" si="7"/>
        <v>0</v>
      </c>
      <c r="M230" s="23" t="str">
        <f t="shared" si="8"/>
        <v/>
      </c>
    </row>
    <row r="231" spans="12:13" ht="17.25" customHeight="1">
      <c r="L231" s="23">
        <f t="shared" si="7"/>
        <v>0</v>
      </c>
      <c r="M231" s="23" t="str">
        <f t="shared" si="8"/>
        <v/>
      </c>
    </row>
    <row r="232" spans="12:13" ht="17.25" customHeight="1">
      <c r="L232" s="23">
        <f t="shared" si="7"/>
        <v>0</v>
      </c>
      <c r="M232" s="23" t="str">
        <f t="shared" si="8"/>
        <v/>
      </c>
    </row>
    <row r="233" spans="12:13" ht="17.25" customHeight="1">
      <c r="L233" s="23">
        <f t="shared" si="7"/>
        <v>0</v>
      </c>
      <c r="M233" s="23" t="str">
        <f t="shared" si="8"/>
        <v/>
      </c>
    </row>
    <row r="234" spans="12:13" ht="17.25" customHeight="1">
      <c r="L234" s="23">
        <f t="shared" si="7"/>
        <v>0</v>
      </c>
      <c r="M234" s="23" t="str">
        <f t="shared" si="8"/>
        <v/>
      </c>
    </row>
    <row r="235" spans="12:13" ht="17.25" customHeight="1">
      <c r="L235" s="23">
        <f t="shared" si="7"/>
        <v>0</v>
      </c>
      <c r="M235" s="23" t="str">
        <f t="shared" si="8"/>
        <v/>
      </c>
    </row>
    <row r="236" spans="12:13" ht="17.25" customHeight="1">
      <c r="L236" s="23">
        <f t="shared" si="7"/>
        <v>0</v>
      </c>
      <c r="M236" s="23" t="str">
        <f t="shared" si="8"/>
        <v/>
      </c>
    </row>
    <row r="237" spans="12:13" ht="17.25" customHeight="1">
      <c r="L237" s="23">
        <f t="shared" si="7"/>
        <v>0</v>
      </c>
      <c r="M237" s="23" t="str">
        <f t="shared" si="8"/>
        <v/>
      </c>
    </row>
    <row r="238" spans="12:13" ht="17.25" customHeight="1">
      <c r="L238" s="23">
        <f t="shared" si="7"/>
        <v>0</v>
      </c>
      <c r="M238" s="23" t="str">
        <f t="shared" si="8"/>
        <v/>
      </c>
    </row>
    <row r="239" spans="12:13" ht="17.25" customHeight="1">
      <c r="L239" s="23">
        <f t="shared" si="7"/>
        <v>0</v>
      </c>
      <c r="M239" s="23" t="str">
        <f t="shared" si="8"/>
        <v/>
      </c>
    </row>
    <row r="240" spans="12:13" ht="17.25" customHeight="1">
      <c r="L240" s="23">
        <f t="shared" si="7"/>
        <v>0</v>
      </c>
      <c r="M240" s="23" t="str">
        <f t="shared" si="8"/>
        <v/>
      </c>
    </row>
    <row r="241" spans="12:13" ht="17.25" customHeight="1">
      <c r="L241" s="23">
        <f t="shared" si="7"/>
        <v>0</v>
      </c>
      <c r="M241" s="23" t="str">
        <f t="shared" si="8"/>
        <v/>
      </c>
    </row>
    <row r="242" spans="12:13" ht="17.25" customHeight="1">
      <c r="L242" s="23">
        <f t="shared" si="7"/>
        <v>0</v>
      </c>
      <c r="M242" s="23" t="str">
        <f t="shared" si="8"/>
        <v/>
      </c>
    </row>
    <row r="243" spans="12:13" ht="17.25" customHeight="1">
      <c r="L243" s="23">
        <f t="shared" si="7"/>
        <v>0</v>
      </c>
      <c r="M243" s="23" t="str">
        <f t="shared" si="8"/>
        <v/>
      </c>
    </row>
    <row r="244" spans="12:13" ht="17.25" customHeight="1">
      <c r="L244" s="23">
        <f t="shared" si="7"/>
        <v>0</v>
      </c>
      <c r="M244" s="23" t="str">
        <f t="shared" si="8"/>
        <v/>
      </c>
    </row>
    <row r="245" spans="12:13" ht="17.25" customHeight="1">
      <c r="L245" s="23">
        <f t="shared" si="7"/>
        <v>0</v>
      </c>
      <c r="M245" s="23" t="str">
        <f t="shared" si="8"/>
        <v/>
      </c>
    </row>
    <row r="246" spans="12:13" ht="17.25" customHeight="1">
      <c r="L246" s="23">
        <f t="shared" si="7"/>
        <v>0</v>
      </c>
      <c r="M246" s="23" t="str">
        <f t="shared" si="8"/>
        <v/>
      </c>
    </row>
    <row r="247" spans="12:13" ht="17.25" customHeight="1">
      <c r="L247" s="23">
        <f t="shared" si="7"/>
        <v>0</v>
      </c>
      <c r="M247" s="23" t="str">
        <f t="shared" si="8"/>
        <v/>
      </c>
    </row>
    <row r="248" spans="12:13" ht="17.25" customHeight="1">
      <c r="L248" s="23">
        <f t="shared" si="7"/>
        <v>0</v>
      </c>
      <c r="M248" s="23" t="str">
        <f t="shared" si="8"/>
        <v/>
      </c>
    </row>
    <row r="249" spans="12:13" ht="17.25" customHeight="1">
      <c r="L249" s="23">
        <f t="shared" si="7"/>
        <v>0</v>
      </c>
      <c r="M249" s="23" t="str">
        <f t="shared" si="8"/>
        <v/>
      </c>
    </row>
    <row r="250" spans="12:13" ht="17.25" customHeight="1">
      <c r="L250" s="23">
        <f t="shared" si="7"/>
        <v>0</v>
      </c>
      <c r="M250" s="23" t="str">
        <f t="shared" si="8"/>
        <v/>
      </c>
    </row>
    <row r="251" spans="12:13" ht="17.25" customHeight="1">
      <c r="L251" s="23">
        <f t="shared" si="7"/>
        <v>0</v>
      </c>
      <c r="M251" s="23" t="str">
        <f t="shared" si="8"/>
        <v/>
      </c>
    </row>
    <row r="252" spans="12:13" ht="17.25" customHeight="1">
      <c r="L252" s="23">
        <f t="shared" si="7"/>
        <v>0</v>
      </c>
      <c r="M252" s="23" t="str">
        <f t="shared" si="8"/>
        <v/>
      </c>
    </row>
    <row r="253" spans="12:13" ht="17.25" customHeight="1">
      <c r="L253" s="23">
        <f t="shared" si="7"/>
        <v>0</v>
      </c>
      <c r="M253" s="23" t="str">
        <f t="shared" si="8"/>
        <v/>
      </c>
    </row>
    <row r="254" spans="12:13" ht="17.25" customHeight="1">
      <c r="L254" s="23">
        <f t="shared" si="7"/>
        <v>0</v>
      </c>
      <c r="M254" s="23" t="str">
        <f t="shared" si="8"/>
        <v/>
      </c>
    </row>
    <row r="255" spans="12:13" ht="17.25" customHeight="1">
      <c r="L255" s="23">
        <f t="shared" si="7"/>
        <v>0</v>
      </c>
      <c r="M255" s="23" t="str">
        <f t="shared" si="8"/>
        <v/>
      </c>
    </row>
    <row r="256" spans="12:13" ht="17.25" customHeight="1">
      <c r="L256" s="23">
        <f t="shared" si="7"/>
        <v>0</v>
      </c>
      <c r="M256" s="23" t="str">
        <f t="shared" si="8"/>
        <v/>
      </c>
    </row>
    <row r="257" spans="12:13" ht="17.25" customHeight="1">
      <c r="L257" s="23">
        <f t="shared" si="7"/>
        <v>0</v>
      </c>
      <c r="M257" s="23" t="str">
        <f t="shared" si="8"/>
        <v/>
      </c>
    </row>
    <row r="258" spans="12:13" ht="17.25" customHeight="1">
      <c r="L258" s="23">
        <f t="shared" si="7"/>
        <v>0</v>
      </c>
      <c r="M258" s="23" t="str">
        <f t="shared" si="8"/>
        <v/>
      </c>
    </row>
    <row r="259" spans="12:13" ht="17.25" customHeight="1">
      <c r="L259" s="23">
        <f t="shared" si="7"/>
        <v>0</v>
      </c>
      <c r="M259" s="23" t="str">
        <f t="shared" si="8"/>
        <v/>
      </c>
    </row>
    <row r="260" spans="12:13" ht="17.25" customHeight="1">
      <c r="L260" s="23">
        <f t="shared" si="7"/>
        <v>0</v>
      </c>
      <c r="M260" s="23" t="str">
        <f t="shared" si="8"/>
        <v/>
      </c>
    </row>
    <row r="261" spans="12:13" ht="17.25" customHeight="1">
      <c r="L261" s="23">
        <f t="shared" si="7"/>
        <v>0</v>
      </c>
      <c r="M261" s="23" t="str">
        <f t="shared" si="8"/>
        <v/>
      </c>
    </row>
    <row r="262" spans="12:13" ht="17.25" customHeight="1">
      <c r="L262" s="23">
        <f t="shared" ref="L262:L300" si="9">IF(ISNUMBER(FIND("/",$B261,1)),MID($B261,1,FIND("/",$B261,1)-1),$B261)</f>
        <v>0</v>
      </c>
      <c r="M262" s="23" t="str">
        <f t="shared" ref="M262:M300" si="10">IF(ISNUMBER(FIND("/",$B261,1)),MID($B261,FIND("/",$B261,1)+1,LEN($B261)),"")</f>
        <v/>
      </c>
    </row>
    <row r="263" spans="12:13" ht="17.25" customHeight="1">
      <c r="L263" s="23">
        <f t="shared" si="9"/>
        <v>0</v>
      </c>
      <c r="M263" s="23" t="str">
        <f t="shared" si="10"/>
        <v/>
      </c>
    </row>
    <row r="264" spans="12:13" ht="17.25" customHeight="1">
      <c r="L264" s="23">
        <f t="shared" si="9"/>
        <v>0</v>
      </c>
      <c r="M264" s="23" t="str">
        <f t="shared" si="10"/>
        <v/>
      </c>
    </row>
    <row r="265" spans="12:13" ht="17.25" customHeight="1">
      <c r="L265" s="23">
        <f t="shared" si="9"/>
        <v>0</v>
      </c>
      <c r="M265" s="23" t="str">
        <f t="shared" si="10"/>
        <v/>
      </c>
    </row>
    <row r="266" spans="12:13" ht="17.25" customHeight="1">
      <c r="L266" s="23">
        <f t="shared" si="9"/>
        <v>0</v>
      </c>
      <c r="M266" s="23" t="str">
        <f t="shared" si="10"/>
        <v/>
      </c>
    </row>
    <row r="267" spans="12:13" ht="17.25" customHeight="1">
      <c r="L267" s="23">
        <f t="shared" si="9"/>
        <v>0</v>
      </c>
      <c r="M267" s="23" t="str">
        <f t="shared" si="10"/>
        <v/>
      </c>
    </row>
    <row r="268" spans="12:13" ht="17.25" customHeight="1">
      <c r="L268" s="23">
        <f t="shared" si="9"/>
        <v>0</v>
      </c>
      <c r="M268" s="23" t="str">
        <f t="shared" si="10"/>
        <v/>
      </c>
    </row>
    <row r="269" spans="12:13" ht="17.25" customHeight="1">
      <c r="L269" s="23">
        <f t="shared" si="9"/>
        <v>0</v>
      </c>
      <c r="M269" s="23" t="str">
        <f t="shared" si="10"/>
        <v/>
      </c>
    </row>
    <row r="270" spans="12:13" ht="17.25" customHeight="1">
      <c r="L270" s="23">
        <f t="shared" si="9"/>
        <v>0</v>
      </c>
      <c r="M270" s="23" t="str">
        <f t="shared" si="10"/>
        <v/>
      </c>
    </row>
    <row r="271" spans="12:13" ht="17.25" customHeight="1">
      <c r="L271" s="23">
        <f t="shared" si="9"/>
        <v>0</v>
      </c>
      <c r="M271" s="23" t="str">
        <f t="shared" si="10"/>
        <v/>
      </c>
    </row>
    <row r="272" spans="12:13" ht="17.25" customHeight="1">
      <c r="L272" s="23">
        <f t="shared" si="9"/>
        <v>0</v>
      </c>
      <c r="M272" s="23" t="str">
        <f t="shared" si="10"/>
        <v/>
      </c>
    </row>
    <row r="273" spans="12:13" ht="17.25" customHeight="1">
      <c r="L273" s="23">
        <f t="shared" si="9"/>
        <v>0</v>
      </c>
      <c r="M273" s="23" t="str">
        <f t="shared" si="10"/>
        <v/>
      </c>
    </row>
    <row r="274" spans="12:13" ht="17.25" customHeight="1">
      <c r="L274" s="23">
        <f t="shared" si="9"/>
        <v>0</v>
      </c>
      <c r="M274" s="23" t="str">
        <f t="shared" si="10"/>
        <v/>
      </c>
    </row>
    <row r="275" spans="12:13" ht="17.25" customHeight="1">
      <c r="L275" s="23">
        <f t="shared" si="9"/>
        <v>0</v>
      </c>
      <c r="M275" s="23" t="str">
        <f t="shared" si="10"/>
        <v/>
      </c>
    </row>
    <row r="276" spans="12:13" ht="17.25" customHeight="1">
      <c r="L276" s="23">
        <f t="shared" si="9"/>
        <v>0</v>
      </c>
      <c r="M276" s="23" t="str">
        <f t="shared" si="10"/>
        <v/>
      </c>
    </row>
    <row r="277" spans="12:13" ht="17.25" customHeight="1">
      <c r="L277" s="23">
        <f t="shared" si="9"/>
        <v>0</v>
      </c>
      <c r="M277" s="23" t="str">
        <f t="shared" si="10"/>
        <v/>
      </c>
    </row>
    <row r="278" spans="12:13" ht="17.25" customHeight="1">
      <c r="L278" s="23">
        <f t="shared" si="9"/>
        <v>0</v>
      </c>
      <c r="M278" s="23" t="str">
        <f t="shared" si="10"/>
        <v/>
      </c>
    </row>
    <row r="279" spans="12:13" ht="17.25" customHeight="1">
      <c r="L279" s="23">
        <f t="shared" si="9"/>
        <v>0</v>
      </c>
      <c r="M279" s="23" t="str">
        <f t="shared" si="10"/>
        <v/>
      </c>
    </row>
    <row r="280" spans="12:13" ht="17.25" customHeight="1">
      <c r="L280" s="23">
        <f t="shared" si="9"/>
        <v>0</v>
      </c>
      <c r="M280" s="23" t="str">
        <f t="shared" si="10"/>
        <v/>
      </c>
    </row>
    <row r="281" spans="12:13" ht="17.25" customHeight="1">
      <c r="L281" s="23">
        <f t="shared" si="9"/>
        <v>0</v>
      </c>
      <c r="M281" s="23" t="str">
        <f t="shared" si="10"/>
        <v/>
      </c>
    </row>
    <row r="282" spans="12:13" ht="17.25" customHeight="1">
      <c r="L282" s="23">
        <f t="shared" si="9"/>
        <v>0</v>
      </c>
      <c r="M282" s="23" t="str">
        <f t="shared" si="10"/>
        <v/>
      </c>
    </row>
    <row r="283" spans="12:13" ht="17.25" customHeight="1">
      <c r="L283" s="23">
        <f t="shared" si="9"/>
        <v>0</v>
      </c>
      <c r="M283" s="23" t="str">
        <f t="shared" si="10"/>
        <v/>
      </c>
    </row>
    <row r="284" spans="12:13" ht="17.25" customHeight="1">
      <c r="L284" s="23">
        <f t="shared" si="9"/>
        <v>0</v>
      </c>
      <c r="M284" s="23" t="str">
        <f t="shared" si="10"/>
        <v/>
      </c>
    </row>
    <row r="285" spans="12:13" ht="17.25" customHeight="1">
      <c r="L285" s="23">
        <f t="shared" si="9"/>
        <v>0</v>
      </c>
      <c r="M285" s="23" t="str">
        <f t="shared" si="10"/>
        <v/>
      </c>
    </row>
    <row r="286" spans="12:13" ht="17.25" customHeight="1">
      <c r="L286" s="23">
        <f t="shared" si="9"/>
        <v>0</v>
      </c>
      <c r="M286" s="23" t="str">
        <f t="shared" si="10"/>
        <v/>
      </c>
    </row>
    <row r="287" spans="12:13" ht="17.25" customHeight="1">
      <c r="L287" s="23">
        <f t="shared" si="9"/>
        <v>0</v>
      </c>
      <c r="M287" s="23" t="str">
        <f t="shared" si="10"/>
        <v/>
      </c>
    </row>
    <row r="288" spans="12:13" ht="17.25" customHeight="1">
      <c r="L288" s="23">
        <f t="shared" si="9"/>
        <v>0</v>
      </c>
      <c r="M288" s="23" t="str">
        <f t="shared" si="10"/>
        <v/>
      </c>
    </row>
    <row r="289" spans="12:13" ht="17.25" customHeight="1">
      <c r="L289" s="23">
        <f t="shared" si="9"/>
        <v>0</v>
      </c>
      <c r="M289" s="23" t="str">
        <f t="shared" si="10"/>
        <v/>
      </c>
    </row>
    <row r="290" spans="12:13" ht="17.25" customHeight="1">
      <c r="L290" s="23">
        <f t="shared" si="9"/>
        <v>0</v>
      </c>
      <c r="M290" s="23" t="str">
        <f t="shared" si="10"/>
        <v/>
      </c>
    </row>
    <row r="291" spans="12:13" ht="17.25" customHeight="1">
      <c r="L291" s="23">
        <f t="shared" si="9"/>
        <v>0</v>
      </c>
      <c r="M291" s="23" t="str">
        <f t="shared" si="10"/>
        <v/>
      </c>
    </row>
    <row r="292" spans="12:13" ht="17.25" customHeight="1">
      <c r="L292" s="23">
        <f t="shared" si="9"/>
        <v>0</v>
      </c>
      <c r="M292" s="23" t="str">
        <f t="shared" si="10"/>
        <v/>
      </c>
    </row>
    <row r="293" spans="12:13" ht="17.25" customHeight="1">
      <c r="L293" s="23">
        <f t="shared" si="9"/>
        <v>0</v>
      </c>
      <c r="M293" s="23" t="str">
        <f t="shared" si="10"/>
        <v/>
      </c>
    </row>
    <row r="294" spans="12:13" ht="17.25" customHeight="1">
      <c r="L294" s="23">
        <f t="shared" si="9"/>
        <v>0</v>
      </c>
      <c r="M294" s="23" t="str">
        <f t="shared" si="10"/>
        <v/>
      </c>
    </row>
    <row r="295" spans="12:13" ht="17.25" customHeight="1">
      <c r="L295" s="23">
        <f t="shared" si="9"/>
        <v>0</v>
      </c>
      <c r="M295" s="23" t="str">
        <f t="shared" si="10"/>
        <v/>
      </c>
    </row>
    <row r="296" spans="12:13" ht="17.25" customHeight="1">
      <c r="L296" s="23">
        <f t="shared" si="9"/>
        <v>0</v>
      </c>
      <c r="M296" s="23" t="str">
        <f t="shared" si="10"/>
        <v/>
      </c>
    </row>
    <row r="297" spans="12:13" ht="17.25" customHeight="1">
      <c r="L297" s="23">
        <f t="shared" si="9"/>
        <v>0</v>
      </c>
      <c r="M297" s="23" t="str">
        <f t="shared" si="10"/>
        <v/>
      </c>
    </row>
    <row r="298" spans="12:13" ht="17.25" customHeight="1">
      <c r="L298" s="23">
        <f t="shared" si="9"/>
        <v>0</v>
      </c>
      <c r="M298" s="23" t="str">
        <f t="shared" si="10"/>
        <v/>
      </c>
    </row>
    <row r="299" spans="12:13" ht="17.25" customHeight="1">
      <c r="L299" s="23">
        <f t="shared" si="9"/>
        <v>0</v>
      </c>
      <c r="M299" s="23" t="str">
        <f t="shared" si="10"/>
        <v/>
      </c>
    </row>
    <row r="300" spans="12:13" ht="17.25" customHeight="1">
      <c r="L300" s="23">
        <f t="shared" si="9"/>
        <v>0</v>
      </c>
      <c r="M300" s="23" t="str">
        <f t="shared" si="10"/>
        <v/>
      </c>
    </row>
  </sheetData>
  <mergeCells count="3">
    <mergeCell ref="A1:H1"/>
    <mergeCell ref="A3:G3"/>
    <mergeCell ref="A10:B10"/>
  </mergeCells>
  <phoneticPr fontId="0" type="noConversion"/>
  <conditionalFormatting sqref="E5:E8">
    <cfRule type="containsText" dxfId="526" priority="5" operator="containsText" text="CADUCADO">
      <formula>NOT(ISERROR(SEARCH("CADUCADO",E5)))</formula>
    </cfRule>
  </conditionalFormatting>
  <conditionalFormatting sqref="F5:F8">
    <cfRule type="containsText" dxfId="525" priority="4" operator="containsText" text="ALERTA">
      <formula>NOT(ISERROR(SEARCH("ALERTA",F5)))</formula>
    </cfRule>
  </conditionalFormatting>
  <hyperlinks>
    <hyperlink ref="A1:H1" location="TITULARES!A1" display="LISTA DE DIAGNOSTICADORES CON AUTORIZACIÓN DE COMERCIALIZACIÓN EN CUBA 2017" xr:uid="{00000000-0004-0000-0600-000000000000}"/>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H316"/>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5" width="16.140625" style="4" customWidth="1"/>
    <col min="6" max="6" width="14.85546875" style="4"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c r="A1" s="2295" t="s">
        <v>5695</v>
      </c>
      <c r="B1" s="2295"/>
      <c r="C1" s="2295"/>
      <c r="D1" s="2295"/>
      <c r="E1" s="2295"/>
      <c r="F1" s="2295"/>
      <c r="G1" s="2295"/>
      <c r="H1" s="2295"/>
    </row>
    <row r="2" spans="1:34" ht="24" customHeight="1" thickBot="1">
      <c r="A2" s="501" t="s">
        <v>2851</v>
      </c>
      <c r="B2" s="32"/>
      <c r="C2" s="32"/>
      <c r="D2" s="32"/>
      <c r="E2" s="32"/>
      <c r="F2" s="32"/>
      <c r="M2" s="88"/>
      <c r="S2" s="546" t="s">
        <v>2868</v>
      </c>
      <c r="T2" s="547">
        <f ca="1">TODAY()</f>
        <v>45825</v>
      </c>
    </row>
    <row r="3" spans="1:34" ht="21.75" customHeight="1" thickTop="1" thickBot="1">
      <c r="A3" s="2316" t="s">
        <v>1188</v>
      </c>
      <c r="B3" s="2317"/>
      <c r="C3" s="2317"/>
      <c r="D3" s="2317"/>
      <c r="E3" s="2317"/>
      <c r="F3" s="2317"/>
      <c r="G3" s="2318"/>
      <c r="H3" s="276"/>
      <c r="I3" s="276"/>
      <c r="J3" s="276"/>
      <c r="K3" s="277"/>
    </row>
    <row r="4" spans="1:34" s="592" customFormat="1" ht="34.5" customHeight="1" thickBot="1">
      <c r="A4" s="578" t="s">
        <v>1649</v>
      </c>
      <c r="B4" s="579" t="s">
        <v>1187</v>
      </c>
      <c r="C4" s="579" t="s">
        <v>1189</v>
      </c>
      <c r="D4" s="579" t="s">
        <v>1190</v>
      </c>
      <c r="E4" s="557" t="s">
        <v>2869</v>
      </c>
      <c r="F4" s="557" t="s">
        <v>2870</v>
      </c>
      <c r="G4" s="580" t="s">
        <v>618</v>
      </c>
      <c r="H4" s="563" t="s">
        <v>1632</v>
      </c>
      <c r="I4" s="579" t="s">
        <v>1191</v>
      </c>
      <c r="J4" s="579" t="s">
        <v>443</v>
      </c>
      <c r="K4" s="581" t="s">
        <v>1071</v>
      </c>
      <c r="L4" s="589" t="s">
        <v>1638</v>
      </c>
      <c r="M4" s="589" t="s">
        <v>1636</v>
      </c>
      <c r="N4" s="589" t="s">
        <v>1637</v>
      </c>
      <c r="O4" s="590" t="s">
        <v>1640</v>
      </c>
      <c r="P4" s="591"/>
      <c r="Q4" s="567"/>
      <c r="R4" s="530"/>
      <c r="S4" s="530"/>
      <c r="T4" s="530"/>
      <c r="U4" s="530"/>
      <c r="V4" s="530"/>
      <c r="W4" s="530"/>
      <c r="X4" s="525"/>
      <c r="Y4" s="525"/>
      <c r="Z4" s="525"/>
      <c r="AA4" s="525"/>
      <c r="AB4" s="525"/>
      <c r="AC4" s="525"/>
      <c r="AD4" s="525"/>
      <c r="AE4" s="525"/>
      <c r="AF4" s="525"/>
      <c r="AG4" s="525"/>
      <c r="AH4" s="525"/>
    </row>
    <row r="5" spans="1:34" s="149" customFormat="1" ht="45" customHeight="1" thickTop="1">
      <c r="A5" s="280" t="s">
        <v>1633</v>
      </c>
      <c r="B5" s="198" t="s">
        <v>788</v>
      </c>
      <c r="C5" s="195">
        <v>40603</v>
      </c>
      <c r="D5" s="244">
        <v>46082</v>
      </c>
      <c r="E5" s="654" t="str">
        <f t="shared" ref="E5:E21" ca="1" si="0">IF(D5&lt;=$T$2,"CADUCADO","VIGENTE")</f>
        <v>VIGENTE</v>
      </c>
      <c r="F5" s="654" t="str">
        <f ca="1">IF($T$2&gt;=(EDATE(D5,-4)),"ALERTA","OK")</f>
        <v>OK</v>
      </c>
      <c r="G5" s="194" t="s">
        <v>1307</v>
      </c>
      <c r="H5" s="203" t="s">
        <v>793</v>
      </c>
      <c r="I5" s="256" t="s">
        <v>798</v>
      </c>
      <c r="J5" s="256" t="s">
        <v>4999</v>
      </c>
      <c r="K5" s="282" t="s">
        <v>5000</v>
      </c>
      <c r="L5" s="150"/>
      <c r="M5" s="60" t="str">
        <f>IF(ISNUMBER(FIND("/",$B5,1)),MID($B5,1,FIND("/",$B5,1)-1),$B5)</f>
        <v>D1103-08</v>
      </c>
      <c r="N5" s="60" t="str">
        <f>IF(ISNUMBER(FIND("/",$B5,1)),MID($B5,FIND("/",$B5,1)+1,LEN($B5)),"")</f>
        <v/>
      </c>
      <c r="O5" s="161" t="s">
        <v>1649</v>
      </c>
      <c r="P5" s="161" t="s">
        <v>1636</v>
      </c>
      <c r="Q5" s="162" t="s">
        <v>1641</v>
      </c>
      <c r="R5" s="148"/>
      <c r="S5" s="148"/>
      <c r="T5" s="678"/>
      <c r="U5" s="682">
        <v>2012</v>
      </c>
      <c r="V5" s="677">
        <v>2013</v>
      </c>
      <c r="W5" s="677">
        <v>2014</v>
      </c>
      <c r="X5" s="677">
        <v>2015</v>
      </c>
      <c r="Y5" s="677">
        <v>2016</v>
      </c>
      <c r="Z5" s="682" t="s">
        <v>2872</v>
      </c>
      <c r="AA5" s="699" t="s">
        <v>1641</v>
      </c>
      <c r="AB5" s="19"/>
      <c r="AC5" s="19"/>
      <c r="AD5" s="19"/>
      <c r="AE5" s="19"/>
      <c r="AF5" s="19"/>
      <c r="AG5" s="19"/>
      <c r="AH5" s="19"/>
    </row>
    <row r="6" spans="1:34" s="149" customFormat="1" ht="48" customHeight="1">
      <c r="A6" s="280" t="s">
        <v>1633</v>
      </c>
      <c r="B6" s="243" t="s">
        <v>789</v>
      </c>
      <c r="C6" s="195">
        <v>40603</v>
      </c>
      <c r="D6" s="244">
        <v>46082</v>
      </c>
      <c r="E6" s="654" t="str">
        <f t="shared" ca="1" si="0"/>
        <v>VIGENTE</v>
      </c>
      <c r="F6" s="654" t="str">
        <f t="shared" ref="F6:F11" ca="1" si="1">IF($T$2&gt;=(D6-4),"ALERTA","OK")</f>
        <v>OK</v>
      </c>
      <c r="G6" s="194" t="s">
        <v>1307</v>
      </c>
      <c r="H6" s="203" t="s">
        <v>794</v>
      </c>
      <c r="I6" s="256" t="s">
        <v>798</v>
      </c>
      <c r="J6" s="256" t="s">
        <v>4999</v>
      </c>
      <c r="K6" s="282" t="s">
        <v>5002</v>
      </c>
      <c r="L6" s="60"/>
      <c r="M6" s="60" t="str">
        <f t="shared" ref="M6:M81" si="2">IF(ISNUMBER(FIND("/",$B6,1)),MID($B6,1,FIND("/",$B6,1)-1),$B6)</f>
        <v>D1103-12</v>
      </c>
      <c r="N6" s="60" t="str">
        <f t="shared" ref="N6:N81" si="3">IF(ISNUMBER(FIND("/",$B6,1)),MID($B6,FIND("/",$B6,1)+1,LEN($B6)),"")</f>
        <v/>
      </c>
      <c r="O6" s="170" t="s">
        <v>1633</v>
      </c>
      <c r="P6" s="171"/>
      <c r="Q6" s="172">
        <v>6</v>
      </c>
      <c r="R6" s="148"/>
      <c r="S6" s="148"/>
      <c r="T6" s="679"/>
      <c r="U6" s="683">
        <f>COUNTIFS($C$6:$C$252, "&gt;="&amp;U23, $C$6:$C$252, "&lt;="&amp;U24, $A$6:$A$252, "&lt;&gt;F")</f>
        <v>1</v>
      </c>
      <c r="V6" s="683">
        <f>COUNTIFS($C$6:$C$252, "&gt;="&amp;V23, $C$6:$C$252, "&lt;="&amp;V24, $A$6:$A$252, "&lt;&gt;F")</f>
        <v>0</v>
      </c>
      <c r="W6" s="683">
        <f>COUNTIFS($C$6:$C$252, "&gt;="&amp;W23, $C$6:$C$252, "&lt;="&amp;W24, $A$6:$A$252, "&lt;&gt;F")</f>
        <v>0</v>
      </c>
      <c r="X6" s="683">
        <f>COUNTIFS($C$6:$C$252, "&gt;="&amp;X23, $C$6:$C$252, "&lt;="&amp;X24, $A$6:$A$252, "&lt;&gt;F")</f>
        <v>0</v>
      </c>
      <c r="Y6" s="683">
        <f>COUNTIFS($C$6:$C$252, "&gt;="&amp;Y23, $C$6:$C$252, "&lt;="&amp;Y24, $A$6:$A$252, "&lt;&gt;F")</f>
        <v>0</v>
      </c>
      <c r="Z6" s="683">
        <f>COUNTIFS($C$6:$C$252,"&gt;="&amp;Z23, $C$6:$C$252, "&lt;="&amp;Z24, $A$6:$A$252, "&lt;&gt;F")</f>
        <v>1</v>
      </c>
      <c r="AA6" s="700">
        <f t="shared" ref="AA6:AA11" si="4">SUM(U6:Y6)</f>
        <v>1</v>
      </c>
    </row>
    <row r="7" spans="1:34" s="149" customFormat="1" ht="57" customHeight="1">
      <c r="A7" s="280" t="s">
        <v>1633</v>
      </c>
      <c r="B7" s="198" t="s">
        <v>790</v>
      </c>
      <c r="C7" s="195">
        <v>40603</v>
      </c>
      <c r="D7" s="244">
        <v>46082</v>
      </c>
      <c r="E7" s="654" t="str">
        <f t="shared" ca="1" si="0"/>
        <v>VIGENTE</v>
      </c>
      <c r="F7" s="654" t="str">
        <f t="shared" ca="1" si="1"/>
        <v>OK</v>
      </c>
      <c r="G7" s="194" t="s">
        <v>1307</v>
      </c>
      <c r="H7" s="203" t="s">
        <v>795</v>
      </c>
      <c r="I7" s="256" t="s">
        <v>798</v>
      </c>
      <c r="J7" s="256" t="s">
        <v>4999</v>
      </c>
      <c r="K7" s="282" t="s">
        <v>5001</v>
      </c>
      <c r="L7" s="60"/>
      <c r="M7" s="60" t="str">
        <f t="shared" si="2"/>
        <v>D1103-09</v>
      </c>
      <c r="N7" s="60" t="str">
        <f t="shared" si="3"/>
        <v/>
      </c>
      <c r="O7" s="173" t="s">
        <v>1639</v>
      </c>
      <c r="P7" s="174"/>
      <c r="Q7" s="175">
        <v>6</v>
      </c>
      <c r="R7" s="148"/>
      <c r="S7" s="148"/>
      <c r="T7" s="680" t="s">
        <v>2873</v>
      </c>
      <c r="U7" s="683">
        <f>COUNTIFS($C$6:$C$252, "&gt;="&amp;U23, $C$6:$C$252, "&lt;="&amp;U24, $A$6:$A$252, "&lt;&gt;F",$G$6:$G$252, "A" )</f>
        <v>0</v>
      </c>
      <c r="V7" s="683">
        <f>COUNTIFS($C$6:$C$252, "&gt;="&amp;V23, $C$6:$C$252, "&lt;="&amp;V24, $A$6:$A$252, "&lt;&gt;F",$G$6:$G$252, "A" )</f>
        <v>0</v>
      </c>
      <c r="W7" s="683">
        <f>COUNTIFS($C$6:$C$252, "&gt;="&amp;W23, $C$6:$C$252, "&lt;="&amp;W24, $A$6:$A$252, "&lt;&gt;F",$G$6:$G$252, "A" )</f>
        <v>0</v>
      </c>
      <c r="X7" s="683">
        <f>COUNTIFS($C$6:$C$252, "&gt;="&amp;X23, $C$6:$C$252, "&lt;="&amp;X24, $A$6:$A$252, "&lt;&gt;F",$G$6:$G$252, "A" )</f>
        <v>0</v>
      </c>
      <c r="Y7" s="683">
        <f>COUNTIFS($C$6:$C$252, "&gt;="&amp;Y23, $C$6:$C$252, "&lt;="&amp;Y24, $A$6:$A$252, "&lt;&gt;F",$G$6:$G$252, "A" )</f>
        <v>0</v>
      </c>
      <c r="Z7" s="683">
        <f>COUNTIFS($C$6:$C$252,"&gt;="&amp;Z24, $C$6:$C$252, "&lt;="&amp;Z25, $A$6:$A$252, "&lt;&gt;F",$G$6:$G$252, "A")</f>
        <v>0</v>
      </c>
      <c r="AA7" s="700">
        <f t="shared" si="4"/>
        <v>0</v>
      </c>
    </row>
    <row r="8" spans="1:34" s="149" customFormat="1" ht="50.25" customHeight="1">
      <c r="A8" s="280" t="s">
        <v>1633</v>
      </c>
      <c r="B8" s="198" t="s">
        <v>791</v>
      </c>
      <c r="C8" s="195">
        <v>40603</v>
      </c>
      <c r="D8" s="244">
        <v>46082</v>
      </c>
      <c r="E8" s="654" t="str">
        <f t="shared" ca="1" si="0"/>
        <v>VIGENTE</v>
      </c>
      <c r="F8" s="654" t="str">
        <f t="shared" ca="1" si="1"/>
        <v>OK</v>
      </c>
      <c r="G8" s="194" t="s">
        <v>1307</v>
      </c>
      <c r="H8" s="203" t="s">
        <v>796</v>
      </c>
      <c r="I8" s="256" t="s">
        <v>799</v>
      </c>
      <c r="J8" s="256" t="s">
        <v>4999</v>
      </c>
      <c r="K8" s="282" t="s">
        <v>5003</v>
      </c>
      <c r="L8" s="60"/>
      <c r="M8" s="60" t="str">
        <f t="shared" si="2"/>
        <v>D1103-10</v>
      </c>
      <c r="N8" s="60" t="str">
        <f t="shared" si="3"/>
        <v/>
      </c>
      <c r="O8" s="148"/>
      <c r="P8" s="148"/>
      <c r="Q8" s="148"/>
      <c r="R8" s="148"/>
      <c r="S8" s="148"/>
      <c r="T8" s="680" t="s">
        <v>2874</v>
      </c>
      <c r="U8" s="683">
        <f>COUNTIFS($C$6:$C$252, "&gt;="&amp;U23, $C$6:$C$252, "&lt;="&amp;U24, $A$6:$A$252, "&lt;&gt;F",$G$6:$G$252, "B" )</f>
        <v>0</v>
      </c>
      <c r="V8" s="683">
        <f>COUNTIFS($C$6:$C$252, "&gt;="&amp;V23, $C$6:$C$252, "&lt;="&amp;V24, $A$6:$A$252, "&lt;&gt;F",$G$6:$G$252, "B" )</f>
        <v>0</v>
      </c>
      <c r="W8" s="683">
        <f>COUNTIFS($C$6:$C$252, "&gt;="&amp;W23, $C$6:$C$252, "&lt;="&amp;W24, $A$6:$A$252, "&lt;&gt;F",$G$6:$G$252, "B" )</f>
        <v>0</v>
      </c>
      <c r="X8" s="683">
        <f>COUNTIFS($C$6:$C$252, "&gt;="&amp;X23, $C$6:$C$252, "&lt;="&amp;X24, $A$6:$A$252, "&lt;&gt;F",$G$6:$G$252, "B" )</f>
        <v>0</v>
      </c>
      <c r="Y8" s="683">
        <f>COUNTIFS($C$6:$C$252, "&gt;="&amp;Y23, $C$6:$C$252, "&lt;="&amp;Y24, $A$6:$A$252, "&lt;&gt;F",$G$6:$G$252, "B" )</f>
        <v>0</v>
      </c>
      <c r="Z8" s="683">
        <f>COUNTIFS($C$6:$C$252,"&gt;="&amp;Z25, $C$6:$C$252, "&lt;="&amp;Z26, $A$6:$A$252, "&lt;&gt;F",$G$6:$G$252, "A")</f>
        <v>0</v>
      </c>
      <c r="AA8" s="700">
        <f t="shared" si="4"/>
        <v>0</v>
      </c>
    </row>
    <row r="9" spans="1:34" s="151" customFormat="1" ht="50.25" customHeight="1">
      <c r="A9" s="280" t="s">
        <v>1633</v>
      </c>
      <c r="B9" s="198" t="s">
        <v>792</v>
      </c>
      <c r="C9" s="195">
        <v>40603</v>
      </c>
      <c r="D9" s="244">
        <v>46082</v>
      </c>
      <c r="E9" s="654" t="str">
        <f t="shared" ca="1" si="0"/>
        <v>VIGENTE</v>
      </c>
      <c r="F9" s="654" t="str">
        <f t="shared" ca="1" si="1"/>
        <v>OK</v>
      </c>
      <c r="G9" s="194" t="s">
        <v>1307</v>
      </c>
      <c r="H9" s="203" t="s">
        <v>797</v>
      </c>
      <c r="I9" s="281" t="s">
        <v>800</v>
      </c>
      <c r="J9" s="206" t="s">
        <v>5004</v>
      </c>
      <c r="K9" s="282" t="s">
        <v>5005</v>
      </c>
      <c r="L9" s="60"/>
      <c r="M9" s="60" t="str">
        <f t="shared" si="2"/>
        <v>D1103-11</v>
      </c>
      <c r="N9" s="60" t="str">
        <f t="shared" si="3"/>
        <v/>
      </c>
      <c r="O9" s="148"/>
      <c r="P9" s="148"/>
      <c r="Q9" s="148"/>
      <c r="R9" s="148"/>
      <c r="S9" s="148"/>
      <c r="T9" s="680" t="s">
        <v>2875</v>
      </c>
      <c r="U9" s="683">
        <f>COUNTIFS($C$6:$C$252, "&gt;="&amp;U23, $C$6:$C$252, "&lt;="&amp;U24, $A$6:$A$252, "&lt;&gt;F",$G$6:$G$252, "C" )</f>
        <v>0</v>
      </c>
      <c r="V9" s="683">
        <f>COUNTIFS($C$6:$C$252, "&gt;="&amp;V23, $C$6:$C$252, "&lt;="&amp;V24, $A$6:$A$252, "&lt;&gt;F",$G$6:$G$252, "C" )</f>
        <v>0</v>
      </c>
      <c r="W9" s="683">
        <f>COUNTIFS($C$6:$C$252, "&gt;="&amp;W23, $C$6:$C$252, "&lt;="&amp;W24, $A$6:$A$252, "&lt;&gt;F",$G$6:$G$252, "C" )</f>
        <v>0</v>
      </c>
      <c r="X9" s="683">
        <f>COUNTIFS($C$6:$C$252, "&gt;="&amp;X23, $C$6:$C$252, "&lt;="&amp;X24, $A$6:$A$252, "&lt;&gt;F",$G$6:$G$252, "C" )</f>
        <v>0</v>
      </c>
      <c r="Y9" s="683">
        <f>COUNTIFS($C$6:$C$252, "&gt;="&amp;Y23, $C$6:$C$252, "&lt;="&amp;Y24, $A$6:$A$252, "&lt;&gt;F",$G$6:$G$252, "C" )</f>
        <v>0</v>
      </c>
      <c r="Z9" s="683">
        <f>COUNTIFS($C$6:$C$252,"&gt;="&amp;Z26, $C$6:$C$252, "&lt;="&amp;Z27, $A$6:$A$252, "&lt;&gt;F",$G$6:$G$252, "A")</f>
        <v>0</v>
      </c>
      <c r="AA9" s="700">
        <f t="shared" si="4"/>
        <v>0</v>
      </c>
      <c r="AB9" s="19"/>
      <c r="AC9" s="19"/>
      <c r="AD9" s="19"/>
      <c r="AE9" s="19"/>
      <c r="AF9" s="19"/>
      <c r="AG9" s="19"/>
      <c r="AH9" s="19"/>
    </row>
    <row r="10" spans="1:34" s="149" customFormat="1" ht="28.5" customHeight="1" thickBot="1">
      <c r="A10" s="916" t="s">
        <v>1633</v>
      </c>
      <c r="B10" s="2087" t="s">
        <v>220</v>
      </c>
      <c r="C10" s="917">
        <v>41137</v>
      </c>
      <c r="D10" s="918">
        <v>46600</v>
      </c>
      <c r="E10" s="921" t="str">
        <f t="shared" ca="1" si="0"/>
        <v>VIGENTE</v>
      </c>
      <c r="F10" s="922" t="str">
        <f t="shared" ca="1" si="1"/>
        <v>OK</v>
      </c>
      <c r="G10" s="919" t="s">
        <v>1307</v>
      </c>
      <c r="H10" s="537" t="s">
        <v>221</v>
      </c>
      <c r="I10" s="920" t="s">
        <v>799</v>
      </c>
      <c r="J10" s="256" t="s">
        <v>4999</v>
      </c>
      <c r="K10" s="1577" t="s">
        <v>5169</v>
      </c>
      <c r="L10" s="60"/>
      <c r="M10" s="60" t="str">
        <f t="shared" si="2"/>
        <v>D1208-97</v>
      </c>
      <c r="N10" s="60" t="str">
        <f t="shared" si="3"/>
        <v/>
      </c>
      <c r="O10" s="148"/>
      <c r="P10" s="148"/>
      <c r="Q10" s="148"/>
      <c r="R10" s="148"/>
      <c r="S10" s="148"/>
      <c r="T10" s="681" t="s">
        <v>2876</v>
      </c>
      <c r="U10" s="684">
        <f>COUNTIFS($C$6:$C$252, "&gt;="&amp;#REF!, $C$6:$C$252, "&lt;="&amp;U23, $A$6:$A$252, "&lt;&gt;F",$G$6:$G$252, "D" )</f>
        <v>0</v>
      </c>
      <c r="V10" s="684">
        <f>COUNTIFS($C$6:$C$252, "&gt;="&amp;#REF!, $C$6:$C$252, "&lt;="&amp;V23, $A$6:$A$252, "&lt;&gt;F",$G$6:$G$252, "D" )</f>
        <v>0</v>
      </c>
      <c r="W10" s="684">
        <f>COUNTIFS($C$6:$C$252, "&gt;="&amp;#REF!, $C$6:$C$252, "&lt;="&amp;W23, $A$6:$A$252, "&lt;&gt;F",$G$6:$G$252, "D" )</f>
        <v>0</v>
      </c>
      <c r="X10" s="684">
        <f>COUNTIFS($C$6:$C$252, "&gt;="&amp;#REF!, $C$6:$C$252, "&lt;="&amp;X23, $A$6:$A$252, "&lt;&gt;F",$G$6:$G$252, "D" )</f>
        <v>0</v>
      </c>
      <c r="Y10" s="684">
        <f>COUNTIFS($C$6:$C$252, "&gt;="&amp;#REF!, $C$6:$C$252, "&lt;="&amp;Y23, $A$6:$A$252, "&lt;&gt;F",$G$6:$G$252, "D" )</f>
        <v>0</v>
      </c>
      <c r="Z10" s="684">
        <f>COUNTIFS($C$6:$C$252,"&gt;="&amp;Z26, $C$6:$C$252, "&lt;="&amp;Z27, $A$6:$A$252, "&lt;&gt;F",$G$6:$G$252, "A")</f>
        <v>0</v>
      </c>
      <c r="AA10" s="701">
        <f t="shared" si="4"/>
        <v>0</v>
      </c>
      <c r="AB10" s="19"/>
      <c r="AC10" s="19"/>
      <c r="AD10" s="19"/>
      <c r="AE10" s="19"/>
      <c r="AF10" s="19"/>
      <c r="AG10" s="19"/>
      <c r="AH10" s="19"/>
    </row>
    <row r="11" spans="1:34" s="149" customFormat="1" ht="28.5" customHeight="1" thickTop="1" thickBot="1">
      <c r="A11" s="2052" t="s">
        <v>1635</v>
      </c>
      <c r="B11" s="2053" t="s">
        <v>3325</v>
      </c>
      <c r="C11" s="1172">
        <v>43074</v>
      </c>
      <c r="D11" s="1428">
        <v>46726</v>
      </c>
      <c r="E11" s="1428" t="str">
        <f t="shared" ca="1" si="0"/>
        <v>VIGENTE</v>
      </c>
      <c r="F11" s="1428" t="str">
        <f t="shared" ca="1" si="1"/>
        <v>OK</v>
      </c>
      <c r="G11" s="1171" t="s">
        <v>1306</v>
      </c>
      <c r="H11" s="2054" t="s">
        <v>5482</v>
      </c>
      <c r="I11" s="2054" t="s">
        <v>4050</v>
      </c>
      <c r="J11" s="1178" t="s">
        <v>4051</v>
      </c>
      <c r="K11" s="2055"/>
      <c r="L11" s="60"/>
      <c r="M11" s="60" t="str">
        <f t="shared" si="2"/>
        <v>D1712-112</v>
      </c>
      <c r="N11" s="60" t="str">
        <f t="shared" si="3"/>
        <v/>
      </c>
      <c r="O11" s="148"/>
      <c r="P11" s="148"/>
      <c r="Q11" s="148"/>
      <c r="R11" s="148"/>
      <c r="S11" s="148"/>
      <c r="T11" s="681" t="s">
        <v>2876</v>
      </c>
      <c r="U11" s="684">
        <f>COUNTIFS($C$6:$C$252, "&gt;="&amp;#REF!, $C$6:$C$252, "&lt;="&amp;U23, $A$6:$A$252, "&lt;&gt;F",$G$6:$G$252, "D" )</f>
        <v>0</v>
      </c>
      <c r="V11" s="684">
        <f>COUNTIFS($C$6:$C$252, "&gt;="&amp;#REF!, $C$6:$C$252, "&lt;="&amp;V23, $A$6:$A$252, "&lt;&gt;F",$G$6:$G$252, "D" )</f>
        <v>0</v>
      </c>
      <c r="W11" s="684">
        <f>COUNTIFS($C$6:$C$252, "&gt;="&amp;#REF!, $C$6:$C$252, "&lt;="&amp;W23, $A$6:$A$252, "&lt;&gt;F",$G$6:$G$252, "D" )</f>
        <v>0</v>
      </c>
      <c r="X11" s="684">
        <f>COUNTIFS($C$6:$C$252, "&gt;="&amp;#REF!, $C$6:$C$252, "&lt;="&amp;X23, $A$6:$A$252, "&lt;&gt;F",$G$6:$G$252, "D" )</f>
        <v>0</v>
      </c>
      <c r="Y11" s="684">
        <f>COUNTIFS($C$6:$C$252, "&gt;="&amp;#REF!, $C$6:$C$252, "&lt;="&amp;Y23, $A$6:$A$252, "&lt;&gt;F",$G$6:$G$252, "D" )</f>
        <v>0</v>
      </c>
      <c r="Z11" s="684">
        <f>COUNTIFS($C$6:$C$252,"&gt;="&amp;Z26, $C$6:$C$252, "&lt;="&amp;Z27, $A$6:$A$252, "&lt;&gt;F",$G$6:$G$252, "A")</f>
        <v>0</v>
      </c>
      <c r="AA11" s="701">
        <f t="shared" si="4"/>
        <v>0</v>
      </c>
      <c r="AB11" s="19"/>
      <c r="AC11" s="19"/>
      <c r="AD11" s="19"/>
      <c r="AE11" s="19"/>
      <c r="AF11" s="19"/>
      <c r="AG11" s="19"/>
      <c r="AH11" s="19"/>
    </row>
    <row r="12" spans="1:34" s="149" customFormat="1" ht="28.5" customHeight="1" thickTop="1" thickBot="1">
      <c r="A12" s="1447" t="s">
        <v>1634</v>
      </c>
      <c r="B12" s="193" t="s">
        <v>4059</v>
      </c>
      <c r="C12" s="984">
        <v>43074</v>
      </c>
      <c r="D12" s="985">
        <v>46726</v>
      </c>
      <c r="E12" s="190" t="str">
        <f t="shared" ca="1" si="0"/>
        <v>VIGENTE</v>
      </c>
      <c r="F12" s="190" t="str">
        <f t="shared" ref="F12:F21" ca="1" si="5">IF($T$2&gt;=(D12-4),"ALERTA","OK")</f>
        <v>OK</v>
      </c>
      <c r="G12" s="188" t="s">
        <v>1306</v>
      </c>
      <c r="H12" s="331" t="s">
        <v>3324</v>
      </c>
      <c r="I12" s="258" t="s">
        <v>4055</v>
      </c>
      <c r="J12" s="192" t="s">
        <v>4051</v>
      </c>
      <c r="K12" s="773">
        <v>8015</v>
      </c>
      <c r="L12" s="60"/>
      <c r="M12" s="60"/>
      <c r="N12" s="60"/>
      <c r="O12" s="148"/>
      <c r="P12" s="148"/>
      <c r="Q12" s="148"/>
      <c r="R12" s="148"/>
      <c r="S12" s="148"/>
      <c r="T12" s="681"/>
      <c r="U12" s="684"/>
      <c r="V12" s="684"/>
      <c r="W12" s="684"/>
      <c r="X12" s="684"/>
      <c r="Y12" s="684"/>
      <c r="Z12" s="684"/>
      <c r="AA12" s="701"/>
      <c r="AB12" s="19"/>
      <c r="AC12" s="19"/>
      <c r="AD12" s="19"/>
      <c r="AE12" s="19"/>
      <c r="AF12" s="19"/>
      <c r="AG12" s="19"/>
      <c r="AH12" s="19"/>
    </row>
    <row r="13" spans="1:34" s="149" customFormat="1" ht="28.5" customHeight="1" thickTop="1" thickBot="1">
      <c r="A13" s="1447" t="s">
        <v>1634</v>
      </c>
      <c r="B13" s="193" t="s">
        <v>4060</v>
      </c>
      <c r="C13" s="984">
        <v>43074</v>
      </c>
      <c r="D13" s="985">
        <v>46726</v>
      </c>
      <c r="E13" s="190" t="str">
        <f t="shared" ca="1" si="0"/>
        <v>VIGENTE</v>
      </c>
      <c r="F13" s="190" t="str">
        <f t="shared" ca="1" si="5"/>
        <v>OK</v>
      </c>
      <c r="G13" s="188" t="s">
        <v>1306</v>
      </c>
      <c r="H13" s="331" t="s">
        <v>4052</v>
      </c>
      <c r="I13" s="258" t="s">
        <v>4056</v>
      </c>
      <c r="J13" s="192" t="s">
        <v>4051</v>
      </c>
      <c r="K13" s="773">
        <v>8014</v>
      </c>
      <c r="L13" s="60"/>
      <c r="M13" s="60"/>
      <c r="N13" s="60"/>
      <c r="O13" s="148"/>
      <c r="P13" s="148"/>
      <c r="Q13" s="148"/>
      <c r="R13" s="148"/>
      <c r="S13" s="148"/>
      <c r="T13" s="681"/>
      <c r="U13" s="684"/>
      <c r="V13" s="684"/>
      <c r="W13" s="684"/>
      <c r="X13" s="684"/>
      <c r="Y13" s="684"/>
      <c r="Z13" s="684"/>
      <c r="AA13" s="701"/>
      <c r="AB13" s="19"/>
      <c r="AC13" s="19"/>
      <c r="AD13" s="19"/>
      <c r="AE13" s="19"/>
      <c r="AF13" s="19"/>
      <c r="AG13" s="19"/>
      <c r="AH13" s="19"/>
    </row>
    <row r="14" spans="1:34" s="149" customFormat="1" ht="28.5" customHeight="1" thickTop="1" thickBot="1">
      <c r="A14" s="1447" t="s">
        <v>1634</v>
      </c>
      <c r="B14" s="193" t="s">
        <v>4061</v>
      </c>
      <c r="C14" s="984">
        <v>43074</v>
      </c>
      <c r="D14" s="985">
        <v>46726</v>
      </c>
      <c r="E14" s="190" t="str">
        <f t="shared" ca="1" si="0"/>
        <v>VIGENTE</v>
      </c>
      <c r="F14" s="190" t="str">
        <f t="shared" ca="1" si="5"/>
        <v>OK</v>
      </c>
      <c r="G14" s="188" t="s">
        <v>1306</v>
      </c>
      <c r="H14" s="331" t="s">
        <v>3326</v>
      </c>
      <c r="I14" s="258" t="s">
        <v>4057</v>
      </c>
      <c r="J14" s="192" t="s">
        <v>4051</v>
      </c>
      <c r="K14" s="773">
        <v>8016</v>
      </c>
      <c r="L14" s="60"/>
      <c r="M14" s="60"/>
      <c r="N14" s="60"/>
      <c r="O14" s="148"/>
      <c r="P14" s="148"/>
      <c r="Q14" s="148"/>
      <c r="R14" s="148"/>
      <c r="S14" s="148"/>
      <c r="T14" s="681"/>
      <c r="U14" s="684"/>
      <c r="V14" s="684"/>
      <c r="W14" s="684"/>
      <c r="X14" s="684"/>
      <c r="Y14" s="684"/>
      <c r="Z14" s="684"/>
      <c r="AA14" s="701"/>
      <c r="AB14" s="19"/>
      <c r="AC14" s="19"/>
      <c r="AD14" s="19"/>
      <c r="AE14" s="19"/>
      <c r="AF14" s="19"/>
      <c r="AG14" s="19"/>
      <c r="AH14" s="19"/>
    </row>
    <row r="15" spans="1:34" s="149" customFormat="1" ht="28.5" customHeight="1" thickTop="1" thickBot="1">
      <c r="A15" s="1447" t="s">
        <v>1634</v>
      </c>
      <c r="B15" s="193" t="s">
        <v>4062</v>
      </c>
      <c r="C15" s="984">
        <v>43074</v>
      </c>
      <c r="D15" s="985">
        <v>46726</v>
      </c>
      <c r="E15" s="190" t="str">
        <f t="shared" ca="1" si="0"/>
        <v>VIGENTE</v>
      </c>
      <c r="F15" s="190" t="str">
        <f t="shared" ca="1" si="5"/>
        <v>OK</v>
      </c>
      <c r="G15" s="188" t="s">
        <v>1306</v>
      </c>
      <c r="H15" s="331" t="s">
        <v>4053</v>
      </c>
      <c r="I15" s="258" t="s">
        <v>4055</v>
      </c>
      <c r="J15" s="192" t="s">
        <v>4051</v>
      </c>
      <c r="K15" s="773">
        <v>8030</v>
      </c>
      <c r="L15" s="60"/>
      <c r="M15" s="60"/>
      <c r="N15" s="60"/>
      <c r="O15" s="148"/>
      <c r="P15" s="148"/>
      <c r="Q15" s="148"/>
      <c r="R15" s="148"/>
      <c r="S15" s="148"/>
      <c r="T15" s="681"/>
      <c r="U15" s="684"/>
      <c r="V15" s="684"/>
      <c r="W15" s="684"/>
      <c r="X15" s="684"/>
      <c r="Y15" s="684"/>
      <c r="Z15" s="684"/>
      <c r="AA15" s="701"/>
      <c r="AB15" s="19"/>
      <c r="AC15" s="19"/>
      <c r="AD15" s="19"/>
      <c r="AE15" s="19"/>
      <c r="AF15" s="19"/>
      <c r="AG15" s="19"/>
      <c r="AH15" s="19"/>
    </row>
    <row r="16" spans="1:34" s="149" customFormat="1" ht="28.5" customHeight="1" thickTop="1" thickBot="1">
      <c r="A16" s="1447" t="s">
        <v>1634</v>
      </c>
      <c r="B16" s="193" t="s">
        <v>4063</v>
      </c>
      <c r="C16" s="984">
        <v>43074</v>
      </c>
      <c r="D16" s="985">
        <v>46726</v>
      </c>
      <c r="E16" s="190" t="str">
        <f t="shared" ca="1" si="0"/>
        <v>VIGENTE</v>
      </c>
      <c r="F16" s="190" t="str">
        <f t="shared" ca="1" si="5"/>
        <v>OK</v>
      </c>
      <c r="G16" s="188" t="s">
        <v>1306</v>
      </c>
      <c r="H16" s="331" t="s">
        <v>4054</v>
      </c>
      <c r="I16" s="258" t="s">
        <v>4058</v>
      </c>
      <c r="J16" s="192" t="s">
        <v>4051</v>
      </c>
      <c r="K16" s="773">
        <v>8026</v>
      </c>
      <c r="L16" s="60"/>
      <c r="M16" s="60"/>
      <c r="N16" s="60"/>
      <c r="O16" s="148"/>
      <c r="P16" s="148"/>
      <c r="Q16" s="148"/>
      <c r="R16" s="148"/>
      <c r="S16" s="148"/>
      <c r="T16" s="681"/>
      <c r="U16" s="684"/>
      <c r="V16" s="684"/>
      <c r="W16" s="684"/>
      <c r="X16" s="684"/>
      <c r="Y16" s="684"/>
      <c r="Z16" s="684"/>
      <c r="AA16" s="701"/>
      <c r="AB16" s="19"/>
      <c r="AC16" s="19"/>
      <c r="AD16" s="19"/>
      <c r="AE16" s="19"/>
      <c r="AF16" s="19"/>
      <c r="AG16" s="19"/>
      <c r="AH16" s="19"/>
    </row>
    <row r="17" spans="1:34" s="149" customFormat="1" ht="28.5" customHeight="1" thickTop="1">
      <c r="A17" s="414" t="s">
        <v>1633</v>
      </c>
      <c r="B17" s="248" t="s">
        <v>4398</v>
      </c>
      <c r="C17" s="293">
        <v>43675</v>
      </c>
      <c r="D17" s="1562">
        <v>47330</v>
      </c>
      <c r="E17" s="190" t="str">
        <f t="shared" ca="1" si="0"/>
        <v>VIGENTE</v>
      </c>
      <c r="F17" s="190" t="str">
        <f t="shared" ca="1" si="5"/>
        <v>OK</v>
      </c>
      <c r="G17" s="247" t="s">
        <v>1305</v>
      </c>
      <c r="H17" s="294" t="s">
        <v>4399</v>
      </c>
      <c r="I17" s="295" t="s">
        <v>4400</v>
      </c>
      <c r="J17" s="295" t="s">
        <v>4401</v>
      </c>
      <c r="K17" s="1563">
        <v>8029</v>
      </c>
      <c r="L17" s="60"/>
      <c r="M17" s="60"/>
      <c r="N17" s="60"/>
      <c r="O17" s="148"/>
      <c r="P17" s="148"/>
      <c r="Q17" s="148"/>
      <c r="R17" s="148"/>
      <c r="S17" s="148"/>
      <c r="T17" s="1561"/>
      <c r="U17" s="683"/>
      <c r="V17" s="683"/>
      <c r="W17" s="683"/>
      <c r="X17" s="683"/>
      <c r="Y17" s="683"/>
      <c r="Z17" s="683"/>
      <c r="AA17" s="683"/>
      <c r="AB17" s="19"/>
      <c r="AC17" s="19"/>
      <c r="AD17" s="19"/>
      <c r="AE17" s="19"/>
      <c r="AF17" s="19"/>
      <c r="AG17" s="19"/>
      <c r="AH17" s="19"/>
    </row>
    <row r="18" spans="1:34" s="149" customFormat="1" ht="28.5" customHeight="1">
      <c r="A18" s="2156" t="s">
        <v>1633</v>
      </c>
      <c r="B18" s="2157" t="s">
        <v>5780</v>
      </c>
      <c r="C18" s="2158">
        <v>44405</v>
      </c>
      <c r="D18" s="2159">
        <v>46234</v>
      </c>
      <c r="E18" s="190" t="str">
        <f t="shared" ref="E18:E20" ca="1" si="6">IF(D18&lt;=$T$2,"CADUCADO","VIGENTE")</f>
        <v>VIGENTE</v>
      </c>
      <c r="F18" s="190" t="str">
        <f t="shared" ref="F18:F20" ca="1" si="7">IF($T$2&gt;=(D18-4),"ALERTA","OK")</f>
        <v>OK</v>
      </c>
      <c r="G18" s="2160" t="s">
        <v>1307</v>
      </c>
      <c r="H18" s="2161" t="s">
        <v>1364</v>
      </c>
      <c r="I18" s="2162" t="s">
        <v>5783</v>
      </c>
      <c r="J18" s="256" t="s">
        <v>5784</v>
      </c>
      <c r="K18" s="2163">
        <v>1700002</v>
      </c>
      <c r="L18" s="60"/>
      <c r="M18" s="60"/>
      <c r="N18" s="60"/>
      <c r="O18" s="148"/>
      <c r="P18" s="148"/>
      <c r="Q18" s="148"/>
      <c r="R18" s="148"/>
      <c r="S18" s="148"/>
      <c r="T18" s="1561"/>
      <c r="U18" s="683"/>
      <c r="V18" s="683"/>
      <c r="W18" s="683"/>
      <c r="X18" s="683"/>
      <c r="Y18" s="683"/>
      <c r="Z18" s="683"/>
      <c r="AA18" s="683"/>
      <c r="AB18" s="19"/>
      <c r="AC18" s="19"/>
      <c r="AD18" s="19"/>
      <c r="AE18" s="19"/>
      <c r="AF18" s="19"/>
      <c r="AG18" s="19"/>
      <c r="AH18" s="19"/>
    </row>
    <row r="19" spans="1:34" s="149" customFormat="1" ht="28.5" customHeight="1">
      <c r="A19" s="2156" t="s">
        <v>1633</v>
      </c>
      <c r="B19" s="2157" t="s">
        <v>5781</v>
      </c>
      <c r="C19" s="2158">
        <v>44405</v>
      </c>
      <c r="D19" s="2159">
        <v>46234</v>
      </c>
      <c r="E19" s="190" t="str">
        <f t="shared" ca="1" si="6"/>
        <v>VIGENTE</v>
      </c>
      <c r="F19" s="190" t="str">
        <f t="shared" ca="1" si="7"/>
        <v>OK</v>
      </c>
      <c r="G19" s="2160" t="s">
        <v>1307</v>
      </c>
      <c r="H19" s="2161" t="s">
        <v>830</v>
      </c>
      <c r="I19" s="96" t="s">
        <v>5785</v>
      </c>
      <c r="J19" s="256" t="s">
        <v>5784</v>
      </c>
      <c r="K19" s="2163">
        <v>1700004</v>
      </c>
      <c r="L19" s="60"/>
      <c r="M19" s="60"/>
      <c r="N19" s="60"/>
      <c r="O19" s="148"/>
      <c r="P19" s="148"/>
      <c r="Q19" s="148"/>
      <c r="R19" s="148"/>
      <c r="S19" s="148"/>
      <c r="T19" s="1561"/>
      <c r="U19" s="683"/>
      <c r="V19" s="683"/>
      <c r="W19" s="683"/>
      <c r="X19" s="683"/>
      <c r="Y19" s="683"/>
      <c r="Z19" s="683"/>
      <c r="AA19" s="683"/>
      <c r="AB19" s="19"/>
      <c r="AC19" s="19"/>
      <c r="AD19" s="19"/>
      <c r="AE19" s="19"/>
      <c r="AF19" s="19"/>
      <c r="AG19" s="19"/>
      <c r="AH19" s="19"/>
    </row>
    <row r="20" spans="1:34" s="149" customFormat="1" ht="28.5" customHeight="1">
      <c r="A20" s="2156" t="s">
        <v>1633</v>
      </c>
      <c r="B20" s="2157" t="s">
        <v>5782</v>
      </c>
      <c r="C20" s="2158">
        <v>44405</v>
      </c>
      <c r="D20" s="2159">
        <v>46234</v>
      </c>
      <c r="E20" s="190" t="str">
        <f t="shared" ca="1" si="6"/>
        <v>VIGENTE</v>
      </c>
      <c r="F20" s="190" t="str">
        <f t="shared" ca="1" si="7"/>
        <v>OK</v>
      </c>
      <c r="G20" s="2160" t="s">
        <v>1307</v>
      </c>
      <c r="H20" s="2161" t="s">
        <v>1228</v>
      </c>
      <c r="I20" s="2162" t="s">
        <v>5786</v>
      </c>
      <c r="J20" s="256" t="s">
        <v>5784</v>
      </c>
      <c r="K20" s="2163">
        <v>1700006</v>
      </c>
      <c r="L20" s="60"/>
      <c r="M20" s="60"/>
      <c r="N20" s="60"/>
      <c r="O20" s="148"/>
      <c r="P20" s="148"/>
      <c r="Q20" s="148"/>
      <c r="R20" s="148"/>
      <c r="S20" s="148"/>
      <c r="T20" s="1561"/>
      <c r="U20" s="683"/>
      <c r="V20" s="683"/>
      <c r="W20" s="683"/>
      <c r="X20" s="683"/>
      <c r="Y20" s="683"/>
      <c r="Z20" s="683"/>
      <c r="AA20" s="683"/>
      <c r="AB20" s="19"/>
      <c r="AC20" s="19"/>
      <c r="AD20" s="19"/>
      <c r="AE20" s="19"/>
      <c r="AF20" s="19"/>
      <c r="AG20" s="19"/>
      <c r="AH20" s="19"/>
    </row>
    <row r="21" spans="1:34" s="149" customFormat="1" ht="28.5" customHeight="1">
      <c r="A21" s="2094" t="s">
        <v>1633</v>
      </c>
      <c r="B21" s="243" t="s">
        <v>5659</v>
      </c>
      <c r="C21" s="2095">
        <v>45300</v>
      </c>
      <c r="D21" s="1562">
        <v>47149</v>
      </c>
      <c r="E21" s="190" t="str">
        <f t="shared" ca="1" si="0"/>
        <v>VIGENTE</v>
      </c>
      <c r="F21" s="190" t="str">
        <f t="shared" ca="1" si="5"/>
        <v>OK</v>
      </c>
      <c r="G21" s="204" t="s">
        <v>1305</v>
      </c>
      <c r="H21" s="203" t="s">
        <v>5660</v>
      </c>
      <c r="I21" s="256" t="s">
        <v>5661</v>
      </c>
      <c r="J21" s="256" t="s">
        <v>5662</v>
      </c>
      <c r="K21" s="416">
        <v>8064</v>
      </c>
      <c r="L21" s="60"/>
      <c r="M21" s="60"/>
      <c r="N21" s="60"/>
      <c r="O21" s="148"/>
      <c r="P21" s="148"/>
      <c r="Q21" s="148"/>
      <c r="R21" s="148"/>
      <c r="S21" s="148"/>
      <c r="T21" s="1561"/>
      <c r="U21" s="683"/>
      <c r="V21" s="683"/>
      <c r="W21" s="683"/>
      <c r="X21" s="683"/>
      <c r="Y21" s="683"/>
      <c r="Z21" s="683"/>
      <c r="AA21" s="683"/>
      <c r="AB21" s="19"/>
      <c r="AC21" s="19"/>
      <c r="AD21" s="19"/>
      <c r="AE21" s="19"/>
      <c r="AF21" s="19"/>
      <c r="AG21" s="19"/>
      <c r="AH21" s="19"/>
    </row>
    <row r="22" spans="1:34" s="149" customFormat="1" ht="69" customHeight="1">
      <c r="A22" s="2094" t="s">
        <v>1633</v>
      </c>
      <c r="B22" s="243" t="s">
        <v>5946</v>
      </c>
      <c r="C22" s="2095">
        <v>45652</v>
      </c>
      <c r="D22" s="255">
        <v>47483</v>
      </c>
      <c r="E22" s="190" t="str">
        <f t="shared" ref="E22" ca="1" si="8">IF(D22&lt;=$T$2,"CADUCADO","VIGENTE")</f>
        <v>VIGENTE</v>
      </c>
      <c r="F22" s="190" t="str">
        <f t="shared" ref="F22" ca="1" si="9">IF($T$2&gt;=(D22-4),"ALERTA","OK")</f>
        <v>OK</v>
      </c>
      <c r="G22" s="204" t="s">
        <v>1304</v>
      </c>
      <c r="H22" s="203" t="s">
        <v>5947</v>
      </c>
      <c r="I22" s="256" t="s">
        <v>5948</v>
      </c>
      <c r="J22" s="256" t="s">
        <v>5949</v>
      </c>
      <c r="K22" s="416">
        <v>8025</v>
      </c>
      <c r="L22" s="60"/>
      <c r="M22" s="60"/>
      <c r="N22" s="60"/>
      <c r="O22" s="148"/>
      <c r="P22" s="148"/>
      <c r="Q22" s="148"/>
      <c r="R22" s="148"/>
      <c r="S22" s="148"/>
      <c r="T22" s="1561"/>
      <c r="U22" s="683"/>
      <c r="V22" s="683"/>
      <c r="W22" s="683"/>
      <c r="X22" s="683"/>
      <c r="Y22" s="683"/>
      <c r="Z22" s="683"/>
      <c r="AA22" s="683"/>
      <c r="AB22" s="19"/>
      <c r="AC22" s="19"/>
      <c r="AD22" s="19"/>
      <c r="AE22" s="19"/>
      <c r="AF22" s="19"/>
      <c r="AG22" s="19"/>
      <c r="AH22" s="19"/>
    </row>
    <row r="23" spans="1:34">
      <c r="A23" s="923" t="s">
        <v>2240</v>
      </c>
      <c r="B23" s="924"/>
      <c r="C23" s="925"/>
      <c r="D23" s="633"/>
      <c r="E23" s="633"/>
      <c r="F23" s="633"/>
      <c r="G23" s="926"/>
      <c r="H23" s="927"/>
      <c r="I23" s="928"/>
      <c r="J23" s="928"/>
      <c r="K23" s="929"/>
      <c r="M23" s="23">
        <f t="shared" si="2"/>
        <v>0</v>
      </c>
      <c r="N23" s="23" t="str">
        <f t="shared" si="3"/>
        <v/>
      </c>
      <c r="O23"/>
      <c r="P23"/>
      <c r="Q23"/>
      <c r="R23"/>
      <c r="S23"/>
      <c r="T23" s="550"/>
      <c r="U23" s="672">
        <v>40909</v>
      </c>
      <c r="V23" s="672">
        <v>41275</v>
      </c>
      <c r="W23" s="672">
        <v>41640</v>
      </c>
      <c r="X23" s="672">
        <v>42005</v>
      </c>
      <c r="Y23" s="672">
        <v>42370</v>
      </c>
      <c r="Z23" s="672">
        <v>40909</v>
      </c>
      <c r="AA23" s="550"/>
    </row>
    <row r="24" spans="1:34">
      <c r="E24" s="65"/>
      <c r="F24" s="65"/>
      <c r="G24" s="11"/>
      <c r="H24" s="24"/>
      <c r="I24" s="12"/>
      <c r="J24" s="14"/>
      <c r="K24" s="24"/>
      <c r="M24" s="23" t="str">
        <f>IF(ISNUMBER(FIND("/",$B25,1)),MID($B25,1,FIND("/",$B25,1)-1),$B25)</f>
        <v>SISTEMAS</v>
      </c>
      <c r="N24" s="23" t="str">
        <f>IF(ISNUMBER(FIND("/",$B25,1)),MID($B25,FIND("/",$B25,1)+1,LEN($B25)),"")</f>
        <v/>
      </c>
      <c r="O24"/>
      <c r="P24"/>
      <c r="Q24"/>
      <c r="R24"/>
      <c r="S24"/>
      <c r="T24" s="2"/>
      <c r="U24" s="673">
        <v>41274</v>
      </c>
      <c r="V24" s="673">
        <v>41639</v>
      </c>
      <c r="W24" s="673">
        <v>42004</v>
      </c>
      <c r="X24" s="673">
        <v>42369</v>
      </c>
      <c r="Y24" s="673">
        <v>42735</v>
      </c>
      <c r="Z24" s="673">
        <v>42735</v>
      </c>
      <c r="AA24" s="2"/>
    </row>
    <row r="25" spans="1:34" s="14" customFormat="1" ht="30">
      <c r="A25" s="86" t="s">
        <v>1645</v>
      </c>
      <c r="B25" s="86" t="s">
        <v>1646</v>
      </c>
      <c r="C25" s="86" t="s">
        <v>1647</v>
      </c>
      <c r="D25" s="86" t="s">
        <v>1648</v>
      </c>
      <c r="E25" s="553"/>
      <c r="F25" s="553"/>
      <c r="G25" s="4"/>
      <c r="H25" s="4"/>
      <c r="I25" s="4"/>
      <c r="J25" s="4"/>
      <c r="K25" s="4"/>
      <c r="L25" s="23"/>
      <c r="M25" s="23">
        <f>IF(ISNUMBER(FIND("/",$B26,1)),MID($B26,1,FIND("/",$B26,1)-1),$B26)</f>
        <v>0</v>
      </c>
      <c r="N25" s="23" t="str">
        <f>IF(ISNUMBER(FIND("/",$B26,1)),MID($B26,FIND("/",$B26,1)+1,LEN($B26)),"")</f>
        <v/>
      </c>
      <c r="O25"/>
      <c r="P25"/>
      <c r="Q25"/>
      <c r="R25"/>
      <c r="S25"/>
      <c r="T25"/>
      <c r="U25"/>
      <c r="V25"/>
      <c r="W25"/>
    </row>
    <row r="26" spans="1:34" s="14" customFormat="1" ht="21.4" customHeight="1">
      <c r="A26" s="5">
        <f>COUNTIF($A5:$A23,"P")</f>
        <v>12</v>
      </c>
      <c r="B26" s="5">
        <f>COUNTIF($A5:$A23,"S*")</f>
        <v>0</v>
      </c>
      <c r="C26" s="5">
        <f>COUNTIF($A5:$A23,"F")</f>
        <v>1</v>
      </c>
      <c r="D26" s="5">
        <f>COUNTIF($A5:$A23,"P*") + COUNTIF($A5:$A23,"S2") *2 + COUNTIF($A5:$A23,"S3") *3 + COUNTIF($A5:$A23,"S4") *4</f>
        <v>17</v>
      </c>
      <c r="E26" s="11"/>
      <c r="F26" s="11"/>
      <c r="G26" s="4"/>
      <c r="H26" s="4"/>
      <c r="I26" s="4"/>
      <c r="J26" s="4"/>
      <c r="K26" s="4"/>
      <c r="L26" s="23"/>
      <c r="M26" s="23">
        <f>IF(ISNUMBER(FIND("/",$B27,1)),MID($B27,1,FIND("/",$B27,1)-1),$B27)</f>
        <v>0</v>
      </c>
      <c r="N26" s="23" t="str">
        <f>IF(ISNUMBER(FIND("/",$B27,1)),MID($B27,FIND("/",$B27,1)+1,LEN($B27)),"")</f>
        <v/>
      </c>
      <c r="O26"/>
      <c r="P26"/>
      <c r="Q26"/>
      <c r="R26"/>
      <c r="S26"/>
      <c r="T26"/>
      <c r="U26"/>
      <c r="V26"/>
      <c r="W26"/>
    </row>
    <row r="27" spans="1:34">
      <c r="M27" s="23" t="e">
        <f>IF(ISNUMBER(FIND("/",#REF!,1)),MID(#REF!,1,FIND("/",#REF!,1)-1),#REF!)</f>
        <v>#REF!</v>
      </c>
      <c r="N27" s="23" t="str">
        <f>IF(ISNUMBER(FIND("/",#REF!,1)),MID(#REF!,FIND("/",#REF!,1)+1,LEN(#REF!)),"")</f>
        <v/>
      </c>
      <c r="O27"/>
      <c r="P27"/>
      <c r="Q27"/>
      <c r="R27"/>
      <c r="S27"/>
      <c r="T27"/>
      <c r="U27"/>
      <c r="V27"/>
      <c r="W27"/>
    </row>
    <row r="28" spans="1:34">
      <c r="M28" s="23">
        <f t="shared" si="2"/>
        <v>0</v>
      </c>
      <c r="N28" s="23" t="str">
        <f t="shared" si="3"/>
        <v/>
      </c>
      <c r="O28"/>
      <c r="P28"/>
      <c r="Q28"/>
      <c r="R28"/>
      <c r="S28"/>
      <c r="T28"/>
      <c r="U28"/>
      <c r="V28"/>
      <c r="W28"/>
    </row>
    <row r="29" spans="1:34">
      <c r="M29" s="23">
        <f t="shared" si="2"/>
        <v>0</v>
      </c>
      <c r="N29" s="23" t="str">
        <f t="shared" si="3"/>
        <v/>
      </c>
      <c r="O29"/>
      <c r="P29"/>
      <c r="Q29"/>
      <c r="R29"/>
      <c r="S29"/>
      <c r="T29"/>
      <c r="U29"/>
      <c r="V29"/>
      <c r="W29"/>
    </row>
    <row r="30" spans="1:34">
      <c r="M30" s="23">
        <f t="shared" si="2"/>
        <v>0</v>
      </c>
      <c r="N30" s="23" t="str">
        <f t="shared" si="3"/>
        <v/>
      </c>
      <c r="O30"/>
      <c r="P30"/>
      <c r="Q30"/>
      <c r="R30"/>
      <c r="S30"/>
      <c r="T30"/>
      <c r="U30"/>
      <c r="V30"/>
      <c r="W30"/>
    </row>
    <row r="31" spans="1:34">
      <c r="M31" s="23">
        <f t="shared" si="2"/>
        <v>0</v>
      </c>
      <c r="N31" s="23" t="str">
        <f t="shared" si="3"/>
        <v/>
      </c>
      <c r="O31"/>
      <c r="P31"/>
      <c r="Q31"/>
      <c r="R31"/>
      <c r="S31"/>
      <c r="T31"/>
      <c r="U31"/>
      <c r="V31"/>
      <c r="W31"/>
    </row>
    <row r="32" spans="1:34">
      <c r="M32" s="23">
        <f t="shared" si="2"/>
        <v>0</v>
      </c>
      <c r="N32" s="23" t="str">
        <f t="shared" si="3"/>
        <v/>
      </c>
      <c r="O32"/>
      <c r="P32"/>
      <c r="Q32"/>
      <c r="R32"/>
      <c r="S32"/>
      <c r="T32"/>
      <c r="U32"/>
      <c r="V32"/>
      <c r="W32"/>
    </row>
    <row r="33" spans="13:23">
      <c r="M33" s="23">
        <f t="shared" si="2"/>
        <v>0</v>
      </c>
      <c r="N33" s="23" t="str">
        <f t="shared" si="3"/>
        <v/>
      </c>
      <c r="O33"/>
      <c r="P33"/>
      <c r="Q33"/>
      <c r="R33"/>
      <c r="S33"/>
      <c r="T33"/>
      <c r="U33"/>
      <c r="V33"/>
      <c r="W33"/>
    </row>
    <row r="34" spans="13:23">
      <c r="M34" s="23">
        <f t="shared" si="2"/>
        <v>0</v>
      </c>
      <c r="N34" s="23" t="str">
        <f t="shared" si="3"/>
        <v/>
      </c>
      <c r="O34"/>
      <c r="P34"/>
      <c r="Q34"/>
      <c r="R34"/>
      <c r="S34"/>
      <c r="T34"/>
      <c r="U34"/>
      <c r="V34"/>
      <c r="W34"/>
    </row>
    <row r="35" spans="13:23">
      <c r="M35" s="23">
        <f t="shared" si="2"/>
        <v>0</v>
      </c>
      <c r="N35" s="23" t="str">
        <f t="shared" si="3"/>
        <v/>
      </c>
    </row>
    <row r="36" spans="13:23">
      <c r="M36" s="23">
        <f t="shared" si="2"/>
        <v>0</v>
      </c>
      <c r="N36" s="23" t="str">
        <f t="shared" si="3"/>
        <v/>
      </c>
    </row>
    <row r="37" spans="13:23">
      <c r="M37" s="23">
        <f t="shared" si="2"/>
        <v>0</v>
      </c>
      <c r="N37" s="23" t="str">
        <f t="shared" si="3"/>
        <v/>
      </c>
    </row>
    <row r="38" spans="13:23">
      <c r="M38" s="23">
        <f t="shared" si="2"/>
        <v>0</v>
      </c>
      <c r="N38" s="23" t="str">
        <f t="shared" si="3"/>
        <v/>
      </c>
    </row>
    <row r="39" spans="13:23">
      <c r="M39" s="23">
        <f t="shared" si="2"/>
        <v>0</v>
      </c>
      <c r="N39" s="23" t="str">
        <f t="shared" si="3"/>
        <v/>
      </c>
    </row>
    <row r="40" spans="13:23">
      <c r="M40" s="23">
        <f t="shared" si="2"/>
        <v>0</v>
      </c>
      <c r="N40" s="23" t="str">
        <f t="shared" si="3"/>
        <v/>
      </c>
    </row>
    <row r="41" spans="13:23">
      <c r="M41" s="23">
        <f t="shared" si="2"/>
        <v>0</v>
      </c>
      <c r="N41" s="23" t="str">
        <f t="shared" si="3"/>
        <v/>
      </c>
    </row>
    <row r="42" spans="13:23">
      <c r="M42" s="23">
        <f t="shared" si="2"/>
        <v>0</v>
      </c>
      <c r="N42" s="23" t="str">
        <f t="shared" si="3"/>
        <v/>
      </c>
    </row>
    <row r="43" spans="13:23">
      <c r="M43" s="23">
        <f t="shared" si="2"/>
        <v>0</v>
      </c>
      <c r="N43" s="23" t="str">
        <f t="shared" si="3"/>
        <v/>
      </c>
    </row>
    <row r="44" spans="13:23">
      <c r="M44" s="23">
        <f t="shared" si="2"/>
        <v>0</v>
      </c>
      <c r="N44" s="23" t="str">
        <f t="shared" si="3"/>
        <v/>
      </c>
    </row>
    <row r="45" spans="13:23">
      <c r="M45" s="23">
        <f t="shared" si="2"/>
        <v>0</v>
      </c>
      <c r="N45" s="23" t="str">
        <f t="shared" si="3"/>
        <v/>
      </c>
    </row>
    <row r="46" spans="13:23">
      <c r="M46" s="23">
        <f t="shared" si="2"/>
        <v>0</v>
      </c>
      <c r="N46" s="23" t="str">
        <f t="shared" si="3"/>
        <v/>
      </c>
    </row>
    <row r="47" spans="13:23">
      <c r="M47" s="23">
        <f t="shared" si="2"/>
        <v>0</v>
      </c>
      <c r="N47" s="23" t="str">
        <f t="shared" si="3"/>
        <v/>
      </c>
    </row>
    <row r="48" spans="13:23">
      <c r="M48" s="23">
        <f t="shared" si="2"/>
        <v>0</v>
      </c>
      <c r="N48" s="23" t="str">
        <f t="shared" si="3"/>
        <v/>
      </c>
    </row>
    <row r="49" spans="12:14">
      <c r="M49" s="23">
        <f t="shared" si="2"/>
        <v>0</v>
      </c>
      <c r="N49" s="23" t="str">
        <f t="shared" si="3"/>
        <v/>
      </c>
    </row>
    <row r="50" spans="12:14">
      <c r="M50" s="23">
        <f t="shared" si="2"/>
        <v>0</v>
      </c>
      <c r="N50" s="23" t="str">
        <f t="shared" si="3"/>
        <v/>
      </c>
    </row>
    <row r="51" spans="12:14">
      <c r="M51" s="23">
        <f t="shared" si="2"/>
        <v>0</v>
      </c>
      <c r="N51" s="23" t="str">
        <f t="shared" si="3"/>
        <v/>
      </c>
    </row>
    <row r="52" spans="12:14">
      <c r="M52" s="23">
        <f t="shared" si="2"/>
        <v>0</v>
      </c>
      <c r="N52" s="23" t="str">
        <f t="shared" si="3"/>
        <v/>
      </c>
    </row>
    <row r="53" spans="12:14">
      <c r="M53" s="23">
        <f t="shared" si="2"/>
        <v>0</v>
      </c>
      <c r="N53" s="23" t="str">
        <f t="shared" si="3"/>
        <v/>
      </c>
    </row>
    <row r="54" spans="12:14">
      <c r="M54" s="23">
        <f t="shared" si="2"/>
        <v>0</v>
      </c>
      <c r="N54" s="23" t="str">
        <f t="shared" si="3"/>
        <v/>
      </c>
    </row>
    <row r="55" spans="12:14">
      <c r="M55" s="23">
        <f t="shared" si="2"/>
        <v>0</v>
      </c>
      <c r="N55" s="23" t="str">
        <f t="shared" si="3"/>
        <v/>
      </c>
    </row>
    <row r="56" spans="12:14">
      <c r="M56" s="23">
        <f t="shared" si="2"/>
        <v>0</v>
      </c>
      <c r="N56" s="23" t="str">
        <f t="shared" si="3"/>
        <v/>
      </c>
    </row>
    <row r="57" spans="12:14">
      <c r="M57" s="23">
        <f t="shared" si="2"/>
        <v>0</v>
      </c>
      <c r="N57" s="23" t="str">
        <f t="shared" si="3"/>
        <v/>
      </c>
    </row>
    <row r="58" spans="12:14">
      <c r="M58" s="23">
        <f t="shared" si="2"/>
        <v>0</v>
      </c>
      <c r="N58" s="23" t="str">
        <f t="shared" si="3"/>
        <v/>
      </c>
    </row>
    <row r="59" spans="12:14">
      <c r="M59" s="23">
        <f t="shared" si="2"/>
        <v>0</v>
      </c>
      <c r="N59" s="23" t="str">
        <f t="shared" si="3"/>
        <v/>
      </c>
    </row>
    <row r="60" spans="12:14">
      <c r="M60" s="23">
        <f t="shared" si="2"/>
        <v>0</v>
      </c>
      <c r="N60" s="23" t="str">
        <f t="shared" si="3"/>
        <v/>
      </c>
    </row>
    <row r="61" spans="12:14">
      <c r="M61" s="23">
        <f t="shared" si="2"/>
        <v>0</v>
      </c>
      <c r="N61" s="23" t="str">
        <f t="shared" si="3"/>
        <v/>
      </c>
    </row>
    <row r="62" spans="12:14">
      <c r="L62" s="89"/>
      <c r="M62" s="23">
        <f t="shared" si="2"/>
        <v>0</v>
      </c>
      <c r="N62" s="23" t="str">
        <f t="shared" si="3"/>
        <v/>
      </c>
    </row>
    <row r="63" spans="12:14">
      <c r="L63" s="89"/>
      <c r="M63" s="23">
        <f t="shared" si="2"/>
        <v>0</v>
      </c>
      <c r="N63" s="23" t="str">
        <f t="shared" si="3"/>
        <v/>
      </c>
    </row>
    <row r="64" spans="12:14">
      <c r="M64" s="23">
        <f t="shared" si="2"/>
        <v>0</v>
      </c>
      <c r="N64" s="23" t="str">
        <f t="shared" si="3"/>
        <v/>
      </c>
    </row>
    <row r="65" spans="13:14">
      <c r="M65" s="23">
        <f t="shared" si="2"/>
        <v>0</v>
      </c>
      <c r="N65" s="23" t="str">
        <f t="shared" si="3"/>
        <v/>
      </c>
    </row>
    <row r="66" spans="13:14">
      <c r="M66" s="23">
        <f t="shared" si="2"/>
        <v>0</v>
      </c>
      <c r="N66" s="23" t="str">
        <f t="shared" si="3"/>
        <v/>
      </c>
    </row>
    <row r="67" spans="13:14">
      <c r="M67" s="23">
        <f t="shared" si="2"/>
        <v>0</v>
      </c>
      <c r="N67" s="23" t="str">
        <f t="shared" si="3"/>
        <v/>
      </c>
    </row>
    <row r="68" spans="13:14">
      <c r="M68" s="23">
        <f t="shared" si="2"/>
        <v>0</v>
      </c>
      <c r="N68" s="23" t="str">
        <f t="shared" si="3"/>
        <v/>
      </c>
    </row>
    <row r="69" spans="13:14">
      <c r="M69" s="23">
        <f t="shared" si="2"/>
        <v>0</v>
      </c>
      <c r="N69" s="23" t="str">
        <f t="shared" si="3"/>
        <v/>
      </c>
    </row>
    <row r="70" spans="13:14">
      <c r="M70" s="23">
        <f t="shared" si="2"/>
        <v>0</v>
      </c>
      <c r="N70" s="23" t="str">
        <f t="shared" si="3"/>
        <v/>
      </c>
    </row>
    <row r="71" spans="13:14">
      <c r="M71" s="23">
        <f t="shared" si="2"/>
        <v>0</v>
      </c>
      <c r="N71" s="23" t="str">
        <f t="shared" si="3"/>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si="2"/>
        <v>0</v>
      </c>
      <c r="N77" s="23" t="str">
        <f t="shared" si="3"/>
        <v/>
      </c>
    </row>
    <row r="78" spans="13:14">
      <c r="M78" s="23">
        <f t="shared" si="2"/>
        <v>0</v>
      </c>
      <c r="N78" s="23" t="str">
        <f t="shared" si="3"/>
        <v/>
      </c>
    </row>
    <row r="79" spans="13:14">
      <c r="M79" s="23">
        <f t="shared" si="2"/>
        <v>0</v>
      </c>
      <c r="N79" s="23" t="str">
        <f t="shared" si="3"/>
        <v/>
      </c>
    </row>
    <row r="80" spans="13:14">
      <c r="M80" s="23">
        <f t="shared" si="2"/>
        <v>0</v>
      </c>
      <c r="N80" s="23" t="str">
        <f t="shared" si="3"/>
        <v/>
      </c>
    </row>
    <row r="81" spans="13:14">
      <c r="M81" s="23">
        <f t="shared" si="2"/>
        <v>0</v>
      </c>
      <c r="N81" s="23" t="str">
        <f t="shared" si="3"/>
        <v/>
      </c>
    </row>
    <row r="82" spans="13:14">
      <c r="M82" s="23">
        <f t="shared" ref="M82:M145" si="10">IF(ISNUMBER(FIND("/",$B82,1)),MID($B82,1,FIND("/",$B82,1)-1),$B82)</f>
        <v>0</v>
      </c>
      <c r="N82" s="23" t="str">
        <f t="shared" ref="N82:N145" si="11">IF(ISNUMBER(FIND("/",$B82,1)),MID($B82,FIND("/",$B82,1)+1,LEN($B82)),"")</f>
        <v/>
      </c>
    </row>
    <row r="83" spans="13:14">
      <c r="M83" s="23">
        <f t="shared" si="10"/>
        <v>0</v>
      </c>
      <c r="N83" s="23" t="str">
        <f t="shared" si="11"/>
        <v/>
      </c>
    </row>
    <row r="84" spans="13:14">
      <c r="M84" s="23">
        <f t="shared" si="10"/>
        <v>0</v>
      </c>
      <c r="N84" s="23" t="str">
        <f t="shared" si="11"/>
        <v/>
      </c>
    </row>
    <row r="85" spans="13:14">
      <c r="M85" s="23">
        <f t="shared" si="10"/>
        <v>0</v>
      </c>
      <c r="N85" s="23" t="str">
        <f t="shared" si="11"/>
        <v/>
      </c>
    </row>
    <row r="86" spans="13:14">
      <c r="M86" s="23">
        <f t="shared" si="10"/>
        <v>0</v>
      </c>
      <c r="N86" s="23" t="str">
        <f t="shared" si="11"/>
        <v/>
      </c>
    </row>
    <row r="87" spans="13:14">
      <c r="M87" s="23">
        <f t="shared" si="10"/>
        <v>0</v>
      </c>
      <c r="N87" s="23" t="str">
        <f t="shared" si="11"/>
        <v/>
      </c>
    </row>
    <row r="88" spans="13:14">
      <c r="M88" s="23">
        <f t="shared" si="10"/>
        <v>0</v>
      </c>
      <c r="N88" s="23" t="str">
        <f t="shared" si="11"/>
        <v/>
      </c>
    </row>
    <row r="89" spans="13:14">
      <c r="M89" s="23">
        <f t="shared" si="10"/>
        <v>0</v>
      </c>
      <c r="N89" s="23" t="str">
        <f t="shared" si="11"/>
        <v/>
      </c>
    </row>
    <row r="90" spans="13:14">
      <c r="M90" s="23">
        <f t="shared" si="10"/>
        <v>0</v>
      </c>
      <c r="N90" s="23" t="str">
        <f t="shared" si="11"/>
        <v/>
      </c>
    </row>
    <row r="91" spans="13:14">
      <c r="M91" s="23">
        <f t="shared" si="10"/>
        <v>0</v>
      </c>
      <c r="N91" s="23" t="str">
        <f t="shared" si="11"/>
        <v/>
      </c>
    </row>
    <row r="92" spans="13:14">
      <c r="M92" s="23">
        <f t="shared" si="10"/>
        <v>0</v>
      </c>
      <c r="N92" s="23" t="str">
        <f t="shared" si="11"/>
        <v/>
      </c>
    </row>
    <row r="93" spans="13:14">
      <c r="M93" s="23">
        <f t="shared" si="10"/>
        <v>0</v>
      </c>
      <c r="N93" s="23" t="str">
        <f t="shared" si="11"/>
        <v/>
      </c>
    </row>
    <row r="94" spans="13:14">
      <c r="M94" s="23">
        <f t="shared" si="10"/>
        <v>0</v>
      </c>
      <c r="N94" s="23" t="str">
        <f t="shared" si="11"/>
        <v/>
      </c>
    </row>
    <row r="95" spans="13:14">
      <c r="M95" s="23">
        <f t="shared" si="10"/>
        <v>0</v>
      </c>
      <c r="N95" s="23" t="str">
        <f t="shared" si="11"/>
        <v/>
      </c>
    </row>
    <row r="96" spans="13:14">
      <c r="M96" s="23">
        <f t="shared" si="10"/>
        <v>0</v>
      </c>
      <c r="N96" s="23" t="str">
        <f t="shared" si="11"/>
        <v/>
      </c>
    </row>
    <row r="97" spans="12:14">
      <c r="M97" s="23">
        <f t="shared" si="10"/>
        <v>0</v>
      </c>
      <c r="N97" s="23" t="str">
        <f t="shared" si="11"/>
        <v/>
      </c>
    </row>
    <row r="98" spans="12:14">
      <c r="M98" s="23">
        <f t="shared" si="10"/>
        <v>0</v>
      </c>
      <c r="N98" s="23" t="str">
        <f t="shared" si="11"/>
        <v/>
      </c>
    </row>
    <row r="99" spans="12:14">
      <c r="M99" s="23">
        <f t="shared" si="10"/>
        <v>0</v>
      </c>
      <c r="N99" s="23" t="str">
        <f t="shared" si="11"/>
        <v/>
      </c>
    </row>
    <row r="100" spans="12:14">
      <c r="M100" s="23">
        <f t="shared" si="10"/>
        <v>0</v>
      </c>
      <c r="N100" s="23" t="str">
        <f t="shared" si="11"/>
        <v/>
      </c>
    </row>
    <row r="101" spans="12:14">
      <c r="M101" s="23">
        <f t="shared" si="10"/>
        <v>0</v>
      </c>
      <c r="N101" s="23" t="str">
        <f t="shared" si="11"/>
        <v/>
      </c>
    </row>
    <row r="102" spans="12:14">
      <c r="M102" s="23">
        <f t="shared" si="10"/>
        <v>0</v>
      </c>
      <c r="N102" s="23" t="str">
        <f t="shared" si="11"/>
        <v/>
      </c>
    </row>
    <row r="103" spans="12:14">
      <c r="M103" s="23">
        <f t="shared" si="10"/>
        <v>0</v>
      </c>
      <c r="N103" s="23" t="str">
        <f t="shared" si="11"/>
        <v/>
      </c>
    </row>
    <row r="104" spans="12:14">
      <c r="L104" s="90"/>
      <c r="M104" s="23">
        <f t="shared" si="10"/>
        <v>0</v>
      </c>
      <c r="N104" s="23" t="str">
        <f t="shared" si="11"/>
        <v/>
      </c>
    </row>
    <row r="105" spans="12:14">
      <c r="M105" s="23">
        <f t="shared" si="10"/>
        <v>0</v>
      </c>
      <c r="N105" s="23" t="str">
        <f t="shared" si="11"/>
        <v/>
      </c>
    </row>
    <row r="106" spans="12:14">
      <c r="M106" s="23">
        <f t="shared" si="10"/>
        <v>0</v>
      </c>
      <c r="N106" s="23" t="str">
        <f t="shared" si="11"/>
        <v/>
      </c>
    </row>
    <row r="107" spans="12:14">
      <c r="M107" s="23">
        <f t="shared" si="10"/>
        <v>0</v>
      </c>
      <c r="N107" s="23" t="str">
        <f t="shared" si="11"/>
        <v/>
      </c>
    </row>
    <row r="108" spans="12:14">
      <c r="M108" s="23">
        <f t="shared" si="10"/>
        <v>0</v>
      </c>
      <c r="N108" s="23" t="str">
        <f t="shared" si="11"/>
        <v/>
      </c>
    </row>
    <row r="109" spans="12:14">
      <c r="M109" s="23">
        <f t="shared" si="10"/>
        <v>0</v>
      </c>
      <c r="N109" s="23" t="str">
        <f t="shared" si="11"/>
        <v/>
      </c>
    </row>
    <row r="110" spans="12:14">
      <c r="M110" s="23">
        <f t="shared" si="10"/>
        <v>0</v>
      </c>
      <c r="N110" s="23" t="str">
        <f t="shared" si="11"/>
        <v/>
      </c>
    </row>
    <row r="111" spans="12:14">
      <c r="M111" s="23">
        <f t="shared" si="10"/>
        <v>0</v>
      </c>
      <c r="N111" s="23" t="str">
        <f t="shared" si="11"/>
        <v/>
      </c>
    </row>
    <row r="112" spans="12:14">
      <c r="M112" s="23">
        <f t="shared" si="10"/>
        <v>0</v>
      </c>
      <c r="N112" s="23" t="str">
        <f t="shared" si="11"/>
        <v/>
      </c>
    </row>
    <row r="113" spans="13:14">
      <c r="M113" s="23">
        <f t="shared" si="10"/>
        <v>0</v>
      </c>
      <c r="N113" s="23" t="str">
        <f t="shared" si="11"/>
        <v/>
      </c>
    </row>
    <row r="114" spans="13:14">
      <c r="M114" s="23">
        <f t="shared" si="10"/>
        <v>0</v>
      </c>
      <c r="N114" s="23" t="str">
        <f t="shared" si="11"/>
        <v/>
      </c>
    </row>
    <row r="115" spans="13:14">
      <c r="M115" s="23">
        <f t="shared" si="10"/>
        <v>0</v>
      </c>
      <c r="N115" s="23" t="str">
        <f t="shared" si="11"/>
        <v/>
      </c>
    </row>
    <row r="116" spans="13:14">
      <c r="M116" s="23">
        <f t="shared" si="10"/>
        <v>0</v>
      </c>
      <c r="N116" s="23" t="str">
        <f t="shared" si="11"/>
        <v/>
      </c>
    </row>
    <row r="117" spans="13:14">
      <c r="M117" s="23">
        <f t="shared" si="10"/>
        <v>0</v>
      </c>
      <c r="N117" s="23" t="str">
        <f t="shared" si="11"/>
        <v/>
      </c>
    </row>
    <row r="118" spans="13:14">
      <c r="M118" s="23">
        <f t="shared" si="10"/>
        <v>0</v>
      </c>
      <c r="N118" s="23" t="str">
        <f t="shared" si="11"/>
        <v/>
      </c>
    </row>
    <row r="119" spans="13:14">
      <c r="M119" s="23">
        <f t="shared" si="10"/>
        <v>0</v>
      </c>
      <c r="N119" s="23" t="str">
        <f t="shared" si="11"/>
        <v/>
      </c>
    </row>
    <row r="120" spans="13:14">
      <c r="M120" s="23">
        <f t="shared" si="10"/>
        <v>0</v>
      </c>
      <c r="N120" s="23" t="str">
        <f t="shared" si="11"/>
        <v/>
      </c>
    </row>
    <row r="121" spans="13:14">
      <c r="M121" s="23">
        <f t="shared" si="10"/>
        <v>0</v>
      </c>
      <c r="N121" s="23" t="str">
        <f t="shared" si="11"/>
        <v/>
      </c>
    </row>
    <row r="122" spans="13:14">
      <c r="M122" s="23">
        <f t="shared" si="10"/>
        <v>0</v>
      </c>
      <c r="N122" s="23" t="str">
        <f t="shared" si="11"/>
        <v/>
      </c>
    </row>
    <row r="123" spans="13:14">
      <c r="M123" s="23">
        <f t="shared" si="10"/>
        <v>0</v>
      </c>
      <c r="N123" s="23" t="str">
        <f t="shared" si="11"/>
        <v/>
      </c>
    </row>
    <row r="124" spans="13:14">
      <c r="M124" s="23">
        <f t="shared" si="10"/>
        <v>0</v>
      </c>
      <c r="N124" s="23" t="str">
        <f t="shared" si="11"/>
        <v/>
      </c>
    </row>
    <row r="125" spans="13:14">
      <c r="M125" s="23">
        <f t="shared" si="10"/>
        <v>0</v>
      </c>
      <c r="N125" s="23" t="str">
        <f t="shared" si="11"/>
        <v/>
      </c>
    </row>
    <row r="126" spans="13:14">
      <c r="M126" s="23">
        <f t="shared" si="10"/>
        <v>0</v>
      </c>
      <c r="N126" s="23" t="str">
        <f t="shared" si="11"/>
        <v/>
      </c>
    </row>
    <row r="127" spans="13:14">
      <c r="M127" s="23">
        <f t="shared" si="10"/>
        <v>0</v>
      </c>
      <c r="N127" s="23" t="str">
        <f t="shared" si="11"/>
        <v/>
      </c>
    </row>
    <row r="128" spans="13:14">
      <c r="M128" s="23">
        <f t="shared" si="10"/>
        <v>0</v>
      </c>
      <c r="N128" s="23" t="str">
        <f t="shared" si="11"/>
        <v/>
      </c>
    </row>
    <row r="129" spans="13:14">
      <c r="M129" s="23">
        <f t="shared" si="10"/>
        <v>0</v>
      </c>
      <c r="N129" s="23" t="str">
        <f t="shared" si="11"/>
        <v/>
      </c>
    </row>
    <row r="130" spans="13:14">
      <c r="M130" s="23">
        <f t="shared" si="10"/>
        <v>0</v>
      </c>
      <c r="N130" s="23" t="str">
        <f t="shared" si="11"/>
        <v/>
      </c>
    </row>
    <row r="131" spans="13:14">
      <c r="M131" s="23">
        <f t="shared" si="10"/>
        <v>0</v>
      </c>
      <c r="N131" s="23" t="str">
        <f t="shared" si="11"/>
        <v/>
      </c>
    </row>
    <row r="132" spans="13:14">
      <c r="M132" s="23">
        <f t="shared" si="10"/>
        <v>0</v>
      </c>
      <c r="N132" s="23" t="str">
        <f t="shared" si="11"/>
        <v/>
      </c>
    </row>
    <row r="133" spans="13:14">
      <c r="M133" s="23">
        <f t="shared" si="10"/>
        <v>0</v>
      </c>
      <c r="N133" s="23" t="str">
        <f t="shared" si="11"/>
        <v/>
      </c>
    </row>
    <row r="134" spans="13:14">
      <c r="M134" s="23">
        <f t="shared" si="10"/>
        <v>0</v>
      </c>
      <c r="N134" s="23" t="str">
        <f t="shared" si="11"/>
        <v/>
      </c>
    </row>
    <row r="135" spans="13:14">
      <c r="M135" s="23">
        <f t="shared" si="10"/>
        <v>0</v>
      </c>
      <c r="N135" s="23" t="str">
        <f t="shared" si="11"/>
        <v/>
      </c>
    </row>
    <row r="136" spans="13:14">
      <c r="M136" s="23">
        <f t="shared" si="10"/>
        <v>0</v>
      </c>
      <c r="N136" s="23" t="str">
        <f t="shared" si="11"/>
        <v/>
      </c>
    </row>
    <row r="137" spans="13:14">
      <c r="M137" s="23">
        <f t="shared" si="10"/>
        <v>0</v>
      </c>
      <c r="N137" s="23" t="str">
        <f t="shared" si="11"/>
        <v/>
      </c>
    </row>
    <row r="138" spans="13:14">
      <c r="M138" s="23">
        <f t="shared" si="10"/>
        <v>0</v>
      </c>
      <c r="N138" s="23" t="str">
        <f t="shared" si="11"/>
        <v/>
      </c>
    </row>
    <row r="139" spans="13:14">
      <c r="M139" s="23">
        <f t="shared" si="10"/>
        <v>0</v>
      </c>
      <c r="N139" s="23" t="str">
        <f t="shared" si="11"/>
        <v/>
      </c>
    </row>
    <row r="140" spans="13:14">
      <c r="M140" s="23">
        <f t="shared" si="10"/>
        <v>0</v>
      </c>
      <c r="N140" s="23" t="str">
        <f t="shared" si="11"/>
        <v/>
      </c>
    </row>
    <row r="141" spans="13:14">
      <c r="M141" s="23">
        <f t="shared" si="10"/>
        <v>0</v>
      </c>
      <c r="N141" s="23" t="str">
        <f t="shared" si="11"/>
        <v/>
      </c>
    </row>
    <row r="142" spans="13:14">
      <c r="M142" s="23">
        <f t="shared" si="10"/>
        <v>0</v>
      </c>
      <c r="N142" s="23" t="str">
        <f t="shared" si="11"/>
        <v/>
      </c>
    </row>
    <row r="143" spans="13:14">
      <c r="M143" s="23">
        <f t="shared" si="10"/>
        <v>0</v>
      </c>
      <c r="N143" s="23" t="str">
        <f t="shared" si="11"/>
        <v/>
      </c>
    </row>
    <row r="144" spans="13:14">
      <c r="M144" s="23">
        <f t="shared" si="10"/>
        <v>0</v>
      </c>
      <c r="N144" s="23" t="str">
        <f t="shared" si="11"/>
        <v/>
      </c>
    </row>
    <row r="145" spans="13:14">
      <c r="M145" s="23">
        <f t="shared" si="10"/>
        <v>0</v>
      </c>
      <c r="N145" s="23" t="str">
        <f t="shared" si="11"/>
        <v/>
      </c>
    </row>
    <row r="146" spans="13:14">
      <c r="M146" s="23">
        <f t="shared" ref="M146:M209" si="12">IF(ISNUMBER(FIND("/",$B146,1)),MID($B146,1,FIND("/",$B146,1)-1),$B146)</f>
        <v>0</v>
      </c>
      <c r="N146" s="23" t="str">
        <f t="shared" ref="N146:N209" si="13">IF(ISNUMBER(FIND("/",$B146,1)),MID($B146,FIND("/",$B146,1)+1,LEN($B146)),"")</f>
        <v/>
      </c>
    </row>
    <row r="147" spans="13:14">
      <c r="M147" s="23">
        <f t="shared" si="12"/>
        <v>0</v>
      </c>
      <c r="N147" s="23" t="str">
        <f t="shared" si="13"/>
        <v/>
      </c>
    </row>
    <row r="148" spans="13:14">
      <c r="M148" s="23">
        <f t="shared" si="12"/>
        <v>0</v>
      </c>
      <c r="N148" s="23" t="str">
        <f t="shared" si="13"/>
        <v/>
      </c>
    </row>
    <row r="149" spans="13:14">
      <c r="M149" s="23">
        <f t="shared" si="12"/>
        <v>0</v>
      </c>
      <c r="N149" s="23" t="str">
        <f t="shared" si="13"/>
        <v/>
      </c>
    </row>
    <row r="150" spans="13:14">
      <c r="M150" s="23">
        <f t="shared" si="12"/>
        <v>0</v>
      </c>
      <c r="N150" s="23" t="str">
        <f t="shared" si="13"/>
        <v/>
      </c>
    </row>
    <row r="151" spans="13:14">
      <c r="M151" s="23">
        <f t="shared" si="12"/>
        <v>0</v>
      </c>
      <c r="N151" s="23" t="str">
        <f t="shared" si="13"/>
        <v/>
      </c>
    </row>
    <row r="152" spans="13:14">
      <c r="M152" s="23">
        <f t="shared" si="12"/>
        <v>0</v>
      </c>
      <c r="N152" s="23" t="str">
        <f t="shared" si="13"/>
        <v/>
      </c>
    </row>
    <row r="153" spans="13:14">
      <c r="M153" s="23">
        <f t="shared" si="12"/>
        <v>0</v>
      </c>
      <c r="N153" s="23" t="str">
        <f t="shared" si="13"/>
        <v/>
      </c>
    </row>
    <row r="154" spans="13:14">
      <c r="M154" s="23">
        <f t="shared" si="12"/>
        <v>0</v>
      </c>
      <c r="N154" s="23" t="str">
        <f t="shared" si="13"/>
        <v/>
      </c>
    </row>
    <row r="155" spans="13:14">
      <c r="M155" s="23">
        <f t="shared" si="12"/>
        <v>0</v>
      </c>
      <c r="N155" s="23" t="str">
        <f t="shared" si="13"/>
        <v/>
      </c>
    </row>
    <row r="156" spans="13:14">
      <c r="M156" s="23">
        <f t="shared" si="12"/>
        <v>0</v>
      </c>
      <c r="N156" s="23" t="str">
        <f t="shared" si="13"/>
        <v/>
      </c>
    </row>
    <row r="157" spans="13:14">
      <c r="M157" s="23">
        <f t="shared" si="12"/>
        <v>0</v>
      </c>
      <c r="N157" s="23" t="str">
        <f t="shared" si="13"/>
        <v/>
      </c>
    </row>
    <row r="158" spans="13:14">
      <c r="M158" s="23">
        <f t="shared" si="12"/>
        <v>0</v>
      </c>
      <c r="N158" s="23" t="str">
        <f t="shared" si="13"/>
        <v/>
      </c>
    </row>
    <row r="159" spans="13:14">
      <c r="M159" s="23">
        <f t="shared" si="12"/>
        <v>0</v>
      </c>
      <c r="N159" s="23" t="str">
        <f t="shared" si="13"/>
        <v/>
      </c>
    </row>
    <row r="160" spans="13:14">
      <c r="M160" s="23">
        <f t="shared" si="12"/>
        <v>0</v>
      </c>
      <c r="N160" s="23" t="str">
        <f t="shared" si="13"/>
        <v/>
      </c>
    </row>
    <row r="161" spans="13:14">
      <c r="M161" s="23">
        <f t="shared" si="12"/>
        <v>0</v>
      </c>
      <c r="N161" s="23" t="str">
        <f t="shared" si="13"/>
        <v/>
      </c>
    </row>
    <row r="162" spans="13:14">
      <c r="M162" s="23">
        <f t="shared" si="12"/>
        <v>0</v>
      </c>
      <c r="N162" s="23" t="str">
        <f t="shared" si="13"/>
        <v/>
      </c>
    </row>
    <row r="163" spans="13:14">
      <c r="M163" s="23">
        <f t="shared" si="12"/>
        <v>0</v>
      </c>
      <c r="N163" s="23" t="str">
        <f t="shared" si="13"/>
        <v/>
      </c>
    </row>
    <row r="164" spans="13:14">
      <c r="M164" s="23">
        <f t="shared" si="12"/>
        <v>0</v>
      </c>
      <c r="N164" s="23" t="str">
        <f t="shared" si="13"/>
        <v/>
      </c>
    </row>
    <row r="165" spans="13:14">
      <c r="M165" s="23">
        <f t="shared" si="12"/>
        <v>0</v>
      </c>
      <c r="N165" s="23" t="str">
        <f t="shared" si="13"/>
        <v/>
      </c>
    </row>
    <row r="166" spans="13:14">
      <c r="M166" s="23">
        <f t="shared" si="12"/>
        <v>0</v>
      </c>
      <c r="N166" s="23" t="str">
        <f t="shared" si="13"/>
        <v/>
      </c>
    </row>
    <row r="167" spans="13:14">
      <c r="M167" s="23">
        <f t="shared" si="12"/>
        <v>0</v>
      </c>
      <c r="N167" s="23" t="str">
        <f t="shared" si="13"/>
        <v/>
      </c>
    </row>
    <row r="168" spans="13:14">
      <c r="M168" s="23">
        <f t="shared" si="12"/>
        <v>0</v>
      </c>
      <c r="N168" s="23" t="str">
        <f t="shared" si="13"/>
        <v/>
      </c>
    </row>
    <row r="169" spans="13:14">
      <c r="M169" s="23">
        <f t="shared" si="12"/>
        <v>0</v>
      </c>
      <c r="N169" s="23" t="str">
        <f t="shared" si="13"/>
        <v/>
      </c>
    </row>
    <row r="170" spans="13:14">
      <c r="M170" s="23">
        <f t="shared" si="12"/>
        <v>0</v>
      </c>
      <c r="N170" s="23" t="str">
        <f t="shared" si="13"/>
        <v/>
      </c>
    </row>
    <row r="171" spans="13:14">
      <c r="M171" s="23">
        <f t="shared" si="12"/>
        <v>0</v>
      </c>
      <c r="N171" s="23" t="str">
        <f t="shared" si="13"/>
        <v/>
      </c>
    </row>
    <row r="172" spans="13:14">
      <c r="M172" s="23">
        <f t="shared" si="12"/>
        <v>0</v>
      </c>
      <c r="N172" s="23" t="str">
        <f t="shared" si="13"/>
        <v/>
      </c>
    </row>
    <row r="173" spans="13:14">
      <c r="M173" s="23">
        <f t="shared" si="12"/>
        <v>0</v>
      </c>
      <c r="N173" s="23" t="str">
        <f t="shared" si="13"/>
        <v/>
      </c>
    </row>
    <row r="174" spans="13:14">
      <c r="M174" s="23">
        <f t="shared" si="12"/>
        <v>0</v>
      </c>
      <c r="N174" s="23" t="str">
        <f t="shared" si="13"/>
        <v/>
      </c>
    </row>
    <row r="175" spans="13:14">
      <c r="M175" s="23">
        <f t="shared" si="12"/>
        <v>0</v>
      </c>
      <c r="N175" s="23" t="str">
        <f t="shared" si="13"/>
        <v/>
      </c>
    </row>
    <row r="176" spans="13:14">
      <c r="M176" s="23">
        <f t="shared" si="12"/>
        <v>0</v>
      </c>
      <c r="N176" s="23" t="str">
        <f t="shared" si="13"/>
        <v/>
      </c>
    </row>
    <row r="177" spans="12:14">
      <c r="M177" s="23">
        <f t="shared" si="12"/>
        <v>0</v>
      </c>
      <c r="N177" s="23" t="str">
        <f t="shared" si="13"/>
        <v/>
      </c>
    </row>
    <row r="178" spans="12:14">
      <c r="M178" s="23">
        <f t="shared" si="12"/>
        <v>0</v>
      </c>
      <c r="N178" s="23" t="str">
        <f t="shared" si="13"/>
        <v/>
      </c>
    </row>
    <row r="179" spans="12:14">
      <c r="M179" s="23">
        <f t="shared" si="12"/>
        <v>0</v>
      </c>
      <c r="N179" s="23" t="str">
        <f t="shared" si="13"/>
        <v/>
      </c>
    </row>
    <row r="180" spans="12:14">
      <c r="M180" s="23">
        <f t="shared" si="12"/>
        <v>0</v>
      </c>
      <c r="N180" s="23" t="str">
        <f t="shared" si="13"/>
        <v/>
      </c>
    </row>
    <row r="181" spans="12:14">
      <c r="M181" s="23">
        <f t="shared" si="12"/>
        <v>0</v>
      </c>
      <c r="N181" s="23" t="str">
        <f t="shared" si="13"/>
        <v/>
      </c>
    </row>
    <row r="182" spans="12:14">
      <c r="M182" s="23">
        <f t="shared" si="12"/>
        <v>0</v>
      </c>
      <c r="N182" s="23" t="str">
        <f t="shared" si="13"/>
        <v/>
      </c>
    </row>
    <row r="183" spans="12:14">
      <c r="M183" s="23">
        <f t="shared" si="12"/>
        <v>0</v>
      </c>
      <c r="N183" s="23" t="str">
        <f t="shared" si="13"/>
        <v/>
      </c>
    </row>
    <row r="184" spans="12:14">
      <c r="M184" s="23">
        <f t="shared" si="12"/>
        <v>0</v>
      </c>
      <c r="N184" s="23" t="str">
        <f t="shared" si="13"/>
        <v/>
      </c>
    </row>
    <row r="185" spans="12:14">
      <c r="L185" s="25"/>
      <c r="M185" s="23">
        <f t="shared" si="12"/>
        <v>0</v>
      </c>
      <c r="N185" s="23" t="str">
        <f t="shared" si="13"/>
        <v/>
      </c>
    </row>
    <row r="186" spans="12:14">
      <c r="L186" s="25"/>
      <c r="M186" s="23">
        <f t="shared" si="12"/>
        <v>0</v>
      </c>
      <c r="N186" s="23" t="str">
        <f t="shared" si="13"/>
        <v/>
      </c>
    </row>
    <row r="187" spans="12:14">
      <c r="L187" s="25"/>
      <c r="M187" s="23">
        <f t="shared" si="12"/>
        <v>0</v>
      </c>
      <c r="N187" s="23" t="str">
        <f t="shared" si="13"/>
        <v/>
      </c>
    </row>
    <row r="188" spans="12:14">
      <c r="L188" s="25"/>
      <c r="M188" s="23">
        <f t="shared" si="12"/>
        <v>0</v>
      </c>
      <c r="N188" s="23" t="str">
        <f t="shared" si="13"/>
        <v/>
      </c>
    </row>
    <row r="189" spans="12:14">
      <c r="L189" s="25"/>
      <c r="M189" s="23">
        <f t="shared" si="12"/>
        <v>0</v>
      </c>
      <c r="N189" s="23" t="str">
        <f t="shared" si="13"/>
        <v/>
      </c>
    </row>
    <row r="190" spans="12:14">
      <c r="L190" s="25"/>
      <c r="M190" s="23">
        <f t="shared" si="12"/>
        <v>0</v>
      </c>
      <c r="N190" s="23" t="str">
        <f t="shared" si="13"/>
        <v/>
      </c>
    </row>
    <row r="191" spans="12:14">
      <c r="L191" s="25"/>
      <c r="M191" s="23">
        <f t="shared" si="12"/>
        <v>0</v>
      </c>
      <c r="N191" s="23" t="str">
        <f t="shared" si="13"/>
        <v/>
      </c>
    </row>
    <row r="192" spans="12:14">
      <c r="L192" s="25"/>
      <c r="M192" s="23">
        <f t="shared" si="12"/>
        <v>0</v>
      </c>
      <c r="N192" s="23" t="str">
        <f t="shared" si="13"/>
        <v/>
      </c>
    </row>
    <row r="193" spans="12:14">
      <c r="L193" s="25"/>
      <c r="M193" s="23">
        <f t="shared" si="12"/>
        <v>0</v>
      </c>
      <c r="N193" s="23" t="str">
        <f t="shared" si="13"/>
        <v/>
      </c>
    </row>
    <row r="194" spans="12:14">
      <c r="L194" s="25"/>
      <c r="M194" s="23">
        <f t="shared" si="12"/>
        <v>0</v>
      </c>
      <c r="N194" s="23" t="str">
        <f t="shared" si="13"/>
        <v/>
      </c>
    </row>
    <row r="195" spans="12:14">
      <c r="L195" s="25"/>
      <c r="M195" s="23">
        <f t="shared" si="12"/>
        <v>0</v>
      </c>
      <c r="N195" s="23" t="str">
        <f t="shared" si="13"/>
        <v/>
      </c>
    </row>
    <row r="196" spans="12:14">
      <c r="L196" s="25"/>
      <c r="M196" s="23">
        <f t="shared" si="12"/>
        <v>0</v>
      </c>
      <c r="N196" s="23" t="str">
        <f t="shared" si="13"/>
        <v/>
      </c>
    </row>
    <row r="197" spans="12:14">
      <c r="L197" s="25"/>
      <c r="M197" s="23">
        <f t="shared" si="12"/>
        <v>0</v>
      </c>
      <c r="N197" s="23" t="str">
        <f t="shared" si="13"/>
        <v/>
      </c>
    </row>
    <row r="198" spans="12:14">
      <c r="L198" s="25"/>
      <c r="M198" s="23">
        <f t="shared" si="12"/>
        <v>0</v>
      </c>
      <c r="N198" s="23" t="str">
        <f t="shared" si="13"/>
        <v/>
      </c>
    </row>
    <row r="199" spans="12:14">
      <c r="L199" s="25"/>
      <c r="M199" s="23">
        <f t="shared" si="12"/>
        <v>0</v>
      </c>
      <c r="N199" s="23" t="str">
        <f t="shared" si="13"/>
        <v/>
      </c>
    </row>
    <row r="200" spans="12:14">
      <c r="L200" s="25"/>
      <c r="M200" s="23">
        <f t="shared" si="12"/>
        <v>0</v>
      </c>
      <c r="N200" s="23" t="str">
        <f t="shared" si="13"/>
        <v/>
      </c>
    </row>
    <row r="201" spans="12:14">
      <c r="L201" s="25"/>
      <c r="M201" s="23">
        <f t="shared" si="12"/>
        <v>0</v>
      </c>
      <c r="N201" s="23" t="str">
        <f t="shared" si="13"/>
        <v/>
      </c>
    </row>
    <row r="202" spans="12:14">
      <c r="L202" s="25"/>
      <c r="M202" s="23">
        <f t="shared" si="12"/>
        <v>0</v>
      </c>
      <c r="N202" s="23" t="str">
        <f t="shared" si="13"/>
        <v/>
      </c>
    </row>
    <row r="203" spans="12:14">
      <c r="L203" s="25"/>
      <c r="M203" s="23">
        <f t="shared" si="12"/>
        <v>0</v>
      </c>
      <c r="N203" s="23" t="str">
        <f t="shared" si="13"/>
        <v/>
      </c>
    </row>
    <row r="204" spans="12:14">
      <c r="L204" s="25"/>
      <c r="M204" s="23">
        <f t="shared" si="12"/>
        <v>0</v>
      </c>
      <c r="N204" s="23" t="str">
        <f t="shared" si="13"/>
        <v/>
      </c>
    </row>
    <row r="205" spans="12:14">
      <c r="L205" s="25"/>
      <c r="M205" s="23">
        <f t="shared" si="12"/>
        <v>0</v>
      </c>
      <c r="N205" s="23" t="str">
        <f t="shared" si="13"/>
        <v/>
      </c>
    </row>
    <row r="206" spans="12:14">
      <c r="L206" s="91"/>
      <c r="M206" s="23">
        <f t="shared" si="12"/>
        <v>0</v>
      </c>
      <c r="N206" s="23" t="str">
        <f t="shared" si="13"/>
        <v/>
      </c>
    </row>
    <row r="207" spans="12:14">
      <c r="L207" s="91"/>
      <c r="M207" s="23">
        <f t="shared" si="12"/>
        <v>0</v>
      </c>
      <c r="N207" s="23" t="str">
        <f t="shared" si="13"/>
        <v/>
      </c>
    </row>
    <row r="208" spans="12:14">
      <c r="L208" s="91"/>
      <c r="M208" s="23">
        <f t="shared" si="12"/>
        <v>0</v>
      </c>
      <c r="N208" s="23" t="str">
        <f t="shared" si="13"/>
        <v/>
      </c>
    </row>
    <row r="209" spans="12:14">
      <c r="L209" s="91"/>
      <c r="M209" s="23">
        <f t="shared" si="12"/>
        <v>0</v>
      </c>
      <c r="N209" s="23" t="str">
        <f t="shared" si="13"/>
        <v/>
      </c>
    </row>
    <row r="210" spans="12:14">
      <c r="L210" s="91"/>
      <c r="M210" s="23">
        <f t="shared" ref="M210:M273" si="14">IF(ISNUMBER(FIND("/",$B210,1)),MID($B210,1,FIND("/",$B210,1)-1),$B210)</f>
        <v>0</v>
      </c>
      <c r="N210" s="23" t="str">
        <f t="shared" ref="N210:N273" si="15">IF(ISNUMBER(FIND("/",$B210,1)),MID($B210,FIND("/",$B210,1)+1,LEN($B210)),"")</f>
        <v/>
      </c>
    </row>
    <row r="211" spans="12:14">
      <c r="L211" s="91"/>
      <c r="M211" s="23">
        <f t="shared" si="14"/>
        <v>0</v>
      </c>
      <c r="N211" s="23" t="str">
        <f t="shared" si="15"/>
        <v/>
      </c>
    </row>
    <row r="212" spans="12:14">
      <c r="L212" s="91"/>
      <c r="M212" s="23">
        <f t="shared" si="14"/>
        <v>0</v>
      </c>
      <c r="N212" s="23" t="str">
        <f t="shared" si="15"/>
        <v/>
      </c>
    </row>
    <row r="213" spans="12:14">
      <c r="L213" s="91"/>
      <c r="M213" s="23">
        <f t="shared" si="14"/>
        <v>0</v>
      </c>
      <c r="N213" s="23" t="str">
        <f t="shared" si="15"/>
        <v/>
      </c>
    </row>
    <row r="214" spans="12:14">
      <c r="L214" s="91"/>
      <c r="M214" s="23">
        <f t="shared" si="14"/>
        <v>0</v>
      </c>
      <c r="N214" s="23" t="str">
        <f t="shared" si="15"/>
        <v/>
      </c>
    </row>
    <row r="215" spans="12:14">
      <c r="L215" s="91"/>
      <c r="M215" s="23">
        <f t="shared" si="14"/>
        <v>0</v>
      </c>
      <c r="N215" s="23" t="str">
        <f t="shared" si="15"/>
        <v/>
      </c>
    </row>
    <row r="216" spans="12:14">
      <c r="L216" s="91"/>
      <c r="M216" s="23">
        <f t="shared" si="14"/>
        <v>0</v>
      </c>
      <c r="N216" s="23" t="str">
        <f t="shared" si="15"/>
        <v/>
      </c>
    </row>
    <row r="217" spans="12:14">
      <c r="L217" s="91"/>
      <c r="M217" s="23">
        <f t="shared" si="14"/>
        <v>0</v>
      </c>
      <c r="N217" s="23" t="str">
        <f t="shared" si="15"/>
        <v/>
      </c>
    </row>
    <row r="218" spans="12:14">
      <c r="L218" s="91"/>
      <c r="M218" s="23">
        <f t="shared" si="14"/>
        <v>0</v>
      </c>
      <c r="N218" s="23" t="str">
        <f t="shared" si="15"/>
        <v/>
      </c>
    </row>
    <row r="219" spans="12:14">
      <c r="L219" s="91"/>
      <c r="M219" s="23">
        <f t="shared" si="14"/>
        <v>0</v>
      </c>
      <c r="N219" s="23" t="str">
        <f t="shared" si="15"/>
        <v/>
      </c>
    </row>
    <row r="220" spans="12:14">
      <c r="L220" s="91"/>
      <c r="M220" s="23">
        <f t="shared" si="14"/>
        <v>0</v>
      </c>
      <c r="N220" s="23" t="str">
        <f t="shared" si="15"/>
        <v/>
      </c>
    </row>
    <row r="221" spans="12:14">
      <c r="L221" s="91"/>
      <c r="M221" s="23">
        <f t="shared" si="14"/>
        <v>0</v>
      </c>
      <c r="N221" s="23" t="str">
        <f t="shared" si="15"/>
        <v/>
      </c>
    </row>
    <row r="222" spans="12:14">
      <c r="L222" s="91"/>
      <c r="M222" s="23">
        <f t="shared" si="14"/>
        <v>0</v>
      </c>
      <c r="N222" s="23" t="str">
        <f t="shared" si="15"/>
        <v/>
      </c>
    </row>
    <row r="223" spans="12:14">
      <c r="L223" s="91"/>
      <c r="M223" s="23">
        <f t="shared" si="14"/>
        <v>0</v>
      </c>
      <c r="N223" s="23" t="str">
        <f t="shared" si="15"/>
        <v/>
      </c>
    </row>
    <row r="224" spans="12:14">
      <c r="L224" s="91"/>
      <c r="M224" s="23">
        <f t="shared" si="14"/>
        <v>0</v>
      </c>
      <c r="N224" s="23" t="str">
        <f t="shared" si="15"/>
        <v/>
      </c>
    </row>
    <row r="225" spans="12:14">
      <c r="L225" s="91"/>
      <c r="M225" s="23">
        <f t="shared" si="14"/>
        <v>0</v>
      </c>
      <c r="N225" s="23" t="str">
        <f t="shared" si="15"/>
        <v/>
      </c>
    </row>
    <row r="226" spans="12:14">
      <c r="L226" s="91"/>
      <c r="M226" s="23">
        <f t="shared" si="14"/>
        <v>0</v>
      </c>
      <c r="N226" s="23" t="str">
        <f t="shared" si="15"/>
        <v/>
      </c>
    </row>
    <row r="227" spans="12:14">
      <c r="L227" s="91"/>
      <c r="M227" s="23">
        <f t="shared" si="14"/>
        <v>0</v>
      </c>
      <c r="N227" s="23" t="str">
        <f t="shared" si="15"/>
        <v/>
      </c>
    </row>
    <row r="228" spans="12:14">
      <c r="L228" s="25"/>
      <c r="M228" s="23">
        <f t="shared" si="14"/>
        <v>0</v>
      </c>
      <c r="N228" s="23" t="str">
        <f t="shared" si="15"/>
        <v/>
      </c>
    </row>
    <row r="229" spans="12:14">
      <c r="L229" s="25"/>
      <c r="M229" s="23">
        <f t="shared" si="14"/>
        <v>0</v>
      </c>
      <c r="N229" s="23" t="str">
        <f t="shared" si="15"/>
        <v/>
      </c>
    </row>
    <row r="230" spans="12:14">
      <c r="L230" s="25"/>
      <c r="M230" s="23">
        <f t="shared" si="14"/>
        <v>0</v>
      </c>
      <c r="N230" s="23" t="str">
        <f t="shared" si="15"/>
        <v/>
      </c>
    </row>
    <row r="231" spans="12:14">
      <c r="L231" s="25"/>
      <c r="M231" s="23">
        <f t="shared" si="14"/>
        <v>0</v>
      </c>
      <c r="N231" s="23" t="str">
        <f t="shared" si="15"/>
        <v/>
      </c>
    </row>
    <row r="232" spans="12:14">
      <c r="L232" s="25"/>
      <c r="M232" s="23">
        <f t="shared" si="14"/>
        <v>0</v>
      </c>
      <c r="N232" s="23" t="str">
        <f t="shared" si="15"/>
        <v/>
      </c>
    </row>
    <row r="233" spans="12:14">
      <c r="L233" s="25"/>
      <c r="M233" s="23">
        <f t="shared" si="14"/>
        <v>0</v>
      </c>
      <c r="N233" s="23" t="str">
        <f t="shared" si="15"/>
        <v/>
      </c>
    </row>
    <row r="234" spans="12:14">
      <c r="L234" s="25"/>
      <c r="M234" s="23">
        <f t="shared" si="14"/>
        <v>0</v>
      </c>
      <c r="N234" s="23" t="str">
        <f t="shared" si="15"/>
        <v/>
      </c>
    </row>
    <row r="235" spans="12:14">
      <c r="M235" s="23">
        <f t="shared" si="14"/>
        <v>0</v>
      </c>
      <c r="N235" s="23" t="str">
        <f t="shared" si="15"/>
        <v/>
      </c>
    </row>
    <row r="236" spans="12:14">
      <c r="M236" s="23">
        <f t="shared" si="14"/>
        <v>0</v>
      </c>
      <c r="N236" s="23" t="str">
        <f t="shared" si="15"/>
        <v/>
      </c>
    </row>
    <row r="237" spans="12:14">
      <c r="M237" s="23">
        <f t="shared" si="14"/>
        <v>0</v>
      </c>
      <c r="N237" s="23" t="str">
        <f t="shared" si="15"/>
        <v/>
      </c>
    </row>
    <row r="238" spans="12:14">
      <c r="M238" s="23">
        <f t="shared" si="14"/>
        <v>0</v>
      </c>
      <c r="N238" s="23" t="str">
        <f t="shared" si="15"/>
        <v/>
      </c>
    </row>
    <row r="239" spans="12:14">
      <c r="M239" s="23">
        <f t="shared" si="14"/>
        <v>0</v>
      </c>
      <c r="N239" s="23" t="str">
        <f t="shared" si="15"/>
        <v/>
      </c>
    </row>
    <row r="240" spans="12:14">
      <c r="M240" s="23">
        <f t="shared" si="14"/>
        <v>0</v>
      </c>
      <c r="N240" s="23" t="str">
        <f t="shared" si="15"/>
        <v/>
      </c>
    </row>
    <row r="241" spans="13:14">
      <c r="M241" s="23">
        <f t="shared" si="14"/>
        <v>0</v>
      </c>
      <c r="N241" s="23" t="str">
        <f t="shared" si="15"/>
        <v/>
      </c>
    </row>
    <row r="242" spans="13:14">
      <c r="M242" s="23">
        <f t="shared" si="14"/>
        <v>0</v>
      </c>
      <c r="N242" s="23" t="str">
        <f t="shared" si="15"/>
        <v/>
      </c>
    </row>
    <row r="243" spans="13:14">
      <c r="M243" s="23">
        <f t="shared" si="14"/>
        <v>0</v>
      </c>
      <c r="N243" s="23" t="str">
        <f t="shared" si="15"/>
        <v/>
      </c>
    </row>
    <row r="244" spans="13:14">
      <c r="M244" s="23">
        <f t="shared" si="14"/>
        <v>0</v>
      </c>
      <c r="N244" s="23" t="str">
        <f t="shared" si="15"/>
        <v/>
      </c>
    </row>
    <row r="245" spans="13:14">
      <c r="M245" s="23">
        <f t="shared" si="14"/>
        <v>0</v>
      </c>
      <c r="N245" s="23" t="str">
        <f t="shared" si="15"/>
        <v/>
      </c>
    </row>
    <row r="246" spans="13:14">
      <c r="M246" s="23">
        <f t="shared" si="14"/>
        <v>0</v>
      </c>
      <c r="N246" s="23" t="str">
        <f t="shared" si="15"/>
        <v/>
      </c>
    </row>
    <row r="247" spans="13:14">
      <c r="M247" s="23">
        <f t="shared" si="14"/>
        <v>0</v>
      </c>
      <c r="N247" s="23" t="str">
        <f t="shared" si="15"/>
        <v/>
      </c>
    </row>
    <row r="248" spans="13:14">
      <c r="M248" s="23">
        <f t="shared" si="14"/>
        <v>0</v>
      </c>
      <c r="N248" s="23" t="str">
        <f t="shared" si="15"/>
        <v/>
      </c>
    </row>
    <row r="249" spans="13:14">
      <c r="M249" s="23">
        <f t="shared" si="14"/>
        <v>0</v>
      </c>
      <c r="N249" s="23" t="str">
        <f t="shared" si="15"/>
        <v/>
      </c>
    </row>
    <row r="250" spans="13:14">
      <c r="M250" s="23">
        <f t="shared" si="14"/>
        <v>0</v>
      </c>
      <c r="N250" s="23" t="str">
        <f t="shared" si="15"/>
        <v/>
      </c>
    </row>
    <row r="251" spans="13:14">
      <c r="M251" s="23">
        <f t="shared" si="14"/>
        <v>0</v>
      </c>
      <c r="N251" s="23" t="str">
        <f t="shared" si="15"/>
        <v/>
      </c>
    </row>
    <row r="252" spans="13:14">
      <c r="M252" s="23">
        <f t="shared" si="14"/>
        <v>0</v>
      </c>
      <c r="N252" s="23" t="str">
        <f t="shared" si="15"/>
        <v/>
      </c>
    </row>
    <row r="253" spans="13:14">
      <c r="M253" s="23">
        <f t="shared" si="14"/>
        <v>0</v>
      </c>
      <c r="N253" s="23" t="str">
        <f t="shared" si="15"/>
        <v/>
      </c>
    </row>
    <row r="254" spans="13:14">
      <c r="M254" s="23">
        <f t="shared" si="14"/>
        <v>0</v>
      </c>
      <c r="N254" s="23" t="str">
        <f t="shared" si="15"/>
        <v/>
      </c>
    </row>
    <row r="255" spans="13:14">
      <c r="M255" s="23">
        <f t="shared" si="14"/>
        <v>0</v>
      </c>
      <c r="N255" s="23" t="str">
        <f t="shared" si="15"/>
        <v/>
      </c>
    </row>
    <row r="256" spans="13:14">
      <c r="M256" s="23">
        <f t="shared" si="14"/>
        <v>0</v>
      </c>
      <c r="N256" s="23" t="str">
        <f t="shared" si="15"/>
        <v/>
      </c>
    </row>
    <row r="257" spans="13:14">
      <c r="M257" s="23">
        <f t="shared" si="14"/>
        <v>0</v>
      </c>
      <c r="N257" s="23" t="str">
        <f t="shared" si="15"/>
        <v/>
      </c>
    </row>
    <row r="258" spans="13:14">
      <c r="M258" s="23">
        <f t="shared" si="14"/>
        <v>0</v>
      </c>
      <c r="N258" s="23" t="str">
        <f t="shared" si="15"/>
        <v/>
      </c>
    </row>
    <row r="259" spans="13:14">
      <c r="M259" s="23">
        <f t="shared" si="14"/>
        <v>0</v>
      </c>
      <c r="N259" s="23" t="str">
        <f t="shared" si="15"/>
        <v/>
      </c>
    </row>
    <row r="260" spans="13:14">
      <c r="M260" s="23">
        <f t="shared" si="14"/>
        <v>0</v>
      </c>
      <c r="N260" s="23" t="str">
        <f t="shared" si="15"/>
        <v/>
      </c>
    </row>
    <row r="261" spans="13:14">
      <c r="M261" s="23">
        <f t="shared" si="14"/>
        <v>0</v>
      </c>
      <c r="N261" s="23" t="str">
        <f t="shared" si="15"/>
        <v/>
      </c>
    </row>
    <row r="262" spans="13:14">
      <c r="M262" s="23">
        <f t="shared" si="14"/>
        <v>0</v>
      </c>
      <c r="N262" s="23" t="str">
        <f t="shared" si="15"/>
        <v/>
      </c>
    </row>
    <row r="263" spans="13:14">
      <c r="M263" s="23">
        <f t="shared" si="14"/>
        <v>0</v>
      </c>
      <c r="N263" s="23" t="str">
        <f t="shared" si="15"/>
        <v/>
      </c>
    </row>
    <row r="264" spans="13:14">
      <c r="M264" s="23">
        <f t="shared" si="14"/>
        <v>0</v>
      </c>
      <c r="N264" s="23" t="str">
        <f t="shared" si="15"/>
        <v/>
      </c>
    </row>
    <row r="265" spans="13:14">
      <c r="M265" s="23">
        <f t="shared" si="14"/>
        <v>0</v>
      </c>
      <c r="N265" s="23" t="str">
        <f t="shared" si="15"/>
        <v/>
      </c>
    </row>
    <row r="266" spans="13:14">
      <c r="M266" s="23">
        <f t="shared" si="14"/>
        <v>0</v>
      </c>
      <c r="N266" s="23" t="str">
        <f t="shared" si="15"/>
        <v/>
      </c>
    </row>
    <row r="267" spans="13:14">
      <c r="M267" s="23">
        <f t="shared" si="14"/>
        <v>0</v>
      </c>
      <c r="N267" s="23" t="str">
        <f t="shared" si="15"/>
        <v/>
      </c>
    </row>
    <row r="268" spans="13:14">
      <c r="M268" s="23">
        <f t="shared" si="14"/>
        <v>0</v>
      </c>
      <c r="N268" s="23" t="str">
        <f t="shared" si="15"/>
        <v/>
      </c>
    </row>
    <row r="269" spans="13:14">
      <c r="M269" s="23">
        <f t="shared" si="14"/>
        <v>0</v>
      </c>
      <c r="N269" s="23" t="str">
        <f t="shared" si="15"/>
        <v/>
      </c>
    </row>
    <row r="270" spans="13:14">
      <c r="M270" s="23">
        <f t="shared" si="14"/>
        <v>0</v>
      </c>
      <c r="N270" s="23" t="str">
        <f t="shared" si="15"/>
        <v/>
      </c>
    </row>
    <row r="271" spans="13:14">
      <c r="M271" s="23">
        <f t="shared" si="14"/>
        <v>0</v>
      </c>
      <c r="N271" s="23" t="str">
        <f t="shared" si="15"/>
        <v/>
      </c>
    </row>
    <row r="272" spans="13:14">
      <c r="M272" s="23">
        <f t="shared" si="14"/>
        <v>0</v>
      </c>
      <c r="N272" s="23" t="str">
        <f t="shared" si="15"/>
        <v/>
      </c>
    </row>
    <row r="273" spans="13:14">
      <c r="M273" s="23">
        <f t="shared" si="14"/>
        <v>0</v>
      </c>
      <c r="N273" s="23" t="str">
        <f t="shared" si="15"/>
        <v/>
      </c>
    </row>
    <row r="274" spans="13:14">
      <c r="M274" s="23">
        <f t="shared" ref="M274:M312" si="16">IF(ISNUMBER(FIND("/",$B274,1)),MID($B274,1,FIND("/",$B274,1)-1),$B274)</f>
        <v>0</v>
      </c>
      <c r="N274" s="23" t="str">
        <f t="shared" ref="N274:N312" si="17">IF(ISNUMBER(FIND("/",$B274,1)),MID($B274,FIND("/",$B274,1)+1,LEN($B274)),"")</f>
        <v/>
      </c>
    </row>
    <row r="275" spans="13:14">
      <c r="M275" s="23">
        <f t="shared" si="16"/>
        <v>0</v>
      </c>
      <c r="N275" s="23" t="str">
        <f t="shared" si="17"/>
        <v/>
      </c>
    </row>
    <row r="276" spans="13:14">
      <c r="M276" s="23">
        <f t="shared" si="16"/>
        <v>0</v>
      </c>
      <c r="N276" s="23" t="str">
        <f t="shared" si="17"/>
        <v/>
      </c>
    </row>
    <row r="277" spans="13:14">
      <c r="M277" s="23">
        <f t="shared" si="16"/>
        <v>0</v>
      </c>
      <c r="N277" s="23" t="str">
        <f t="shared" si="17"/>
        <v/>
      </c>
    </row>
    <row r="278" spans="13:14">
      <c r="M278" s="23">
        <f t="shared" si="16"/>
        <v>0</v>
      </c>
      <c r="N278" s="23" t="str">
        <f t="shared" si="17"/>
        <v/>
      </c>
    </row>
    <row r="279" spans="13:14">
      <c r="M279" s="23">
        <f t="shared" si="16"/>
        <v>0</v>
      </c>
      <c r="N279" s="23" t="str">
        <f t="shared" si="17"/>
        <v/>
      </c>
    </row>
    <row r="280" spans="13:14">
      <c r="M280" s="23">
        <f t="shared" si="16"/>
        <v>0</v>
      </c>
      <c r="N280" s="23" t="str">
        <f t="shared" si="17"/>
        <v/>
      </c>
    </row>
    <row r="281" spans="13:14">
      <c r="M281" s="23">
        <f t="shared" si="16"/>
        <v>0</v>
      </c>
      <c r="N281" s="23" t="str">
        <f t="shared" si="17"/>
        <v/>
      </c>
    </row>
    <row r="282" spans="13:14">
      <c r="M282" s="23">
        <f t="shared" si="16"/>
        <v>0</v>
      </c>
      <c r="N282" s="23" t="str">
        <f t="shared" si="17"/>
        <v/>
      </c>
    </row>
    <row r="283" spans="13:14">
      <c r="M283" s="23">
        <f t="shared" si="16"/>
        <v>0</v>
      </c>
      <c r="N283" s="23" t="str">
        <f t="shared" si="17"/>
        <v/>
      </c>
    </row>
    <row r="284" spans="13:14">
      <c r="M284" s="23">
        <f t="shared" si="16"/>
        <v>0</v>
      </c>
      <c r="N284" s="23" t="str">
        <f t="shared" si="17"/>
        <v/>
      </c>
    </row>
    <row r="285" spans="13:14">
      <c r="M285" s="23">
        <f t="shared" si="16"/>
        <v>0</v>
      </c>
      <c r="N285" s="23" t="str">
        <f t="shared" si="17"/>
        <v/>
      </c>
    </row>
    <row r="286" spans="13:14">
      <c r="M286" s="23">
        <f t="shared" si="16"/>
        <v>0</v>
      </c>
      <c r="N286" s="23" t="str">
        <f t="shared" si="17"/>
        <v/>
      </c>
    </row>
    <row r="287" spans="13:14">
      <c r="M287" s="23">
        <f t="shared" si="16"/>
        <v>0</v>
      </c>
      <c r="N287" s="23" t="str">
        <f t="shared" si="17"/>
        <v/>
      </c>
    </row>
    <row r="288" spans="13:14">
      <c r="M288" s="23">
        <f t="shared" si="16"/>
        <v>0</v>
      </c>
      <c r="N288" s="23" t="str">
        <f t="shared" si="17"/>
        <v/>
      </c>
    </row>
    <row r="289" spans="13:14">
      <c r="M289" s="23">
        <f t="shared" si="16"/>
        <v>0</v>
      </c>
      <c r="N289" s="23" t="str">
        <f t="shared" si="17"/>
        <v/>
      </c>
    </row>
    <row r="290" spans="13:14">
      <c r="M290" s="23">
        <f t="shared" si="16"/>
        <v>0</v>
      </c>
      <c r="N290" s="23" t="str">
        <f t="shared" si="17"/>
        <v/>
      </c>
    </row>
    <row r="291" spans="13:14">
      <c r="M291" s="23">
        <f t="shared" si="16"/>
        <v>0</v>
      </c>
      <c r="N291" s="23" t="str">
        <f t="shared" si="17"/>
        <v/>
      </c>
    </row>
    <row r="292" spans="13:14">
      <c r="M292" s="23">
        <f t="shared" si="16"/>
        <v>0</v>
      </c>
      <c r="N292" s="23" t="str">
        <f t="shared" si="17"/>
        <v/>
      </c>
    </row>
    <row r="293" spans="13:14">
      <c r="M293" s="23">
        <f t="shared" si="16"/>
        <v>0</v>
      </c>
      <c r="N293" s="23" t="str">
        <f t="shared" si="17"/>
        <v/>
      </c>
    </row>
    <row r="294" spans="13:14">
      <c r="M294" s="23">
        <f t="shared" si="16"/>
        <v>0</v>
      </c>
      <c r="N294" s="23" t="str">
        <f t="shared" si="17"/>
        <v/>
      </c>
    </row>
    <row r="295" spans="13:14">
      <c r="M295" s="23">
        <f t="shared" si="16"/>
        <v>0</v>
      </c>
      <c r="N295" s="23" t="str">
        <f t="shared" si="17"/>
        <v/>
      </c>
    </row>
    <row r="296" spans="13:14">
      <c r="M296" s="23">
        <f t="shared" si="16"/>
        <v>0</v>
      </c>
      <c r="N296" s="23" t="str">
        <f t="shared" si="17"/>
        <v/>
      </c>
    </row>
    <row r="297" spans="13:14">
      <c r="M297" s="23">
        <f t="shared" si="16"/>
        <v>0</v>
      </c>
      <c r="N297" s="23" t="str">
        <f t="shared" si="17"/>
        <v/>
      </c>
    </row>
    <row r="298" spans="13:14">
      <c r="M298" s="23">
        <f t="shared" si="16"/>
        <v>0</v>
      </c>
      <c r="N298" s="23" t="str">
        <f t="shared" si="17"/>
        <v/>
      </c>
    </row>
    <row r="299" spans="13:14">
      <c r="M299" s="23">
        <f t="shared" si="16"/>
        <v>0</v>
      </c>
      <c r="N299" s="23" t="str">
        <f t="shared" si="17"/>
        <v/>
      </c>
    </row>
    <row r="300" spans="13:14">
      <c r="M300" s="23">
        <f t="shared" si="16"/>
        <v>0</v>
      </c>
      <c r="N300" s="23" t="str">
        <f t="shared" si="17"/>
        <v/>
      </c>
    </row>
    <row r="301" spans="13:14">
      <c r="M301" s="23">
        <f t="shared" si="16"/>
        <v>0</v>
      </c>
      <c r="N301" s="23" t="str">
        <f t="shared" si="17"/>
        <v/>
      </c>
    </row>
    <row r="302" spans="13:14">
      <c r="M302" s="23">
        <f t="shared" si="16"/>
        <v>0</v>
      </c>
      <c r="N302" s="23" t="str">
        <f t="shared" si="17"/>
        <v/>
      </c>
    </row>
    <row r="303" spans="13:14">
      <c r="M303" s="23">
        <f t="shared" si="16"/>
        <v>0</v>
      </c>
      <c r="N303" s="23" t="str">
        <f t="shared" si="17"/>
        <v/>
      </c>
    </row>
    <row r="304" spans="13:14">
      <c r="M304" s="23">
        <f t="shared" si="16"/>
        <v>0</v>
      </c>
      <c r="N304" s="23" t="str">
        <f t="shared" si="17"/>
        <v/>
      </c>
    </row>
    <row r="305" spans="12:14">
      <c r="M305" s="23">
        <f t="shared" si="16"/>
        <v>0</v>
      </c>
      <c r="N305" s="23" t="str">
        <f t="shared" si="17"/>
        <v/>
      </c>
    </row>
    <row r="306" spans="12:14">
      <c r="M306" s="23">
        <f t="shared" si="16"/>
        <v>0</v>
      </c>
      <c r="N306" s="23" t="str">
        <f t="shared" si="17"/>
        <v/>
      </c>
    </row>
    <row r="307" spans="12:14">
      <c r="M307" s="23">
        <f t="shared" si="16"/>
        <v>0</v>
      </c>
      <c r="N307" s="23" t="str">
        <f t="shared" si="17"/>
        <v/>
      </c>
    </row>
    <row r="308" spans="12:14">
      <c r="L308" s="92"/>
      <c r="M308" s="23">
        <f t="shared" si="16"/>
        <v>0</v>
      </c>
      <c r="N308" s="23" t="str">
        <f t="shared" si="17"/>
        <v/>
      </c>
    </row>
    <row r="309" spans="12:14">
      <c r="L309" s="88"/>
      <c r="M309" s="23">
        <f t="shared" si="16"/>
        <v>0</v>
      </c>
      <c r="N309" s="23" t="str">
        <f t="shared" si="17"/>
        <v/>
      </c>
    </row>
    <row r="310" spans="12:14">
      <c r="L310" s="88"/>
      <c r="M310" s="23">
        <f t="shared" si="16"/>
        <v>0</v>
      </c>
      <c r="N310" s="23" t="str">
        <f t="shared" si="17"/>
        <v/>
      </c>
    </row>
    <row r="311" spans="12:14">
      <c r="L311" s="92"/>
      <c r="M311" s="23">
        <f t="shared" si="16"/>
        <v>0</v>
      </c>
      <c r="N311" s="23" t="str">
        <f t="shared" si="17"/>
        <v/>
      </c>
    </row>
    <row r="312" spans="12:14">
      <c r="L312" s="92"/>
      <c r="M312" s="23">
        <f t="shared" si="16"/>
        <v>0</v>
      </c>
      <c r="N312" s="23" t="str">
        <f t="shared" si="17"/>
        <v/>
      </c>
    </row>
    <row r="313" spans="12:14">
      <c r="L313" s="92"/>
    </row>
    <row r="314" spans="12:14">
      <c r="L314" s="92"/>
    </row>
    <row r="315" spans="12:14">
      <c r="L315" s="93"/>
    </row>
    <row r="316" spans="12:14">
      <c r="L316" s="93"/>
    </row>
  </sheetData>
  <mergeCells count="2">
    <mergeCell ref="A1:H1"/>
    <mergeCell ref="A3:G3"/>
  </mergeCells>
  <phoneticPr fontId="0" type="noConversion"/>
  <conditionalFormatting sqref="E6:F9 E5">
    <cfRule type="containsText" dxfId="524" priority="37" operator="containsText" text="CADUCADO">
      <formula>NOT(ISERROR(SEARCH("CADUCADO",E5)))</formula>
    </cfRule>
    <cfRule type="expression" dxfId="523" priority="38">
      <formula xml:space="preserve"> CADUCADO</formula>
    </cfRule>
  </conditionalFormatting>
  <conditionalFormatting sqref="F6:F9">
    <cfRule type="containsText" dxfId="522" priority="36" operator="containsText" text="ALERTA">
      <formula>NOT(ISERROR(SEARCH("ALERTA",F6)))</formula>
    </cfRule>
  </conditionalFormatting>
  <conditionalFormatting sqref="E5:E9">
    <cfRule type="containsText" dxfId="521" priority="35" operator="containsText" text="CADUCADO">
      <formula>NOT(ISERROR(SEARCH("CADUCADO",E5)))</formula>
    </cfRule>
  </conditionalFormatting>
  <conditionalFormatting sqref="F6:F9">
    <cfRule type="containsText" dxfId="520" priority="34" operator="containsText" text="ALERTA">
      <formula>NOT(ISERROR(SEARCH("ALERTA",F6)))</formula>
    </cfRule>
  </conditionalFormatting>
  <conditionalFormatting sqref="F5">
    <cfRule type="containsText" dxfId="519" priority="32" operator="containsText" text="CADUCADO">
      <formula>NOT(ISERROR(SEARCH("CADUCADO",F5)))</formula>
    </cfRule>
    <cfRule type="expression" dxfId="518" priority="33">
      <formula xml:space="preserve"> CADUCADO</formula>
    </cfRule>
  </conditionalFormatting>
  <conditionalFormatting sqref="F5">
    <cfRule type="containsText" dxfId="517" priority="31" operator="containsText" text="ALERTA">
      <formula>NOT(ISERROR(SEARCH("ALERTA",F5)))</formula>
    </cfRule>
  </conditionalFormatting>
  <conditionalFormatting sqref="E10:F10">
    <cfRule type="containsText" dxfId="516" priority="29" operator="containsText" text="CADUCADO">
      <formula>NOT(ISERROR(SEARCH("CADUCADO",E10)))</formula>
    </cfRule>
    <cfRule type="expression" dxfId="515" priority="30">
      <formula xml:space="preserve"> CADUCADO</formula>
    </cfRule>
  </conditionalFormatting>
  <conditionalFormatting sqref="F10">
    <cfRule type="containsText" dxfId="514" priority="28" operator="containsText" text="ALERTA">
      <formula>NOT(ISERROR(SEARCH("ALERTA",F10)))</formula>
    </cfRule>
  </conditionalFormatting>
  <conditionalFormatting sqref="E10">
    <cfRule type="containsText" dxfId="513" priority="27" operator="containsText" text="CADUCADO">
      <formula>NOT(ISERROR(SEARCH("CADUCADO",E10)))</formula>
    </cfRule>
  </conditionalFormatting>
  <conditionalFormatting sqref="F10">
    <cfRule type="containsText" dxfId="512" priority="26" operator="containsText" text="ALERTA">
      <formula>NOT(ISERROR(SEARCH("ALERTA",F10)))</formula>
    </cfRule>
  </conditionalFormatting>
  <conditionalFormatting sqref="E11:F11">
    <cfRule type="containsText" dxfId="511" priority="19" operator="containsText" text="CADUCADO">
      <formula>NOT(ISERROR(SEARCH("CADUCADO",E11)))</formula>
    </cfRule>
    <cfRule type="expression" dxfId="510" priority="20">
      <formula xml:space="preserve"> CADUCADO</formula>
    </cfRule>
  </conditionalFormatting>
  <conditionalFormatting sqref="F11">
    <cfRule type="containsText" dxfId="509" priority="18" operator="containsText" text="ALERTA">
      <formula>NOT(ISERROR(SEARCH("ALERTA",F11)))</formula>
    </cfRule>
  </conditionalFormatting>
  <conditionalFormatting sqref="E11">
    <cfRule type="containsText" dxfId="508" priority="17" operator="containsText" text="CADUCADO">
      <formula>NOT(ISERROR(SEARCH("CADUCADO",E11)))</formula>
    </cfRule>
  </conditionalFormatting>
  <conditionalFormatting sqref="F11">
    <cfRule type="containsText" dxfId="507" priority="16" operator="containsText" text="ALERTA">
      <formula>NOT(ISERROR(SEARCH("ALERTA",F11)))</formula>
    </cfRule>
  </conditionalFormatting>
  <conditionalFormatting sqref="E12:F22">
    <cfRule type="containsText" dxfId="506" priority="4" operator="containsText" text="CADUCADO">
      <formula>NOT(ISERROR(SEARCH("CADUCADO",E12)))</formula>
    </cfRule>
    <cfRule type="expression" dxfId="505" priority="5">
      <formula xml:space="preserve"> CADUCADO</formula>
    </cfRule>
  </conditionalFormatting>
  <conditionalFormatting sqref="F12:F22">
    <cfRule type="containsText" dxfId="504" priority="3" operator="containsText" text="ALERTA">
      <formula>NOT(ISERROR(SEARCH("ALERTA",F12)))</formula>
    </cfRule>
  </conditionalFormatting>
  <conditionalFormatting sqref="E12:E22">
    <cfRule type="containsText" dxfId="503" priority="2" operator="containsText" text="CADUCADO">
      <formula>NOT(ISERROR(SEARCH("CADUCADO",E12)))</formula>
    </cfRule>
  </conditionalFormatting>
  <conditionalFormatting sqref="F12:F22">
    <cfRule type="containsText" dxfId="502" priority="1" operator="containsText" text="ALERTA">
      <formula>NOT(ISERROR(SEARCH("ALERTA",F12)))</formula>
    </cfRule>
  </conditionalFormatting>
  <hyperlinks>
    <hyperlink ref="A1:H1" location="TITULARES!A1" display="LISTA DE DIAGNOSTICADORES CON AUTORIZACIÓN DE COMERCIALIZACIÓN EN CUBA 2017" xr:uid="{00000000-0004-0000-0700-000000000000}"/>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C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95" t="s">
        <v>5695</v>
      </c>
      <c r="B1" s="2295"/>
      <c r="C1" s="2295"/>
      <c r="D1" s="2295"/>
      <c r="E1" s="2295"/>
      <c r="F1" s="2295"/>
      <c r="G1" s="2295"/>
      <c r="H1" s="2295"/>
    </row>
    <row r="2" spans="1:29" ht="24.75" customHeight="1" thickBot="1">
      <c r="A2" s="501" t="s">
        <v>781</v>
      </c>
      <c r="B2" s="32"/>
      <c r="C2" s="32"/>
      <c r="D2" s="32"/>
      <c r="E2" s="32"/>
      <c r="F2" s="32"/>
      <c r="M2" s="88"/>
      <c r="S2" s="546" t="s">
        <v>2868</v>
      </c>
      <c r="T2" s="547">
        <f ca="1">TODAY()</f>
        <v>45825</v>
      </c>
    </row>
    <row r="3" spans="1:29" ht="24" customHeight="1" thickTop="1" thickBot="1">
      <c r="A3" s="2319" t="s">
        <v>1188</v>
      </c>
      <c r="B3" s="2320"/>
      <c r="C3" s="2320"/>
      <c r="D3" s="2320"/>
      <c r="E3" s="2320"/>
      <c r="F3" s="2320"/>
      <c r="G3" s="2321"/>
      <c r="H3" s="276"/>
      <c r="I3" s="276"/>
      <c r="J3" s="276"/>
      <c r="K3" s="277"/>
    </row>
    <row r="4" spans="1:29" s="583" customFormat="1" ht="33.75" customHeight="1" thickTop="1" thickBot="1">
      <c r="A4" s="578" t="s">
        <v>1649</v>
      </c>
      <c r="B4" s="579" t="s">
        <v>1187</v>
      </c>
      <c r="C4" s="579" t="s">
        <v>1189</v>
      </c>
      <c r="D4" s="579" t="s">
        <v>1190</v>
      </c>
      <c r="E4" s="557" t="s">
        <v>2869</v>
      </c>
      <c r="F4" s="557" t="s">
        <v>2870</v>
      </c>
      <c r="G4" s="580" t="s">
        <v>1070</v>
      </c>
      <c r="H4" s="563" t="s">
        <v>1632</v>
      </c>
      <c r="I4" s="579" t="s">
        <v>1191</v>
      </c>
      <c r="J4" s="579" t="s">
        <v>577</v>
      </c>
      <c r="K4" s="581" t="s">
        <v>1071</v>
      </c>
      <c r="L4" s="582" t="s">
        <v>1638</v>
      </c>
      <c r="M4" s="582" t="s">
        <v>1636</v>
      </c>
      <c r="N4" s="582" t="s">
        <v>1637</v>
      </c>
      <c r="O4" s="586" t="s">
        <v>1640</v>
      </c>
      <c r="P4" s="587"/>
      <c r="Q4" s="588"/>
      <c r="R4" s="584"/>
      <c r="S4" s="584"/>
      <c r="T4" s="678"/>
      <c r="U4" s="682">
        <v>2012</v>
      </c>
      <c r="V4" s="677">
        <v>2013</v>
      </c>
      <c r="W4" s="677">
        <v>2014</v>
      </c>
      <c r="X4" s="677">
        <v>2015</v>
      </c>
      <c r="Y4" s="677">
        <v>2016</v>
      </c>
      <c r="Z4" s="682" t="s">
        <v>2872</v>
      </c>
      <c r="AA4" s="699" t="s">
        <v>1641</v>
      </c>
      <c r="AB4" s="585"/>
      <c r="AC4" s="585"/>
    </row>
    <row r="5" spans="1:29" s="63" customFormat="1" ht="30.75" customHeight="1">
      <c r="A5" s="311" t="s">
        <v>1633</v>
      </c>
      <c r="B5" s="204" t="s">
        <v>1022</v>
      </c>
      <c r="C5" s="205">
        <v>37308</v>
      </c>
      <c r="D5" s="255">
        <v>46446</v>
      </c>
      <c r="E5" s="654" t="str">
        <f ca="1">IF(D5&lt;=$T$2,"CADUCADO","VIGENTE")</f>
        <v>VIGENTE</v>
      </c>
      <c r="F5" s="654" t="str">
        <f ca="1">IF($T$2&gt;=(EDATE(D5,-4)),"ALERTA","OK")</f>
        <v>OK</v>
      </c>
      <c r="G5" s="204" t="s">
        <v>1304</v>
      </c>
      <c r="H5" s="203" t="s">
        <v>1025</v>
      </c>
      <c r="I5" s="256" t="s">
        <v>3005</v>
      </c>
      <c r="J5" s="252" t="s">
        <v>5604</v>
      </c>
      <c r="K5" s="318"/>
      <c r="L5" s="88"/>
      <c r="M5" s="88" t="str">
        <f>IF(ISNUMBER(FIND("/",$B5,1)),MID($B5,1,FIND("/",$B5,1)-1),$B5)</f>
        <v>D0202-01</v>
      </c>
      <c r="N5" s="88" t="str">
        <f>IF(ISNUMBER(FIND("/",$B5,1)),MID($B5,FIND("/",$B5,1)+1,LEN($B5)),"")</f>
        <v/>
      </c>
      <c r="O5" s="754" t="s">
        <v>1649</v>
      </c>
      <c r="P5" s="754" t="s">
        <v>1636</v>
      </c>
      <c r="Q5" s="755" t="s">
        <v>1641</v>
      </c>
      <c r="R5" s="734"/>
      <c r="S5" s="734"/>
      <c r="T5" s="741"/>
      <c r="U5" s="742">
        <f>COUNTIFS($C$6:$C$240, "&gt;="&amp;U10, $C$6:$C$240, "&lt;="&amp;U11, $A$6:$A$240, "&lt;&gt;F")</f>
        <v>0</v>
      </c>
      <c r="V5" s="742">
        <f>COUNTIFS($C$6:$C$240, "&gt;="&amp;V10, $C$6:$C$240, "&lt;="&amp;V11, $A$6:$A$240, "&lt;&gt;F")</f>
        <v>0</v>
      </c>
      <c r="W5" s="742">
        <f>COUNTIFS($C$6:$C$240, "&gt;="&amp;W10, $C$6:$C$240, "&lt;="&amp;W11, $A$6:$A$240, "&lt;&gt;F")</f>
        <v>0</v>
      </c>
      <c r="X5" s="742">
        <f>COUNTIFS($C$6:$C$240, "&gt;="&amp;X10, $C$6:$C$240, "&lt;="&amp;X11, $A$6:$A$240, "&lt;&gt;F")</f>
        <v>0</v>
      </c>
      <c r="Y5" s="742">
        <f>COUNTIFS($C$6:$C$240, "&gt;="&amp;Y10, $C$6:$C$240, "&lt;="&amp;Y11, $A$6:$A$240, "&lt;&gt;F")</f>
        <v>0</v>
      </c>
      <c r="Z5" s="742">
        <f>COUNTIFS($C$6:$C$240,"&gt;="&amp;Z10, $C$6:$C$240, "&lt;="&amp;Z11, $A$6:$A$240, "&lt;&gt;F")</f>
        <v>0</v>
      </c>
      <c r="AA5" s="743">
        <f>SUM(U5:Y5)</f>
        <v>0</v>
      </c>
      <c r="AB5" s="66"/>
      <c r="AC5" s="66"/>
    </row>
    <row r="6" spans="1:29" s="63" customFormat="1" ht="30">
      <c r="A6" s="311" t="s">
        <v>1633</v>
      </c>
      <c r="B6" s="204" t="s">
        <v>1023</v>
      </c>
      <c r="C6" s="205">
        <v>37461</v>
      </c>
      <c r="D6" s="255">
        <v>46569</v>
      </c>
      <c r="E6" s="654" t="str">
        <f ca="1">IF(D6&lt;=$T$2,"CADUCADO","VIGENTE")</f>
        <v>VIGENTE</v>
      </c>
      <c r="F6" s="654" t="str">
        <f ca="1">IF($T$2&gt;=(EDATE(D6,-4)),"ALERTA","OK")</f>
        <v>OK</v>
      </c>
      <c r="G6" s="204" t="s">
        <v>1304</v>
      </c>
      <c r="H6" s="203" t="s">
        <v>1026</v>
      </c>
      <c r="I6" s="256" t="s">
        <v>1437</v>
      </c>
      <c r="J6" s="252" t="s">
        <v>5603</v>
      </c>
      <c r="K6" s="318"/>
      <c r="L6" s="88"/>
      <c r="M6" s="88" t="str">
        <f t="shared" ref="M6:M69" si="0">IF(ISNUMBER(FIND("/",$B6,1)),MID($B6,1,FIND("/",$B6,1)-1),$B6)</f>
        <v>D0207-28</v>
      </c>
      <c r="N6" s="88" t="str">
        <f t="shared" ref="N6:N69" si="1">IF(ISNUMBER(FIND("/",$B6,1)),MID($B6,FIND("/",$B6,1)+1,LEN($B6)),"")</f>
        <v/>
      </c>
      <c r="O6" s="893" t="s">
        <v>1633</v>
      </c>
      <c r="P6" s="894"/>
      <c r="Q6" s="895">
        <v>3</v>
      </c>
      <c r="R6" s="734"/>
      <c r="S6" s="734"/>
      <c r="T6" s="873" t="s">
        <v>2873</v>
      </c>
      <c r="U6" s="896">
        <f>COUNTIFS($C$6:$C$240, "&gt;="&amp;U10, $C$6:$C$240, "&lt;="&amp;U11, $A$6:$A$240, "&lt;&gt;F",$G$6:$G$240, "A" )</f>
        <v>0</v>
      </c>
      <c r="V6" s="896">
        <f>COUNTIFS($C$6:$C$240, "&gt;="&amp;V10, $C$6:$C$240, "&lt;="&amp;V11, $A$6:$A$240, "&lt;&gt;F",$G$6:$G$240, "A" )</f>
        <v>0</v>
      </c>
      <c r="W6" s="896">
        <f>COUNTIFS($C$6:$C$240, "&gt;="&amp;W10, $C$6:$C$240, "&lt;="&amp;W11, $A$6:$A$240, "&lt;&gt;F",$G$6:$G$240, "A" )</f>
        <v>0</v>
      </c>
      <c r="X6" s="896">
        <f>COUNTIFS($C$6:$C$240, "&gt;="&amp;X10, $C$6:$C$240, "&lt;="&amp;X11, $A$6:$A$240, "&lt;&gt;F",$G$6:$G$240, "A" )</f>
        <v>0</v>
      </c>
      <c r="Y6" s="896">
        <f>COUNTIFS($C$6:$C$240, "&gt;="&amp;Y10, $C$6:$C$240, "&lt;="&amp;Y11, $A$6:$A$240, "&lt;&gt;F",$G$6:$G$240, "A" )</f>
        <v>0</v>
      </c>
      <c r="Z6" s="896">
        <f>COUNTIFS($C$6:$C$240,"&gt;="&amp;Z11, $C$6:$C$240, "&lt;="&amp;Z12, $A$6:$A$240, "&lt;&gt;F",$G$6:$G$240, "A")</f>
        <v>0</v>
      </c>
      <c r="AA6" s="897">
        <f>SUM(U6:Y6)</f>
        <v>0</v>
      </c>
    </row>
    <row r="7" spans="1:29" ht="28.5" customHeight="1" thickBot="1">
      <c r="A7" s="312" t="s">
        <v>1633</v>
      </c>
      <c r="B7" s="273" t="s">
        <v>1024</v>
      </c>
      <c r="C7" s="309">
        <v>37482</v>
      </c>
      <c r="D7" s="289">
        <v>46600</v>
      </c>
      <c r="E7" s="655" t="str">
        <f ca="1">IF(D7&lt;=$T$2,"CADUCADO","VIGENTE")</f>
        <v>VIGENTE</v>
      </c>
      <c r="F7" s="656" t="str">
        <f ca="1">IF($T$2&gt;=(EDATE(D7,-4)),"ALERTA","OK")</f>
        <v>OK</v>
      </c>
      <c r="G7" s="310" t="s">
        <v>1305</v>
      </c>
      <c r="H7" s="373" t="s">
        <v>1027</v>
      </c>
      <c r="I7" s="274" t="s">
        <v>1438</v>
      </c>
      <c r="J7" s="374" t="s">
        <v>5566</v>
      </c>
      <c r="K7" s="313"/>
      <c r="M7" s="23" t="str">
        <f t="shared" si="0"/>
        <v>D0208-34</v>
      </c>
      <c r="N7" s="23" t="str">
        <f t="shared" si="1"/>
        <v/>
      </c>
      <c r="O7" s="74" t="s">
        <v>1639</v>
      </c>
      <c r="P7" s="75"/>
      <c r="Q7" s="77">
        <v>3</v>
      </c>
      <c r="R7"/>
      <c r="S7"/>
      <c r="T7" s="680" t="s">
        <v>2874</v>
      </c>
      <c r="U7" s="683">
        <f>COUNTIFS($C$6:$C$240, "&gt;="&amp;U10, $C$6:$C$240, "&lt;="&amp;U11, $A$6:$A$240, "&lt;&gt;F",$G$6:$G$240, "B" )</f>
        <v>0</v>
      </c>
      <c r="V7" s="683">
        <f>COUNTIFS($C$6:$C$240, "&gt;="&amp;V10, $C$6:$C$240, "&lt;="&amp;V11, $A$6:$A$240, "&lt;&gt;F",$G$6:$G$240, "B" )</f>
        <v>0</v>
      </c>
      <c r="W7" s="683">
        <f>COUNTIFS($C$6:$C$240, "&gt;="&amp;W10, $C$6:$C$240, "&lt;="&amp;W11, $A$6:$A$240, "&lt;&gt;F",$G$6:$G$240, "B" )</f>
        <v>0</v>
      </c>
      <c r="X7" s="683">
        <f>COUNTIFS($C$6:$C$240, "&gt;="&amp;X10, $C$6:$C$240, "&lt;="&amp;X11, $A$6:$A$240, "&lt;&gt;F",$G$6:$G$240, "B" )</f>
        <v>0</v>
      </c>
      <c r="Y7" s="683">
        <f>COUNTIFS($C$6:$C$240, "&gt;="&amp;Y10, $C$6:$C$240, "&lt;="&amp;Y11, $A$6:$A$240, "&lt;&gt;F",$G$6:$G$240, "B" )</f>
        <v>0</v>
      </c>
      <c r="Z7" s="683">
        <f>COUNTIFS($C$6:$C$240,"&gt;="&amp;Z12, $C$6:$C$240, "&lt;="&amp;Z13, $A$6:$A$240, "&lt;&gt;F",$G$6:$G$240, "A")</f>
        <v>0</v>
      </c>
      <c r="AA7" s="700">
        <f>SUM(U7:Y7)</f>
        <v>0</v>
      </c>
    </row>
    <row r="8" spans="1:29" s="14" customFormat="1" ht="18.75" customHeight="1" thickTop="1">
      <c r="A8" s="721" t="s">
        <v>2867</v>
      </c>
      <c r="B8" s="536"/>
      <c r="C8" s="534"/>
      <c r="D8" s="535"/>
      <c r="E8" s="633"/>
      <c r="F8" s="633"/>
      <c r="G8" s="536"/>
      <c r="H8" s="537"/>
      <c r="I8" s="538"/>
      <c r="J8" s="539"/>
      <c r="K8" s="540"/>
      <c r="L8" s="23"/>
      <c r="M8" s="23">
        <f t="shared" si="0"/>
        <v>0</v>
      </c>
      <c r="N8" s="23" t="str">
        <f t="shared" si="1"/>
        <v/>
      </c>
      <c r="O8"/>
      <c r="P8"/>
      <c r="Q8"/>
      <c r="R8"/>
      <c r="S8"/>
      <c r="T8" s="680" t="s">
        <v>2875</v>
      </c>
      <c r="U8" s="683">
        <f>COUNTIFS($C$6:$C$240, "&gt;="&amp;U10, $C$6:$C$240, "&lt;="&amp;U11, $A$6:$A$240, "&lt;&gt;F",$G$6:$G$240, "C" )</f>
        <v>0</v>
      </c>
      <c r="V8" s="683">
        <f>COUNTIFS($C$6:$C$240, "&gt;="&amp;V10, $C$6:$C$240, "&lt;="&amp;V11, $A$6:$A$240, "&lt;&gt;F",$G$6:$G$240, "C" )</f>
        <v>0</v>
      </c>
      <c r="W8" s="683">
        <f>COUNTIFS($C$6:$C$240, "&gt;="&amp;W10, $C$6:$C$240, "&lt;="&amp;W11, $A$6:$A$240, "&lt;&gt;F",$G$6:$G$240, "C" )</f>
        <v>0</v>
      </c>
      <c r="X8" s="683">
        <f>COUNTIFS($C$6:$C$240, "&gt;="&amp;X10, $C$6:$C$240, "&lt;="&amp;X11, $A$6:$A$240, "&lt;&gt;F",$G$6:$G$240, "C" )</f>
        <v>0</v>
      </c>
      <c r="Y8" s="683">
        <f>COUNTIFS($C$6:$C$240, "&gt;="&amp;Y10, $C$6:$C$240, "&lt;="&amp;Y11, $A$6:$A$240, "&lt;&gt;F",$G$6:$G$240, "C" )</f>
        <v>0</v>
      </c>
      <c r="Z8" s="683">
        <f>COUNTIFS($C$6:$C$240,"&gt;="&amp;Z13, $C$6:$C$240, "&lt;="&amp;Z14, $A$6:$A$240, "&lt;&gt;F",$G$6:$G$240, "A")</f>
        <v>0</v>
      </c>
      <c r="AA8" s="700">
        <f>SUM(U8:Y8)</f>
        <v>0</v>
      </c>
    </row>
    <row r="9" spans="1:29" s="14" customFormat="1" ht="15.75" thickBot="1">
      <c r="G9" s="11"/>
      <c r="H9" s="29"/>
      <c r="L9" s="23"/>
      <c r="M9" s="23" t="str">
        <f>IF(ISNUMBER(FIND("/",$B10,1)),MID($B10,1,FIND("/",$B10,1)-1),$B10)</f>
        <v>SISTEMAS</v>
      </c>
      <c r="N9" s="23" t="str">
        <f>IF(ISNUMBER(FIND("/",$B10,1)),MID($B10,FIND("/",$B10,1)+1,LEN($B10)),"")</f>
        <v/>
      </c>
      <c r="O9"/>
      <c r="P9"/>
      <c r="Q9"/>
      <c r="R9"/>
      <c r="S9"/>
      <c r="T9" s="681" t="s">
        <v>2876</v>
      </c>
      <c r="U9" s="684">
        <f>COUNTIFS($C$6:$C$240, "&gt;="&amp;U10, $C$6:$C$240, "&lt;="&amp;U11, $A$6:$A$240, "&lt;&gt;F",$G$6:$G$240, "D" )</f>
        <v>0</v>
      </c>
      <c r="V9" s="684">
        <f>COUNTIFS($C$6:$C$240, "&gt;="&amp;V10, $C$6:$C$240, "&lt;="&amp;V11, $A$6:$A$240, "&lt;&gt;F",$G$6:$G$240, "D" )</f>
        <v>0</v>
      </c>
      <c r="W9" s="684">
        <f>COUNTIFS($C$6:$C$240, "&gt;="&amp;W10, $C$6:$C$240, "&lt;="&amp;W11, $A$6:$A$240, "&lt;&gt;F",$G$6:$G$240, "D" )</f>
        <v>0</v>
      </c>
      <c r="X9" s="684">
        <f>COUNTIFS($C$6:$C$240, "&gt;="&amp;X10, $C$6:$C$240, "&lt;="&amp;X11, $A$6:$A$240, "&lt;&gt;F",$G$6:$G$240, "D" )</f>
        <v>0</v>
      </c>
      <c r="Y9" s="684">
        <f>COUNTIFS($C$6:$C$240, "&gt;="&amp;Y10, $C$6:$C$240, "&lt;="&amp;Y11, $A$6:$A$240, "&lt;&gt;F",$G$6:$G$240, "D" )</f>
        <v>0</v>
      </c>
      <c r="Z9" s="684">
        <f>COUNTIFS($C$6:$C$240,"&gt;="&amp;Z14, $C$6:$C$240, "&lt;="&amp;Z15, $A$6:$A$240, "&lt;&gt;F",$G$6:$G$240, "A")</f>
        <v>0</v>
      </c>
      <c r="AA9" s="701">
        <f>SUM(U9:Y9)</f>
        <v>0</v>
      </c>
    </row>
    <row r="10" spans="1:29" ht="30.75" thickTop="1">
      <c r="A10" s="86" t="s">
        <v>1645</v>
      </c>
      <c r="B10" s="86" t="s">
        <v>1646</v>
      </c>
      <c r="C10" s="86" t="s">
        <v>1647</v>
      </c>
      <c r="D10" s="86" t="s">
        <v>1648</v>
      </c>
      <c r="E10" s="553"/>
      <c r="F10" s="553"/>
      <c r="M10" s="23">
        <f>IF(ISNUMBER(FIND("/",$B11,1)),MID($B11,1,FIND("/",$B11,1)-1),$B11)</f>
        <v>0</v>
      </c>
      <c r="N10" s="23" t="str">
        <f>IF(ISNUMBER(FIND("/",$B11,1)),MID($B11,FIND("/",$B11,1)+1,LEN($B11)),"")</f>
        <v/>
      </c>
      <c r="O10"/>
      <c r="P10"/>
      <c r="Q10"/>
      <c r="R10"/>
      <c r="S10"/>
      <c r="T10" s="550"/>
      <c r="U10" s="672">
        <v>40909</v>
      </c>
      <c r="V10" s="672">
        <v>41275</v>
      </c>
      <c r="W10" s="672">
        <v>41640</v>
      </c>
      <c r="X10" s="672">
        <v>42005</v>
      </c>
      <c r="Y10" s="672">
        <v>42370</v>
      </c>
      <c r="Z10" s="672">
        <v>40909</v>
      </c>
      <c r="AA10" s="550"/>
      <c r="AB10" s="14"/>
    </row>
    <row r="11" spans="1:29" ht="19.5" customHeight="1">
      <c r="A11" s="5">
        <f>COUNTIF($A2:$A8,"P")</f>
        <v>3</v>
      </c>
      <c r="B11" s="5">
        <f>COUNTIF($A2:$A8,"S*")</f>
        <v>0</v>
      </c>
      <c r="C11" s="5">
        <f>COUNTIF($A2:$A8,"F")</f>
        <v>0</v>
      </c>
      <c r="D11" s="5">
        <f>COUNTIF($A5:$A8,"P*") + COUNTIF($A5:$A8,"S2") *2 + COUNTIF($A5:$A8,"S3") *3 + COUNTIF($A5:$A8,"S4") *4</f>
        <v>3</v>
      </c>
      <c r="E11" s="11"/>
      <c r="F11" s="11"/>
      <c r="K11" s="14"/>
      <c r="M11" s="23" t="e">
        <f>IF(ISNUMBER(FIND("/",#REF!,1)),MID(#REF!,1,FIND("/",#REF!,1)-1),#REF!)</f>
        <v>#REF!</v>
      </c>
      <c r="N11" s="23" t="str">
        <f>IF(ISNUMBER(FIND("/",#REF!,1)),MID(#REF!,FIND("/",#REF!,1)+1,LEN(#REF!)),"")</f>
        <v/>
      </c>
      <c r="O11"/>
      <c r="P11"/>
      <c r="Q11"/>
      <c r="R11"/>
      <c r="S11"/>
      <c r="T11" s="2"/>
      <c r="U11" s="673">
        <v>41274</v>
      </c>
      <c r="V11" s="673">
        <v>41639</v>
      </c>
      <c r="W11" s="673">
        <v>42004</v>
      </c>
      <c r="X11" s="673">
        <v>42369</v>
      </c>
      <c r="Y11" s="673">
        <v>42735</v>
      </c>
      <c r="Z11" s="673">
        <v>42735</v>
      </c>
      <c r="AA11" s="2"/>
    </row>
    <row r="12" spans="1:29" ht="42" customHeight="1">
      <c r="K12" s="14"/>
      <c r="M12" s="23">
        <f t="shared" si="0"/>
        <v>0</v>
      </c>
      <c r="N12" s="23" t="str">
        <f t="shared" si="1"/>
        <v/>
      </c>
      <c r="O12"/>
      <c r="P12"/>
      <c r="Q12"/>
      <c r="R12"/>
      <c r="S12"/>
      <c r="T12"/>
      <c r="U12"/>
      <c r="V12"/>
      <c r="W12"/>
      <c r="X12" s="14"/>
      <c r="Y12" s="14"/>
      <c r="Z12" s="14"/>
      <c r="AA12" s="14"/>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s="14"/>
      <c r="W17" s="14"/>
      <c r="X17" s="14"/>
      <c r="Y17" s="14"/>
      <c r="Z17" s="14"/>
      <c r="AA17" s="14"/>
    </row>
    <row r="18" spans="1:29" ht="42" customHeight="1">
      <c r="K18" s="14"/>
      <c r="M18" s="23">
        <f t="shared" si="0"/>
        <v>0</v>
      </c>
      <c r="N18" s="23" t="str">
        <f t="shared" si="1"/>
        <v/>
      </c>
      <c r="O18" s="14"/>
      <c r="P18" s="14"/>
      <c r="Q18" s="14"/>
      <c r="R18" s="14"/>
      <c r="S18" s="14"/>
      <c r="T18" s="14"/>
      <c r="U18" s="14"/>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s="26" customFormat="1" ht="42" customHeight="1">
      <c r="A20" s="4"/>
      <c r="B20" s="4"/>
      <c r="C20" s="4"/>
      <c r="D20" s="4"/>
      <c r="E20" s="4"/>
      <c r="F20" s="4"/>
      <c r="G20" s="4"/>
      <c r="H20" s="4"/>
      <c r="I20" s="4"/>
      <c r="J20" s="4"/>
      <c r="K20" s="14"/>
      <c r="L20" s="23"/>
      <c r="M20" s="23">
        <f t="shared" si="0"/>
        <v>0</v>
      </c>
      <c r="N20" s="23" t="str">
        <f t="shared" si="1"/>
        <v/>
      </c>
      <c r="O20" s="14"/>
      <c r="P20" s="14"/>
      <c r="Q20" s="14"/>
      <c r="R20" s="14"/>
      <c r="S20" s="14"/>
      <c r="T20" s="14"/>
      <c r="U20" s="14"/>
      <c r="V20" s="14"/>
      <c r="W20" s="14"/>
      <c r="X20" s="14"/>
      <c r="Y20" s="14"/>
      <c r="Z20" s="14"/>
      <c r="AA20" s="14"/>
      <c r="AB20" s="14"/>
      <c r="AC20" s="14"/>
    </row>
    <row r="21" spans="1:29" ht="42" customHeight="1">
      <c r="M21" s="23">
        <f t="shared" si="0"/>
        <v>0</v>
      </c>
      <c r="N21" s="23" t="str">
        <f t="shared" si="1"/>
        <v/>
      </c>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ht="42" customHeight="1">
      <c r="M33" s="23">
        <f t="shared" si="0"/>
        <v>0</v>
      </c>
      <c r="N33" s="23" t="str">
        <f t="shared" si="1"/>
        <v/>
      </c>
    </row>
    <row r="34" spans="13:14" ht="42" customHeight="1">
      <c r="M34" s="23">
        <f t="shared" si="0"/>
        <v>0</v>
      </c>
      <c r="N34" s="23" t="str">
        <f t="shared" si="1"/>
        <v/>
      </c>
    </row>
    <row r="35" spans="13:14" ht="42" customHeight="1">
      <c r="M35" s="23">
        <f t="shared" si="0"/>
        <v>0</v>
      </c>
      <c r="N35" s="23" t="str">
        <f t="shared" si="1"/>
        <v/>
      </c>
    </row>
    <row r="36" spans="13:14" ht="42" customHeight="1">
      <c r="M36" s="23">
        <f t="shared" si="0"/>
        <v>0</v>
      </c>
      <c r="N36" s="23" t="str">
        <f t="shared" si="1"/>
        <v/>
      </c>
    </row>
    <row r="37" spans="13:14" ht="42" customHeight="1">
      <c r="M37" s="23">
        <f t="shared" si="0"/>
        <v>0</v>
      </c>
      <c r="N37" s="23" t="str">
        <f t="shared" si="1"/>
        <v/>
      </c>
    </row>
    <row r="38" spans="13:14" ht="42" customHeight="1">
      <c r="M38" s="23">
        <f t="shared" si="0"/>
        <v>0</v>
      </c>
      <c r="N38" s="23" t="str">
        <f t="shared" si="1"/>
        <v/>
      </c>
    </row>
    <row r="39" spans="13:14" ht="42" customHeight="1">
      <c r="M39" s="23">
        <f t="shared" si="0"/>
        <v>0</v>
      </c>
      <c r="N39" s="23" t="str">
        <f t="shared" si="1"/>
        <v/>
      </c>
    </row>
    <row r="40" spans="13:14" ht="42" customHeight="1">
      <c r="M40" s="23">
        <f t="shared" si="0"/>
        <v>0</v>
      </c>
      <c r="N40" s="23" t="str">
        <f t="shared" si="1"/>
        <v/>
      </c>
    </row>
    <row r="41" spans="13:14" ht="42" customHeight="1">
      <c r="M41" s="23">
        <f t="shared" si="0"/>
        <v>0</v>
      </c>
      <c r="N41" s="23" t="str">
        <f t="shared" si="1"/>
        <v/>
      </c>
    </row>
    <row r="42" spans="13:14" ht="42" customHeight="1">
      <c r="M42" s="23">
        <f t="shared" si="0"/>
        <v>0</v>
      </c>
      <c r="N42" s="23" t="str">
        <f t="shared" si="1"/>
        <v/>
      </c>
    </row>
    <row r="43" spans="13:14" ht="42" customHeight="1">
      <c r="M43" s="23">
        <f t="shared" si="0"/>
        <v>0</v>
      </c>
      <c r="N43" s="23" t="str">
        <f t="shared" si="1"/>
        <v/>
      </c>
    </row>
    <row r="44" spans="13:14" ht="42" customHeight="1">
      <c r="M44" s="23">
        <f t="shared" si="0"/>
        <v>0</v>
      </c>
      <c r="N44" s="23" t="str">
        <f t="shared" si="1"/>
        <v/>
      </c>
    </row>
    <row r="45" spans="13:14" ht="42" customHeight="1">
      <c r="M45" s="23">
        <f t="shared" si="0"/>
        <v>0</v>
      </c>
      <c r="N45" s="23" t="str">
        <f t="shared" si="1"/>
        <v/>
      </c>
    </row>
    <row r="46" spans="13:14" ht="42" customHeight="1">
      <c r="M46" s="23">
        <f t="shared" si="0"/>
        <v>0</v>
      </c>
      <c r="N46" s="23" t="str">
        <f t="shared" si="1"/>
        <v/>
      </c>
    </row>
    <row r="47" spans="13:14" ht="42" customHeight="1">
      <c r="M47" s="23">
        <f t="shared" si="0"/>
        <v>0</v>
      </c>
      <c r="N47" s="23" t="str">
        <f t="shared" si="1"/>
        <v/>
      </c>
    </row>
    <row r="48" spans="13:14" ht="42" customHeight="1">
      <c r="M48" s="23">
        <f t="shared" si="0"/>
        <v>0</v>
      </c>
      <c r="N48" s="23" t="str">
        <f t="shared" si="1"/>
        <v/>
      </c>
    </row>
    <row r="49" spans="12:14" ht="42" customHeight="1">
      <c r="M49" s="23">
        <f t="shared" si="0"/>
        <v>0</v>
      </c>
      <c r="N49" s="23" t="str">
        <f t="shared" si="1"/>
        <v/>
      </c>
    </row>
    <row r="50" spans="12:14" ht="42" customHeight="1">
      <c r="L50" s="89"/>
      <c r="M50" s="23">
        <f t="shared" si="0"/>
        <v>0</v>
      </c>
      <c r="N50" s="23" t="str">
        <f t="shared" si="1"/>
        <v/>
      </c>
    </row>
    <row r="51" spans="12:14" ht="42" customHeight="1">
      <c r="L51" s="89"/>
      <c r="M51" s="23">
        <f t="shared" si="0"/>
        <v>0</v>
      </c>
      <c r="N51" s="23" t="str">
        <f t="shared" si="1"/>
        <v/>
      </c>
    </row>
    <row r="52" spans="12:14" ht="42" customHeight="1">
      <c r="M52" s="23">
        <f t="shared" si="0"/>
        <v>0</v>
      </c>
      <c r="N52" s="23" t="str">
        <f t="shared" si="1"/>
        <v/>
      </c>
    </row>
    <row r="53" spans="12:14" ht="42" customHeight="1">
      <c r="M53" s="23">
        <f t="shared" si="0"/>
        <v>0</v>
      </c>
      <c r="N53" s="23" t="str">
        <f t="shared" si="1"/>
        <v/>
      </c>
    </row>
    <row r="54" spans="12:14" ht="42" customHeight="1">
      <c r="M54" s="23">
        <f t="shared" si="0"/>
        <v>0</v>
      </c>
      <c r="N54" s="23" t="str">
        <f t="shared" si="1"/>
        <v/>
      </c>
    </row>
    <row r="55" spans="12:14" ht="42" customHeight="1">
      <c r="M55" s="23">
        <f t="shared" si="0"/>
        <v>0</v>
      </c>
      <c r="N55" s="23" t="str">
        <f t="shared" si="1"/>
        <v/>
      </c>
    </row>
    <row r="56" spans="12:14" ht="42" customHeight="1">
      <c r="M56" s="23">
        <f t="shared" si="0"/>
        <v>0</v>
      </c>
      <c r="N56" s="23" t="str">
        <f t="shared" si="1"/>
        <v/>
      </c>
    </row>
    <row r="57" spans="12:14" ht="42" customHeight="1">
      <c r="M57" s="23">
        <f t="shared" si="0"/>
        <v>0</v>
      </c>
      <c r="N57" s="23" t="str">
        <f t="shared" si="1"/>
        <v/>
      </c>
    </row>
    <row r="58" spans="12:14" ht="42" customHeight="1">
      <c r="M58" s="23">
        <f t="shared" si="0"/>
        <v>0</v>
      </c>
      <c r="N58" s="23" t="str">
        <f t="shared" si="1"/>
        <v/>
      </c>
    </row>
    <row r="59" spans="12:14" ht="42" customHeight="1">
      <c r="M59" s="23">
        <f t="shared" si="0"/>
        <v>0</v>
      </c>
      <c r="N59" s="23" t="str">
        <f t="shared" si="1"/>
        <v/>
      </c>
    </row>
    <row r="60" spans="12:14" ht="42" customHeight="1">
      <c r="M60" s="23">
        <f t="shared" si="0"/>
        <v>0</v>
      </c>
      <c r="N60" s="23" t="str">
        <f t="shared" si="1"/>
        <v/>
      </c>
    </row>
    <row r="61" spans="12:14" ht="42" customHeight="1">
      <c r="M61" s="23">
        <f t="shared" si="0"/>
        <v>0</v>
      </c>
      <c r="N61" s="23" t="str">
        <f t="shared" si="1"/>
        <v/>
      </c>
    </row>
    <row r="62" spans="12:14" ht="42" customHeight="1">
      <c r="M62" s="23">
        <f t="shared" si="0"/>
        <v>0</v>
      </c>
      <c r="N62" s="23" t="str">
        <f t="shared" si="1"/>
        <v/>
      </c>
    </row>
    <row r="63" spans="12:14" ht="42" customHeight="1">
      <c r="M63" s="23">
        <f t="shared" si="0"/>
        <v>0</v>
      </c>
      <c r="N63" s="23" t="str">
        <f t="shared" si="1"/>
        <v/>
      </c>
    </row>
    <row r="64" spans="12:14" ht="42" customHeight="1">
      <c r="M64" s="23">
        <f t="shared" si="0"/>
        <v>0</v>
      </c>
      <c r="N64" s="23" t="str">
        <f t="shared" si="1"/>
        <v/>
      </c>
    </row>
    <row r="65" spans="13:14" ht="42" customHeight="1">
      <c r="M65" s="23">
        <f t="shared" si="0"/>
        <v>0</v>
      </c>
      <c r="N65" s="23" t="str">
        <f t="shared" si="1"/>
        <v/>
      </c>
    </row>
    <row r="66" spans="13:14" ht="42" customHeight="1">
      <c r="M66" s="23">
        <f t="shared" si="0"/>
        <v>0</v>
      </c>
      <c r="N66" s="23" t="str">
        <f t="shared" si="1"/>
        <v/>
      </c>
    </row>
    <row r="67" spans="13:14" ht="42" customHeight="1">
      <c r="M67" s="23">
        <f t="shared" si="0"/>
        <v>0</v>
      </c>
      <c r="N67" s="23" t="str">
        <f t="shared" si="1"/>
        <v/>
      </c>
    </row>
    <row r="68" spans="13:14" ht="42" customHeight="1">
      <c r="M68" s="23">
        <f t="shared" si="0"/>
        <v>0</v>
      </c>
      <c r="N68" s="23" t="str">
        <f t="shared" si="1"/>
        <v/>
      </c>
    </row>
    <row r="69" spans="13:14" ht="42" customHeight="1">
      <c r="M69" s="23">
        <f t="shared" si="0"/>
        <v>0</v>
      </c>
      <c r="N69" s="23" t="str">
        <f t="shared" si="1"/>
        <v/>
      </c>
    </row>
    <row r="70" spans="13:14" ht="42" customHeight="1">
      <c r="M70" s="23">
        <f t="shared" ref="M70:M133" si="2">IF(ISNUMBER(FIND("/",$B70,1)),MID($B70,1,FIND("/",$B70,1)-1),$B70)</f>
        <v>0</v>
      </c>
      <c r="N70" s="23" t="str">
        <f t="shared" ref="N70:N133" si="3">IF(ISNUMBER(FIND("/",$B70,1)),MID($B70,FIND("/",$B70,1)+1,LEN($B70)),"")</f>
        <v/>
      </c>
    </row>
    <row r="71" spans="13:14" ht="42" customHeight="1">
      <c r="M71" s="23">
        <f t="shared" si="2"/>
        <v>0</v>
      </c>
      <c r="N71" s="23" t="str">
        <f t="shared" si="3"/>
        <v/>
      </c>
    </row>
    <row r="72" spans="13:14" ht="42" customHeight="1">
      <c r="M72" s="23">
        <f t="shared" si="2"/>
        <v>0</v>
      </c>
      <c r="N72" s="23" t="str">
        <f t="shared" si="3"/>
        <v/>
      </c>
    </row>
    <row r="73" spans="13:14" ht="42" customHeight="1">
      <c r="M73" s="23">
        <f t="shared" si="2"/>
        <v>0</v>
      </c>
      <c r="N73" s="23" t="str">
        <f t="shared" si="3"/>
        <v/>
      </c>
    </row>
    <row r="74" spans="13:14" ht="42" customHeight="1">
      <c r="M74" s="23">
        <f t="shared" si="2"/>
        <v>0</v>
      </c>
      <c r="N74" s="23" t="str">
        <f t="shared" si="3"/>
        <v/>
      </c>
    </row>
    <row r="75" spans="13:14" ht="42" customHeight="1">
      <c r="M75" s="23">
        <f t="shared" si="2"/>
        <v>0</v>
      </c>
      <c r="N75" s="23" t="str">
        <f t="shared" si="3"/>
        <v/>
      </c>
    </row>
    <row r="76" spans="13:14" ht="42" customHeight="1">
      <c r="M76" s="23">
        <f t="shared" si="2"/>
        <v>0</v>
      </c>
      <c r="N76" s="23" t="str">
        <f t="shared" si="3"/>
        <v/>
      </c>
    </row>
    <row r="77" spans="13:14" ht="42" customHeight="1">
      <c r="M77" s="23">
        <f t="shared" si="2"/>
        <v>0</v>
      </c>
      <c r="N77" s="23" t="str">
        <f t="shared" si="3"/>
        <v/>
      </c>
    </row>
    <row r="78" spans="13:14" ht="42" customHeight="1">
      <c r="M78" s="23">
        <f t="shared" si="2"/>
        <v>0</v>
      </c>
      <c r="N78" s="23" t="str">
        <f t="shared" si="3"/>
        <v/>
      </c>
    </row>
    <row r="79" spans="13:14" ht="42" customHeight="1">
      <c r="M79" s="23">
        <f t="shared" si="2"/>
        <v>0</v>
      </c>
      <c r="N79" s="23" t="str">
        <f t="shared" si="3"/>
        <v/>
      </c>
    </row>
    <row r="80" spans="13:14" ht="42" customHeight="1">
      <c r="M80" s="23">
        <f t="shared" si="2"/>
        <v>0</v>
      </c>
      <c r="N80" s="23" t="str">
        <f t="shared" si="3"/>
        <v/>
      </c>
    </row>
    <row r="81" spans="12:14" ht="42" customHeight="1">
      <c r="M81" s="23">
        <f t="shared" si="2"/>
        <v>0</v>
      </c>
      <c r="N81" s="23" t="str">
        <f t="shared" si="3"/>
        <v/>
      </c>
    </row>
    <row r="82" spans="12:14" ht="42" customHeight="1">
      <c r="M82" s="23">
        <f t="shared" si="2"/>
        <v>0</v>
      </c>
      <c r="N82" s="23" t="str">
        <f t="shared" si="3"/>
        <v/>
      </c>
    </row>
    <row r="83" spans="12:14" ht="42" customHeight="1">
      <c r="M83" s="23">
        <f t="shared" si="2"/>
        <v>0</v>
      </c>
      <c r="N83" s="23" t="str">
        <f t="shared" si="3"/>
        <v/>
      </c>
    </row>
    <row r="84" spans="12:14" ht="42" customHeight="1">
      <c r="M84" s="23">
        <f t="shared" si="2"/>
        <v>0</v>
      </c>
      <c r="N84" s="23" t="str">
        <f t="shared" si="3"/>
        <v/>
      </c>
    </row>
    <row r="85" spans="12:14" ht="42" customHeight="1">
      <c r="M85" s="23">
        <f t="shared" si="2"/>
        <v>0</v>
      </c>
      <c r="N85" s="23" t="str">
        <f t="shared" si="3"/>
        <v/>
      </c>
    </row>
    <row r="86" spans="12:14" ht="42" customHeight="1">
      <c r="M86" s="23">
        <f t="shared" si="2"/>
        <v>0</v>
      </c>
      <c r="N86" s="23" t="str">
        <f t="shared" si="3"/>
        <v/>
      </c>
    </row>
    <row r="87" spans="12:14" ht="42" customHeight="1">
      <c r="M87" s="23">
        <f t="shared" si="2"/>
        <v>0</v>
      </c>
      <c r="N87" s="23" t="str">
        <f t="shared" si="3"/>
        <v/>
      </c>
    </row>
    <row r="88" spans="12:14" ht="42" customHeight="1">
      <c r="M88" s="23">
        <f t="shared" si="2"/>
        <v>0</v>
      </c>
      <c r="N88" s="23" t="str">
        <f t="shared" si="3"/>
        <v/>
      </c>
    </row>
    <row r="89" spans="12:14" ht="42" customHeight="1">
      <c r="M89" s="23">
        <f t="shared" si="2"/>
        <v>0</v>
      </c>
      <c r="N89" s="23" t="str">
        <f t="shared" si="3"/>
        <v/>
      </c>
    </row>
    <row r="90" spans="12:14" ht="42" customHeight="1">
      <c r="M90" s="23">
        <f t="shared" si="2"/>
        <v>0</v>
      </c>
      <c r="N90" s="23" t="str">
        <f t="shared" si="3"/>
        <v/>
      </c>
    </row>
    <row r="91" spans="12:14" ht="42" customHeight="1">
      <c r="M91" s="23">
        <f t="shared" si="2"/>
        <v>0</v>
      </c>
      <c r="N91" s="23" t="str">
        <f t="shared" si="3"/>
        <v/>
      </c>
    </row>
    <row r="92" spans="12:14" ht="42" customHeight="1">
      <c r="L92" s="90"/>
      <c r="M92" s="23">
        <f t="shared" si="2"/>
        <v>0</v>
      </c>
      <c r="N92" s="23" t="str">
        <f t="shared" si="3"/>
        <v/>
      </c>
    </row>
    <row r="93" spans="12:14" ht="42" customHeight="1">
      <c r="M93" s="23">
        <f t="shared" si="2"/>
        <v>0</v>
      </c>
      <c r="N93" s="23" t="str">
        <f t="shared" si="3"/>
        <v/>
      </c>
    </row>
    <row r="94" spans="12:14" ht="42" customHeight="1">
      <c r="M94" s="23">
        <f t="shared" si="2"/>
        <v>0</v>
      </c>
      <c r="N94" s="23" t="str">
        <f t="shared" si="3"/>
        <v/>
      </c>
    </row>
    <row r="95" spans="12:14" ht="42" customHeight="1">
      <c r="M95" s="23">
        <f t="shared" si="2"/>
        <v>0</v>
      </c>
      <c r="N95" s="23" t="str">
        <f t="shared" si="3"/>
        <v/>
      </c>
    </row>
    <row r="96" spans="12:14" ht="42" customHeight="1">
      <c r="M96" s="23">
        <f t="shared" si="2"/>
        <v>0</v>
      </c>
      <c r="N96" s="23" t="str">
        <f t="shared" si="3"/>
        <v/>
      </c>
    </row>
    <row r="97" spans="13:14" ht="42" customHeight="1">
      <c r="M97" s="23">
        <f t="shared" si="2"/>
        <v>0</v>
      </c>
      <c r="N97" s="23" t="str">
        <f t="shared" si="3"/>
        <v/>
      </c>
    </row>
    <row r="98" spans="13:14" ht="42" customHeight="1">
      <c r="M98" s="23">
        <f t="shared" si="2"/>
        <v>0</v>
      </c>
      <c r="N98" s="23" t="str">
        <f t="shared" si="3"/>
        <v/>
      </c>
    </row>
    <row r="99" spans="13:14" ht="42" customHeight="1">
      <c r="M99" s="23">
        <f t="shared" si="2"/>
        <v>0</v>
      </c>
      <c r="N99" s="23" t="str">
        <f t="shared" si="3"/>
        <v/>
      </c>
    </row>
    <row r="100" spans="13:14" ht="42" customHeight="1">
      <c r="M100" s="23">
        <f t="shared" si="2"/>
        <v>0</v>
      </c>
      <c r="N100" s="23" t="str">
        <f t="shared" si="3"/>
        <v/>
      </c>
    </row>
    <row r="101" spans="13:14" ht="42" customHeight="1">
      <c r="M101" s="23">
        <f t="shared" si="2"/>
        <v>0</v>
      </c>
      <c r="N101" s="23" t="str">
        <f t="shared" si="3"/>
        <v/>
      </c>
    </row>
    <row r="102" spans="13:14" ht="42" customHeight="1">
      <c r="M102" s="23">
        <f t="shared" si="2"/>
        <v>0</v>
      </c>
      <c r="N102" s="23" t="str">
        <f t="shared" si="3"/>
        <v/>
      </c>
    </row>
    <row r="103" spans="13:14" ht="42" customHeight="1">
      <c r="M103" s="23">
        <f t="shared" si="2"/>
        <v>0</v>
      </c>
      <c r="N103" s="23" t="str">
        <f t="shared" si="3"/>
        <v/>
      </c>
    </row>
    <row r="104" spans="13:14" ht="42" customHeight="1">
      <c r="M104" s="23">
        <f t="shared" si="2"/>
        <v>0</v>
      </c>
      <c r="N104" s="23" t="str">
        <f t="shared" si="3"/>
        <v/>
      </c>
    </row>
    <row r="105" spans="13:14" ht="42" customHeight="1">
      <c r="M105" s="23">
        <f t="shared" si="2"/>
        <v>0</v>
      </c>
      <c r="N105" s="23" t="str">
        <f t="shared" si="3"/>
        <v/>
      </c>
    </row>
    <row r="106" spans="13:14" ht="42" customHeight="1">
      <c r="M106" s="23">
        <f t="shared" si="2"/>
        <v>0</v>
      </c>
      <c r="N106" s="23" t="str">
        <f t="shared" si="3"/>
        <v/>
      </c>
    </row>
    <row r="107" spans="13:14" ht="42" customHeight="1">
      <c r="M107" s="23">
        <f t="shared" si="2"/>
        <v>0</v>
      </c>
      <c r="N107" s="23" t="str">
        <f t="shared" si="3"/>
        <v/>
      </c>
    </row>
    <row r="108" spans="13:14" ht="42" customHeight="1">
      <c r="M108" s="23">
        <f t="shared" si="2"/>
        <v>0</v>
      </c>
      <c r="N108" s="23" t="str">
        <f t="shared" si="3"/>
        <v/>
      </c>
    </row>
    <row r="109" spans="13:14" ht="42" customHeight="1">
      <c r="M109" s="23">
        <f t="shared" si="2"/>
        <v>0</v>
      </c>
      <c r="N109" s="23" t="str">
        <f t="shared" si="3"/>
        <v/>
      </c>
    </row>
    <row r="110" spans="13:14" ht="42" customHeight="1">
      <c r="M110" s="23">
        <f t="shared" si="2"/>
        <v>0</v>
      </c>
      <c r="N110" s="23" t="str">
        <f t="shared" si="3"/>
        <v/>
      </c>
    </row>
    <row r="111" spans="13:14" ht="42" customHeight="1">
      <c r="M111" s="23">
        <f t="shared" si="2"/>
        <v>0</v>
      </c>
      <c r="N111" s="23" t="str">
        <f t="shared" si="3"/>
        <v/>
      </c>
    </row>
    <row r="112" spans="13:14" ht="42" customHeight="1">
      <c r="M112" s="23">
        <f t="shared" si="2"/>
        <v>0</v>
      </c>
      <c r="N112" s="23" t="str">
        <f t="shared" si="3"/>
        <v/>
      </c>
    </row>
    <row r="113" spans="13:14" ht="42" customHeight="1">
      <c r="M113" s="23">
        <f t="shared" si="2"/>
        <v>0</v>
      </c>
      <c r="N113" s="23" t="str">
        <f t="shared" si="3"/>
        <v/>
      </c>
    </row>
    <row r="114" spans="13:14" ht="42" customHeight="1">
      <c r="M114" s="23">
        <f t="shared" si="2"/>
        <v>0</v>
      </c>
      <c r="N114" s="23" t="str">
        <f t="shared" si="3"/>
        <v/>
      </c>
    </row>
    <row r="115" spans="13:14" ht="42" customHeight="1">
      <c r="M115" s="23">
        <f t="shared" si="2"/>
        <v>0</v>
      </c>
      <c r="N115" s="23" t="str">
        <f t="shared" si="3"/>
        <v/>
      </c>
    </row>
    <row r="116" spans="13:14" ht="42" customHeight="1">
      <c r="M116" s="23">
        <f t="shared" si="2"/>
        <v>0</v>
      </c>
      <c r="N116" s="23" t="str">
        <f t="shared" si="3"/>
        <v/>
      </c>
    </row>
    <row r="117" spans="13:14" ht="42" customHeight="1">
      <c r="M117" s="23">
        <f t="shared" si="2"/>
        <v>0</v>
      </c>
      <c r="N117" s="23" t="str">
        <f t="shared" si="3"/>
        <v/>
      </c>
    </row>
    <row r="118" spans="13:14" ht="42" customHeight="1">
      <c r="M118" s="23">
        <f t="shared" si="2"/>
        <v>0</v>
      </c>
      <c r="N118" s="23" t="str">
        <f t="shared" si="3"/>
        <v/>
      </c>
    </row>
    <row r="119" spans="13:14" ht="42" customHeight="1">
      <c r="M119" s="23">
        <f t="shared" si="2"/>
        <v>0</v>
      </c>
      <c r="N119" s="23" t="str">
        <f t="shared" si="3"/>
        <v/>
      </c>
    </row>
    <row r="120" spans="13:14" ht="42" customHeight="1">
      <c r="M120" s="23">
        <f t="shared" si="2"/>
        <v>0</v>
      </c>
      <c r="N120" s="23" t="str">
        <f t="shared" si="3"/>
        <v/>
      </c>
    </row>
    <row r="121" spans="13:14" ht="42" customHeight="1">
      <c r="M121" s="23">
        <f t="shared" si="2"/>
        <v>0</v>
      </c>
      <c r="N121" s="23" t="str">
        <f t="shared" si="3"/>
        <v/>
      </c>
    </row>
    <row r="122" spans="13:14" ht="42" customHeight="1">
      <c r="M122" s="23">
        <f t="shared" si="2"/>
        <v>0</v>
      </c>
      <c r="N122" s="23" t="str">
        <f t="shared" si="3"/>
        <v/>
      </c>
    </row>
    <row r="123" spans="13:14" ht="42" customHeight="1">
      <c r="M123" s="23">
        <f t="shared" si="2"/>
        <v>0</v>
      </c>
      <c r="N123" s="23" t="str">
        <f t="shared" si="3"/>
        <v/>
      </c>
    </row>
    <row r="124" spans="13:14" ht="42" customHeight="1">
      <c r="M124" s="23">
        <f t="shared" si="2"/>
        <v>0</v>
      </c>
      <c r="N124" s="23" t="str">
        <f t="shared" si="3"/>
        <v/>
      </c>
    </row>
    <row r="125" spans="13:14" ht="42" customHeight="1">
      <c r="M125" s="23">
        <f t="shared" si="2"/>
        <v>0</v>
      </c>
      <c r="N125" s="23" t="str">
        <f t="shared" si="3"/>
        <v/>
      </c>
    </row>
    <row r="126" spans="13:14" ht="42" customHeight="1">
      <c r="M126" s="23">
        <f t="shared" si="2"/>
        <v>0</v>
      </c>
      <c r="N126" s="23" t="str">
        <f t="shared" si="3"/>
        <v/>
      </c>
    </row>
    <row r="127" spans="13:14" ht="42" customHeight="1">
      <c r="M127" s="23">
        <f t="shared" si="2"/>
        <v>0</v>
      </c>
      <c r="N127" s="23" t="str">
        <f t="shared" si="3"/>
        <v/>
      </c>
    </row>
    <row r="128" spans="13:14" ht="42" customHeight="1">
      <c r="M128" s="23">
        <f t="shared" si="2"/>
        <v>0</v>
      </c>
      <c r="N128" s="23" t="str">
        <f t="shared" si="3"/>
        <v/>
      </c>
    </row>
    <row r="129" spans="13:14" ht="42" customHeight="1">
      <c r="M129" s="23">
        <f t="shared" si="2"/>
        <v>0</v>
      </c>
      <c r="N129" s="23" t="str">
        <f t="shared" si="3"/>
        <v/>
      </c>
    </row>
    <row r="130" spans="13:14" ht="42" customHeight="1">
      <c r="M130" s="23">
        <f t="shared" si="2"/>
        <v>0</v>
      </c>
      <c r="N130" s="23" t="str">
        <f t="shared" si="3"/>
        <v/>
      </c>
    </row>
    <row r="131" spans="13:14" ht="42" customHeight="1">
      <c r="M131" s="23">
        <f t="shared" si="2"/>
        <v>0</v>
      </c>
      <c r="N131" s="23" t="str">
        <f t="shared" si="3"/>
        <v/>
      </c>
    </row>
    <row r="132" spans="13:14" ht="42" customHeight="1">
      <c r="M132" s="23">
        <f t="shared" si="2"/>
        <v>0</v>
      </c>
      <c r="N132" s="23" t="str">
        <f t="shared" si="3"/>
        <v/>
      </c>
    </row>
    <row r="133" spans="13:14" ht="42" customHeight="1">
      <c r="M133" s="23">
        <f t="shared" si="2"/>
        <v>0</v>
      </c>
      <c r="N133" s="23" t="str">
        <f t="shared" si="3"/>
        <v/>
      </c>
    </row>
    <row r="134" spans="13:14" ht="42" customHeight="1">
      <c r="M134" s="23">
        <f t="shared" ref="M134:M197" si="4">IF(ISNUMBER(FIND("/",$B134,1)),MID($B134,1,FIND("/",$B134,1)-1),$B134)</f>
        <v>0</v>
      </c>
      <c r="N134" s="23" t="str">
        <f t="shared" ref="N134:N197" si="5">IF(ISNUMBER(FIND("/",$B134,1)),MID($B134,FIND("/",$B134,1)+1,LEN($B134)),"")</f>
        <v/>
      </c>
    </row>
    <row r="135" spans="13:14" ht="42" customHeight="1">
      <c r="M135" s="23">
        <f t="shared" si="4"/>
        <v>0</v>
      </c>
      <c r="N135" s="23" t="str">
        <f t="shared" si="5"/>
        <v/>
      </c>
    </row>
    <row r="136" spans="13:14" ht="42" customHeight="1">
      <c r="M136" s="23">
        <f t="shared" si="4"/>
        <v>0</v>
      </c>
      <c r="N136" s="23" t="str">
        <f t="shared" si="5"/>
        <v/>
      </c>
    </row>
    <row r="137" spans="13:14" ht="42" customHeight="1">
      <c r="M137" s="23">
        <f t="shared" si="4"/>
        <v>0</v>
      </c>
      <c r="N137" s="23" t="str">
        <f t="shared" si="5"/>
        <v/>
      </c>
    </row>
    <row r="138" spans="13:14" ht="42" customHeight="1">
      <c r="M138" s="23">
        <f t="shared" si="4"/>
        <v>0</v>
      </c>
      <c r="N138" s="23" t="str">
        <f t="shared" si="5"/>
        <v/>
      </c>
    </row>
    <row r="139" spans="13:14" ht="42" customHeight="1">
      <c r="M139" s="23">
        <f t="shared" si="4"/>
        <v>0</v>
      </c>
      <c r="N139" s="23" t="str">
        <f t="shared" si="5"/>
        <v/>
      </c>
    </row>
    <row r="140" spans="13:14" ht="42" customHeight="1">
      <c r="M140" s="23">
        <f t="shared" si="4"/>
        <v>0</v>
      </c>
      <c r="N140" s="23" t="str">
        <f t="shared" si="5"/>
        <v/>
      </c>
    </row>
    <row r="141" spans="13:14" ht="42" customHeight="1">
      <c r="M141" s="23">
        <f t="shared" si="4"/>
        <v>0</v>
      </c>
      <c r="N141" s="23" t="str">
        <f t="shared" si="5"/>
        <v/>
      </c>
    </row>
    <row r="142" spans="13:14" ht="42" customHeight="1">
      <c r="M142" s="23">
        <f t="shared" si="4"/>
        <v>0</v>
      </c>
      <c r="N142" s="23" t="str">
        <f t="shared" si="5"/>
        <v/>
      </c>
    </row>
    <row r="143" spans="13:14" ht="42" customHeight="1">
      <c r="M143" s="23">
        <f t="shared" si="4"/>
        <v>0</v>
      </c>
      <c r="N143" s="23" t="str">
        <f t="shared" si="5"/>
        <v/>
      </c>
    </row>
    <row r="144" spans="13:14" ht="42" customHeight="1">
      <c r="M144" s="23">
        <f t="shared" si="4"/>
        <v>0</v>
      </c>
      <c r="N144" s="23" t="str">
        <f t="shared" si="5"/>
        <v/>
      </c>
    </row>
    <row r="145" spans="13:14" ht="42" customHeight="1">
      <c r="M145" s="23">
        <f t="shared" si="4"/>
        <v>0</v>
      </c>
      <c r="N145" s="23" t="str">
        <f t="shared" si="5"/>
        <v/>
      </c>
    </row>
    <row r="146" spans="13:14" ht="42" customHeight="1">
      <c r="M146" s="23">
        <f t="shared" si="4"/>
        <v>0</v>
      </c>
      <c r="N146" s="23" t="str">
        <f t="shared" si="5"/>
        <v/>
      </c>
    </row>
    <row r="147" spans="13:14" ht="42" customHeight="1">
      <c r="M147" s="23">
        <f t="shared" si="4"/>
        <v>0</v>
      </c>
      <c r="N147" s="23" t="str">
        <f t="shared" si="5"/>
        <v/>
      </c>
    </row>
    <row r="148" spans="13:14" ht="42" customHeight="1">
      <c r="M148" s="23">
        <f t="shared" si="4"/>
        <v>0</v>
      </c>
      <c r="N148" s="23" t="str">
        <f t="shared" si="5"/>
        <v/>
      </c>
    </row>
    <row r="149" spans="13:14" ht="42" customHeight="1">
      <c r="M149" s="23">
        <f t="shared" si="4"/>
        <v>0</v>
      </c>
      <c r="N149" s="23" t="str">
        <f t="shared" si="5"/>
        <v/>
      </c>
    </row>
    <row r="150" spans="13:14" ht="42" customHeight="1">
      <c r="M150" s="23">
        <f t="shared" si="4"/>
        <v>0</v>
      </c>
      <c r="N150" s="23" t="str">
        <f t="shared" si="5"/>
        <v/>
      </c>
    </row>
    <row r="151" spans="13:14" ht="42" customHeight="1">
      <c r="M151" s="23">
        <f t="shared" si="4"/>
        <v>0</v>
      </c>
      <c r="N151" s="23" t="str">
        <f t="shared" si="5"/>
        <v/>
      </c>
    </row>
    <row r="152" spans="13:14" ht="42" customHeight="1">
      <c r="M152" s="23">
        <f t="shared" si="4"/>
        <v>0</v>
      </c>
      <c r="N152" s="23" t="str">
        <f t="shared" si="5"/>
        <v/>
      </c>
    </row>
    <row r="153" spans="13:14" ht="42" customHeight="1">
      <c r="M153" s="23">
        <f t="shared" si="4"/>
        <v>0</v>
      </c>
      <c r="N153" s="23" t="str">
        <f t="shared" si="5"/>
        <v/>
      </c>
    </row>
    <row r="154" spans="13:14" ht="42" customHeight="1">
      <c r="M154" s="23">
        <f t="shared" si="4"/>
        <v>0</v>
      </c>
      <c r="N154" s="23" t="str">
        <f t="shared" si="5"/>
        <v/>
      </c>
    </row>
    <row r="155" spans="13:14" ht="42" customHeight="1">
      <c r="M155" s="23">
        <f t="shared" si="4"/>
        <v>0</v>
      </c>
      <c r="N155" s="23" t="str">
        <f t="shared" si="5"/>
        <v/>
      </c>
    </row>
    <row r="156" spans="13:14" ht="42" customHeight="1">
      <c r="M156" s="23">
        <f t="shared" si="4"/>
        <v>0</v>
      </c>
      <c r="N156" s="23" t="str">
        <f t="shared" si="5"/>
        <v/>
      </c>
    </row>
    <row r="157" spans="13:14" ht="42" customHeight="1">
      <c r="M157" s="23">
        <f t="shared" si="4"/>
        <v>0</v>
      </c>
      <c r="N157" s="23" t="str">
        <f t="shared" si="5"/>
        <v/>
      </c>
    </row>
    <row r="158" spans="13:14" ht="42" customHeight="1">
      <c r="M158" s="23">
        <f t="shared" si="4"/>
        <v>0</v>
      </c>
      <c r="N158" s="23" t="str">
        <f t="shared" si="5"/>
        <v/>
      </c>
    </row>
    <row r="159" spans="13:14" ht="42" customHeight="1">
      <c r="M159" s="23">
        <f t="shared" si="4"/>
        <v>0</v>
      </c>
      <c r="N159" s="23" t="str">
        <f t="shared" si="5"/>
        <v/>
      </c>
    </row>
    <row r="160" spans="13:14" ht="42" customHeight="1">
      <c r="M160" s="23">
        <f t="shared" si="4"/>
        <v>0</v>
      </c>
      <c r="N160" s="23" t="str">
        <f t="shared" si="5"/>
        <v/>
      </c>
    </row>
    <row r="161" spans="12:14" ht="42" customHeight="1">
      <c r="M161" s="23">
        <f t="shared" si="4"/>
        <v>0</v>
      </c>
      <c r="N161" s="23" t="str">
        <f t="shared" si="5"/>
        <v/>
      </c>
    </row>
    <row r="162" spans="12:14" ht="42" customHeight="1">
      <c r="M162" s="23">
        <f t="shared" si="4"/>
        <v>0</v>
      </c>
      <c r="N162" s="23" t="str">
        <f t="shared" si="5"/>
        <v/>
      </c>
    </row>
    <row r="163" spans="12:14" ht="42" customHeight="1">
      <c r="M163" s="23">
        <f t="shared" si="4"/>
        <v>0</v>
      </c>
      <c r="N163" s="23" t="str">
        <f t="shared" si="5"/>
        <v/>
      </c>
    </row>
    <row r="164" spans="12:14" ht="42" customHeight="1">
      <c r="M164" s="23">
        <f t="shared" si="4"/>
        <v>0</v>
      </c>
      <c r="N164" s="23" t="str">
        <f t="shared" si="5"/>
        <v/>
      </c>
    </row>
    <row r="165" spans="12:14" ht="42" customHeight="1">
      <c r="M165" s="23">
        <f t="shared" si="4"/>
        <v>0</v>
      </c>
      <c r="N165" s="23" t="str">
        <f t="shared" si="5"/>
        <v/>
      </c>
    </row>
    <row r="166" spans="12:14" ht="42" customHeight="1">
      <c r="M166" s="23">
        <f t="shared" si="4"/>
        <v>0</v>
      </c>
      <c r="N166" s="23" t="str">
        <f t="shared" si="5"/>
        <v/>
      </c>
    </row>
    <row r="167" spans="12:14" ht="42" customHeight="1">
      <c r="M167" s="23">
        <f t="shared" si="4"/>
        <v>0</v>
      </c>
      <c r="N167" s="23" t="str">
        <f t="shared" si="5"/>
        <v/>
      </c>
    </row>
    <row r="168" spans="12:14" ht="42" customHeight="1">
      <c r="M168" s="23">
        <f t="shared" si="4"/>
        <v>0</v>
      </c>
      <c r="N168" s="23" t="str">
        <f t="shared" si="5"/>
        <v/>
      </c>
    </row>
    <row r="169" spans="12:14" ht="42" customHeight="1">
      <c r="M169" s="23">
        <f t="shared" si="4"/>
        <v>0</v>
      </c>
      <c r="N169" s="23" t="str">
        <f t="shared" si="5"/>
        <v/>
      </c>
    </row>
    <row r="170" spans="12:14" ht="42" customHeight="1">
      <c r="M170" s="23">
        <f t="shared" si="4"/>
        <v>0</v>
      </c>
      <c r="N170" s="23" t="str">
        <f t="shared" si="5"/>
        <v/>
      </c>
    </row>
    <row r="171" spans="12:14" ht="42" customHeight="1">
      <c r="M171" s="23">
        <f t="shared" si="4"/>
        <v>0</v>
      </c>
      <c r="N171" s="23" t="str">
        <f t="shared" si="5"/>
        <v/>
      </c>
    </row>
    <row r="172" spans="12:14" ht="42" customHeight="1">
      <c r="M172" s="23">
        <f t="shared" si="4"/>
        <v>0</v>
      </c>
      <c r="N172" s="23" t="str">
        <f t="shared" si="5"/>
        <v/>
      </c>
    </row>
    <row r="173" spans="12:14" ht="42" customHeight="1">
      <c r="L173" s="25"/>
      <c r="M173" s="23">
        <f t="shared" si="4"/>
        <v>0</v>
      </c>
      <c r="N173" s="23" t="str">
        <f t="shared" si="5"/>
        <v/>
      </c>
    </row>
    <row r="174" spans="12:14" ht="42" customHeight="1">
      <c r="L174" s="25"/>
      <c r="M174" s="23">
        <f t="shared" si="4"/>
        <v>0</v>
      </c>
      <c r="N174" s="23" t="str">
        <f t="shared" si="5"/>
        <v/>
      </c>
    </row>
    <row r="175" spans="12:14" ht="42" customHeight="1">
      <c r="L175" s="25"/>
      <c r="M175" s="23">
        <f t="shared" si="4"/>
        <v>0</v>
      </c>
      <c r="N175" s="23" t="str">
        <f t="shared" si="5"/>
        <v/>
      </c>
    </row>
    <row r="176" spans="12:14" ht="42" customHeight="1">
      <c r="L176" s="25"/>
      <c r="M176" s="23">
        <f t="shared" si="4"/>
        <v>0</v>
      </c>
      <c r="N176" s="23" t="str">
        <f t="shared" si="5"/>
        <v/>
      </c>
    </row>
    <row r="177" spans="12:14" ht="42" customHeight="1">
      <c r="L177" s="25"/>
      <c r="M177" s="23">
        <f t="shared" si="4"/>
        <v>0</v>
      </c>
      <c r="N177" s="23" t="str">
        <f t="shared" si="5"/>
        <v/>
      </c>
    </row>
    <row r="178" spans="12:14" ht="42" customHeight="1">
      <c r="L178" s="25"/>
      <c r="M178" s="23">
        <f t="shared" si="4"/>
        <v>0</v>
      </c>
      <c r="N178" s="23" t="str">
        <f t="shared" si="5"/>
        <v/>
      </c>
    </row>
    <row r="179" spans="12:14" ht="42" customHeight="1">
      <c r="L179" s="25"/>
      <c r="M179" s="23">
        <f t="shared" si="4"/>
        <v>0</v>
      </c>
      <c r="N179" s="23" t="str">
        <f t="shared" si="5"/>
        <v/>
      </c>
    </row>
    <row r="180" spans="12:14" ht="42" customHeight="1">
      <c r="L180" s="25"/>
      <c r="M180" s="23">
        <f t="shared" si="4"/>
        <v>0</v>
      </c>
      <c r="N180" s="23" t="str">
        <f t="shared" si="5"/>
        <v/>
      </c>
    </row>
    <row r="181" spans="12:14" ht="42" customHeight="1">
      <c r="L181" s="25"/>
      <c r="M181" s="23">
        <f t="shared" si="4"/>
        <v>0</v>
      </c>
      <c r="N181" s="23" t="str">
        <f t="shared" si="5"/>
        <v/>
      </c>
    </row>
    <row r="182" spans="12:14" ht="42" customHeight="1">
      <c r="L182" s="25"/>
      <c r="M182" s="23">
        <f t="shared" si="4"/>
        <v>0</v>
      </c>
      <c r="N182" s="23" t="str">
        <f t="shared" si="5"/>
        <v/>
      </c>
    </row>
    <row r="183" spans="12:14" ht="42" customHeight="1">
      <c r="L183" s="25"/>
      <c r="M183" s="23">
        <f t="shared" si="4"/>
        <v>0</v>
      </c>
      <c r="N183" s="23" t="str">
        <f t="shared" si="5"/>
        <v/>
      </c>
    </row>
    <row r="184" spans="12:14" ht="42" customHeight="1">
      <c r="L184" s="25"/>
      <c r="M184" s="23">
        <f t="shared" si="4"/>
        <v>0</v>
      </c>
      <c r="N184" s="23" t="str">
        <f t="shared" si="5"/>
        <v/>
      </c>
    </row>
    <row r="185" spans="12:14" ht="42" customHeight="1">
      <c r="L185" s="25"/>
      <c r="M185" s="23">
        <f t="shared" si="4"/>
        <v>0</v>
      </c>
      <c r="N185" s="23" t="str">
        <f t="shared" si="5"/>
        <v/>
      </c>
    </row>
    <row r="186" spans="12:14" ht="42" customHeight="1">
      <c r="L186" s="25"/>
      <c r="M186" s="23">
        <f t="shared" si="4"/>
        <v>0</v>
      </c>
      <c r="N186" s="23" t="str">
        <f t="shared" si="5"/>
        <v/>
      </c>
    </row>
    <row r="187" spans="12:14" ht="42" customHeight="1">
      <c r="L187" s="25"/>
      <c r="M187" s="23">
        <f t="shared" si="4"/>
        <v>0</v>
      </c>
      <c r="N187" s="23" t="str">
        <f t="shared" si="5"/>
        <v/>
      </c>
    </row>
    <row r="188" spans="12:14" ht="42" customHeight="1">
      <c r="L188" s="25"/>
      <c r="M188" s="23">
        <f t="shared" si="4"/>
        <v>0</v>
      </c>
      <c r="N188" s="23" t="str">
        <f t="shared" si="5"/>
        <v/>
      </c>
    </row>
    <row r="189" spans="12:14" ht="42" customHeight="1">
      <c r="L189" s="25"/>
      <c r="M189" s="23">
        <f t="shared" si="4"/>
        <v>0</v>
      </c>
      <c r="N189" s="23" t="str">
        <f t="shared" si="5"/>
        <v/>
      </c>
    </row>
    <row r="190" spans="12:14" ht="42" customHeight="1">
      <c r="L190" s="25"/>
      <c r="M190" s="23">
        <f t="shared" si="4"/>
        <v>0</v>
      </c>
      <c r="N190" s="23" t="str">
        <f t="shared" si="5"/>
        <v/>
      </c>
    </row>
    <row r="191" spans="12:14" ht="42" customHeight="1">
      <c r="L191" s="25"/>
      <c r="M191" s="23">
        <f t="shared" si="4"/>
        <v>0</v>
      </c>
      <c r="N191" s="23" t="str">
        <f t="shared" si="5"/>
        <v/>
      </c>
    </row>
    <row r="192" spans="12:14" ht="42" customHeight="1">
      <c r="L192" s="25"/>
      <c r="M192" s="23">
        <f t="shared" si="4"/>
        <v>0</v>
      </c>
      <c r="N192" s="23" t="str">
        <f t="shared" si="5"/>
        <v/>
      </c>
    </row>
    <row r="193" spans="12:14" ht="42" customHeight="1">
      <c r="L193" s="25"/>
      <c r="M193" s="23">
        <f t="shared" si="4"/>
        <v>0</v>
      </c>
      <c r="N193" s="23" t="str">
        <f t="shared" si="5"/>
        <v/>
      </c>
    </row>
    <row r="194" spans="12:14" ht="42" customHeight="1">
      <c r="L194" s="91"/>
      <c r="M194" s="23">
        <f t="shared" si="4"/>
        <v>0</v>
      </c>
      <c r="N194" s="23" t="str">
        <f t="shared" si="5"/>
        <v/>
      </c>
    </row>
    <row r="195" spans="12:14" ht="42" customHeight="1">
      <c r="L195" s="91"/>
      <c r="M195" s="23">
        <f t="shared" si="4"/>
        <v>0</v>
      </c>
      <c r="N195" s="23" t="str">
        <f t="shared" si="5"/>
        <v/>
      </c>
    </row>
    <row r="196" spans="12:14" ht="42" customHeight="1">
      <c r="L196" s="91"/>
      <c r="M196" s="23">
        <f t="shared" si="4"/>
        <v>0</v>
      </c>
      <c r="N196" s="23" t="str">
        <f t="shared" si="5"/>
        <v/>
      </c>
    </row>
    <row r="197" spans="12:14" ht="42" customHeight="1">
      <c r="L197" s="91"/>
      <c r="M197" s="23">
        <f t="shared" si="4"/>
        <v>0</v>
      </c>
      <c r="N197" s="23" t="str">
        <f t="shared" si="5"/>
        <v/>
      </c>
    </row>
    <row r="198" spans="12:14" ht="42" customHeight="1">
      <c r="L198" s="91"/>
      <c r="M198" s="23">
        <f t="shared" ref="M198:M261" si="6">IF(ISNUMBER(FIND("/",$B198,1)),MID($B198,1,FIND("/",$B198,1)-1),$B198)</f>
        <v>0</v>
      </c>
      <c r="N198" s="23" t="str">
        <f t="shared" ref="N198:N261" si="7">IF(ISNUMBER(FIND("/",$B198,1)),MID($B198,FIND("/",$B198,1)+1,LEN($B198)),"")</f>
        <v/>
      </c>
    </row>
    <row r="199" spans="12:14" ht="42" customHeight="1">
      <c r="L199" s="91"/>
      <c r="M199" s="23">
        <f t="shared" si="6"/>
        <v>0</v>
      </c>
      <c r="N199" s="23" t="str">
        <f t="shared" si="7"/>
        <v/>
      </c>
    </row>
    <row r="200" spans="12:14" ht="42" customHeight="1">
      <c r="L200" s="91"/>
      <c r="M200" s="23">
        <f t="shared" si="6"/>
        <v>0</v>
      </c>
      <c r="N200" s="23" t="str">
        <f t="shared" si="7"/>
        <v/>
      </c>
    </row>
    <row r="201" spans="12:14" ht="42" customHeight="1">
      <c r="L201" s="91"/>
      <c r="M201" s="23">
        <f t="shared" si="6"/>
        <v>0</v>
      </c>
      <c r="N201" s="23" t="str">
        <f t="shared" si="7"/>
        <v/>
      </c>
    </row>
    <row r="202" spans="12:14" ht="42" customHeight="1">
      <c r="L202" s="91"/>
      <c r="M202" s="23">
        <f t="shared" si="6"/>
        <v>0</v>
      </c>
      <c r="N202" s="23" t="str">
        <f t="shared" si="7"/>
        <v/>
      </c>
    </row>
    <row r="203" spans="12:14" ht="42" customHeight="1">
      <c r="L203" s="91"/>
      <c r="M203" s="23">
        <f t="shared" si="6"/>
        <v>0</v>
      </c>
      <c r="N203" s="23" t="str">
        <f t="shared" si="7"/>
        <v/>
      </c>
    </row>
    <row r="204" spans="12:14" ht="42" customHeight="1">
      <c r="L204" s="91"/>
      <c r="M204" s="23">
        <f t="shared" si="6"/>
        <v>0</v>
      </c>
      <c r="N204" s="23" t="str">
        <f t="shared" si="7"/>
        <v/>
      </c>
    </row>
    <row r="205" spans="12:14" ht="42" customHeight="1">
      <c r="L205" s="91"/>
      <c r="M205" s="23">
        <f t="shared" si="6"/>
        <v>0</v>
      </c>
      <c r="N205" s="23" t="str">
        <f t="shared" si="7"/>
        <v/>
      </c>
    </row>
    <row r="206" spans="12:14" ht="42" customHeight="1">
      <c r="L206" s="91"/>
      <c r="M206" s="23">
        <f t="shared" si="6"/>
        <v>0</v>
      </c>
      <c r="N206" s="23" t="str">
        <f t="shared" si="7"/>
        <v/>
      </c>
    </row>
    <row r="207" spans="12:14" ht="42" customHeight="1">
      <c r="L207" s="91"/>
      <c r="M207" s="23">
        <f t="shared" si="6"/>
        <v>0</v>
      </c>
      <c r="N207" s="23" t="str">
        <f t="shared" si="7"/>
        <v/>
      </c>
    </row>
    <row r="208" spans="12:14" ht="42" customHeight="1">
      <c r="L208" s="91"/>
      <c r="M208" s="23">
        <f t="shared" si="6"/>
        <v>0</v>
      </c>
      <c r="N208" s="23" t="str">
        <f t="shared" si="7"/>
        <v/>
      </c>
    </row>
    <row r="209" spans="12:14" ht="42" customHeight="1">
      <c r="L209" s="91"/>
      <c r="M209" s="23">
        <f t="shared" si="6"/>
        <v>0</v>
      </c>
      <c r="N209" s="23" t="str">
        <f t="shared" si="7"/>
        <v/>
      </c>
    </row>
    <row r="210" spans="12:14" ht="42" customHeight="1">
      <c r="L210" s="91"/>
      <c r="M210" s="23">
        <f t="shared" si="6"/>
        <v>0</v>
      </c>
      <c r="N210" s="23" t="str">
        <f t="shared" si="7"/>
        <v/>
      </c>
    </row>
    <row r="211" spans="12:14" ht="42" customHeight="1">
      <c r="L211" s="91"/>
      <c r="M211" s="23">
        <f t="shared" si="6"/>
        <v>0</v>
      </c>
      <c r="N211" s="23" t="str">
        <f t="shared" si="7"/>
        <v/>
      </c>
    </row>
    <row r="212" spans="12:14" ht="42" customHeight="1">
      <c r="L212" s="91"/>
      <c r="M212" s="23">
        <f t="shared" si="6"/>
        <v>0</v>
      </c>
      <c r="N212" s="23" t="str">
        <f t="shared" si="7"/>
        <v/>
      </c>
    </row>
    <row r="213" spans="12:14" ht="42" customHeight="1">
      <c r="L213" s="91"/>
      <c r="M213" s="23">
        <f t="shared" si="6"/>
        <v>0</v>
      </c>
      <c r="N213" s="23" t="str">
        <f t="shared" si="7"/>
        <v/>
      </c>
    </row>
    <row r="214" spans="12:14" ht="42" customHeight="1">
      <c r="L214" s="91"/>
      <c r="M214" s="23">
        <f t="shared" si="6"/>
        <v>0</v>
      </c>
      <c r="N214" s="23" t="str">
        <f t="shared" si="7"/>
        <v/>
      </c>
    </row>
    <row r="215" spans="12:14" ht="42" customHeight="1">
      <c r="L215" s="91"/>
      <c r="M215" s="23">
        <f t="shared" si="6"/>
        <v>0</v>
      </c>
      <c r="N215" s="23" t="str">
        <f t="shared" si="7"/>
        <v/>
      </c>
    </row>
    <row r="216" spans="12:14" ht="42" customHeight="1">
      <c r="L216" s="25"/>
      <c r="M216" s="23">
        <f t="shared" si="6"/>
        <v>0</v>
      </c>
      <c r="N216" s="23" t="str">
        <f t="shared" si="7"/>
        <v/>
      </c>
    </row>
    <row r="217" spans="12:14" ht="42" customHeight="1">
      <c r="L217" s="25"/>
      <c r="M217" s="23">
        <f t="shared" si="6"/>
        <v>0</v>
      </c>
      <c r="N217" s="23" t="str">
        <f t="shared" si="7"/>
        <v/>
      </c>
    </row>
    <row r="218" spans="12:14" ht="42" customHeight="1">
      <c r="L218" s="25"/>
      <c r="M218" s="23">
        <f t="shared" si="6"/>
        <v>0</v>
      </c>
      <c r="N218" s="23" t="str">
        <f t="shared" si="7"/>
        <v/>
      </c>
    </row>
    <row r="219" spans="12:14" ht="42" customHeight="1">
      <c r="L219" s="25"/>
      <c r="M219" s="23">
        <f t="shared" si="6"/>
        <v>0</v>
      </c>
      <c r="N219" s="23" t="str">
        <f t="shared" si="7"/>
        <v/>
      </c>
    </row>
    <row r="220" spans="12:14" ht="42" customHeight="1">
      <c r="L220" s="25"/>
      <c r="M220" s="23">
        <f t="shared" si="6"/>
        <v>0</v>
      </c>
      <c r="N220" s="23" t="str">
        <f t="shared" si="7"/>
        <v/>
      </c>
    </row>
    <row r="221" spans="12:14" ht="42" customHeight="1">
      <c r="L221" s="25"/>
      <c r="M221" s="23">
        <f t="shared" si="6"/>
        <v>0</v>
      </c>
      <c r="N221" s="23" t="str">
        <f t="shared" si="7"/>
        <v/>
      </c>
    </row>
    <row r="222" spans="12:14" ht="42" customHeight="1">
      <c r="L222" s="25"/>
      <c r="M222" s="23">
        <f t="shared" si="6"/>
        <v>0</v>
      </c>
      <c r="N222" s="23" t="str">
        <f t="shared" si="7"/>
        <v/>
      </c>
    </row>
    <row r="223" spans="12:14" ht="42" customHeight="1">
      <c r="M223" s="23">
        <f t="shared" si="6"/>
        <v>0</v>
      </c>
      <c r="N223" s="23" t="str">
        <f t="shared" si="7"/>
        <v/>
      </c>
    </row>
    <row r="224" spans="12:14" ht="42" customHeight="1">
      <c r="M224" s="23">
        <f t="shared" si="6"/>
        <v>0</v>
      </c>
      <c r="N224" s="23" t="str">
        <f t="shared" si="7"/>
        <v/>
      </c>
    </row>
    <row r="225" spans="13:14" ht="42" customHeight="1">
      <c r="M225" s="23">
        <f t="shared" si="6"/>
        <v>0</v>
      </c>
      <c r="N225" s="23" t="str">
        <f t="shared" si="7"/>
        <v/>
      </c>
    </row>
    <row r="226" spans="13:14" ht="42" customHeight="1">
      <c r="M226" s="23">
        <f t="shared" si="6"/>
        <v>0</v>
      </c>
      <c r="N226" s="23" t="str">
        <f t="shared" si="7"/>
        <v/>
      </c>
    </row>
    <row r="227" spans="13:14" ht="42" customHeight="1">
      <c r="M227" s="23">
        <f t="shared" si="6"/>
        <v>0</v>
      </c>
      <c r="N227" s="23" t="str">
        <f t="shared" si="7"/>
        <v/>
      </c>
    </row>
    <row r="228" spans="13:14" ht="42" customHeight="1">
      <c r="M228" s="23">
        <f t="shared" si="6"/>
        <v>0</v>
      </c>
      <c r="N228" s="23" t="str">
        <f t="shared" si="7"/>
        <v/>
      </c>
    </row>
    <row r="229" spans="13:14" ht="42" customHeight="1">
      <c r="M229" s="23">
        <f t="shared" si="6"/>
        <v>0</v>
      </c>
      <c r="N229" s="23" t="str">
        <f t="shared" si="7"/>
        <v/>
      </c>
    </row>
    <row r="230" spans="13:14" ht="42" customHeight="1">
      <c r="M230" s="23">
        <f t="shared" si="6"/>
        <v>0</v>
      </c>
      <c r="N230" s="23" t="str">
        <f t="shared" si="7"/>
        <v/>
      </c>
    </row>
    <row r="231" spans="13:14" ht="42" customHeight="1">
      <c r="M231" s="23">
        <f t="shared" si="6"/>
        <v>0</v>
      </c>
      <c r="N231" s="23" t="str">
        <f t="shared" si="7"/>
        <v/>
      </c>
    </row>
    <row r="232" spans="13:14" ht="42" customHeight="1">
      <c r="M232" s="23">
        <f t="shared" si="6"/>
        <v>0</v>
      </c>
      <c r="N232" s="23" t="str">
        <f t="shared" si="7"/>
        <v/>
      </c>
    </row>
    <row r="233" spans="13:14" ht="42" customHeight="1">
      <c r="M233" s="23">
        <f t="shared" si="6"/>
        <v>0</v>
      </c>
      <c r="N233" s="23" t="str">
        <f t="shared" si="7"/>
        <v/>
      </c>
    </row>
    <row r="234" spans="13:14" ht="42" customHeight="1">
      <c r="M234" s="23">
        <f t="shared" si="6"/>
        <v>0</v>
      </c>
      <c r="N234" s="23" t="str">
        <f t="shared" si="7"/>
        <v/>
      </c>
    </row>
    <row r="235" spans="13:14" ht="42" customHeight="1">
      <c r="M235" s="23">
        <f t="shared" si="6"/>
        <v>0</v>
      </c>
      <c r="N235" s="23" t="str">
        <f t="shared" si="7"/>
        <v/>
      </c>
    </row>
    <row r="236" spans="13:14" ht="42" customHeight="1">
      <c r="M236" s="23">
        <f t="shared" si="6"/>
        <v>0</v>
      </c>
      <c r="N236" s="23" t="str">
        <f t="shared" si="7"/>
        <v/>
      </c>
    </row>
    <row r="237" spans="13:14" ht="42" customHeight="1">
      <c r="M237" s="23">
        <f t="shared" si="6"/>
        <v>0</v>
      </c>
      <c r="N237" s="23" t="str">
        <f t="shared" si="7"/>
        <v/>
      </c>
    </row>
    <row r="238" spans="13:14" ht="42" customHeight="1">
      <c r="M238" s="23">
        <f t="shared" si="6"/>
        <v>0</v>
      </c>
      <c r="N238" s="23" t="str">
        <f t="shared" si="7"/>
        <v/>
      </c>
    </row>
    <row r="239" spans="13:14" ht="42" customHeight="1">
      <c r="M239" s="23">
        <f t="shared" si="6"/>
        <v>0</v>
      </c>
      <c r="N239" s="23" t="str">
        <f t="shared" si="7"/>
        <v/>
      </c>
    </row>
    <row r="240" spans="13:14" ht="42" customHeight="1">
      <c r="M240" s="23">
        <f t="shared" si="6"/>
        <v>0</v>
      </c>
      <c r="N240" s="23" t="str">
        <f t="shared" si="7"/>
        <v/>
      </c>
    </row>
    <row r="241" spans="13:14" ht="42" customHeight="1">
      <c r="M241" s="23">
        <f t="shared" si="6"/>
        <v>0</v>
      </c>
      <c r="N241" s="23" t="str">
        <f t="shared" si="7"/>
        <v/>
      </c>
    </row>
    <row r="242" spans="13:14" ht="42" customHeight="1">
      <c r="M242" s="23">
        <f t="shared" si="6"/>
        <v>0</v>
      </c>
      <c r="N242" s="23" t="str">
        <f t="shared" si="7"/>
        <v/>
      </c>
    </row>
    <row r="243" spans="13:14" ht="42" customHeight="1">
      <c r="M243" s="23">
        <f t="shared" si="6"/>
        <v>0</v>
      </c>
      <c r="N243" s="23" t="str">
        <f t="shared" si="7"/>
        <v/>
      </c>
    </row>
    <row r="244" spans="13:14" ht="42" customHeight="1">
      <c r="M244" s="23">
        <f t="shared" si="6"/>
        <v>0</v>
      </c>
      <c r="N244" s="23" t="str">
        <f t="shared" si="7"/>
        <v/>
      </c>
    </row>
    <row r="245" spans="13:14" ht="42" customHeight="1">
      <c r="M245" s="23">
        <f t="shared" si="6"/>
        <v>0</v>
      </c>
      <c r="N245" s="23" t="str">
        <f t="shared" si="7"/>
        <v/>
      </c>
    </row>
    <row r="246" spans="13:14" ht="42" customHeight="1">
      <c r="M246" s="23">
        <f t="shared" si="6"/>
        <v>0</v>
      </c>
      <c r="N246" s="23" t="str">
        <f t="shared" si="7"/>
        <v/>
      </c>
    </row>
    <row r="247" spans="13:14" ht="42" customHeight="1">
      <c r="M247" s="23">
        <f t="shared" si="6"/>
        <v>0</v>
      </c>
      <c r="N247" s="23" t="str">
        <f t="shared" si="7"/>
        <v/>
      </c>
    </row>
    <row r="248" spans="13:14" ht="42" customHeight="1">
      <c r="M248" s="23">
        <f t="shared" si="6"/>
        <v>0</v>
      </c>
      <c r="N248" s="23" t="str">
        <f t="shared" si="7"/>
        <v/>
      </c>
    </row>
    <row r="249" spans="13:14" ht="42" customHeight="1">
      <c r="M249" s="23">
        <f t="shared" si="6"/>
        <v>0</v>
      </c>
      <c r="N249" s="23" t="str">
        <f t="shared" si="7"/>
        <v/>
      </c>
    </row>
    <row r="250" spans="13:14" ht="42" customHeight="1">
      <c r="M250" s="23">
        <f t="shared" si="6"/>
        <v>0</v>
      </c>
      <c r="N250" s="23" t="str">
        <f t="shared" si="7"/>
        <v/>
      </c>
    </row>
    <row r="251" spans="13:14" ht="42" customHeight="1">
      <c r="M251" s="23">
        <f t="shared" si="6"/>
        <v>0</v>
      </c>
      <c r="N251" s="23" t="str">
        <f t="shared" si="7"/>
        <v/>
      </c>
    </row>
    <row r="252" spans="13:14" ht="42" customHeight="1">
      <c r="M252" s="23">
        <f t="shared" si="6"/>
        <v>0</v>
      </c>
      <c r="N252" s="23" t="str">
        <f t="shared" si="7"/>
        <v/>
      </c>
    </row>
    <row r="253" spans="13:14" ht="42" customHeight="1">
      <c r="M253" s="23">
        <f t="shared" si="6"/>
        <v>0</v>
      </c>
      <c r="N253" s="23" t="str">
        <f t="shared" si="7"/>
        <v/>
      </c>
    </row>
    <row r="254" spans="13:14" ht="42" customHeight="1">
      <c r="M254" s="23">
        <f t="shared" si="6"/>
        <v>0</v>
      </c>
      <c r="N254" s="23" t="str">
        <f t="shared" si="7"/>
        <v/>
      </c>
    </row>
    <row r="255" spans="13:14" ht="42" customHeight="1">
      <c r="M255" s="23">
        <f t="shared" si="6"/>
        <v>0</v>
      </c>
      <c r="N255" s="23" t="str">
        <f t="shared" si="7"/>
        <v/>
      </c>
    </row>
    <row r="256" spans="13:14" ht="42" customHeight="1">
      <c r="M256" s="23">
        <f t="shared" si="6"/>
        <v>0</v>
      </c>
      <c r="N256" s="23" t="str">
        <f t="shared" si="7"/>
        <v/>
      </c>
    </row>
    <row r="257" spans="13:14" ht="42" customHeight="1">
      <c r="M257" s="23">
        <f t="shared" si="6"/>
        <v>0</v>
      </c>
      <c r="N257" s="23" t="str">
        <f t="shared" si="7"/>
        <v/>
      </c>
    </row>
    <row r="258" spans="13:14" ht="42" customHeight="1">
      <c r="M258" s="23">
        <f t="shared" si="6"/>
        <v>0</v>
      </c>
      <c r="N258" s="23" t="str">
        <f t="shared" si="7"/>
        <v/>
      </c>
    </row>
    <row r="259" spans="13:14" ht="42" customHeight="1">
      <c r="M259" s="23">
        <f t="shared" si="6"/>
        <v>0</v>
      </c>
      <c r="N259" s="23" t="str">
        <f t="shared" si="7"/>
        <v/>
      </c>
    </row>
    <row r="260" spans="13:14" ht="42" customHeight="1">
      <c r="M260" s="23">
        <f t="shared" si="6"/>
        <v>0</v>
      </c>
      <c r="N260" s="23" t="str">
        <f t="shared" si="7"/>
        <v/>
      </c>
    </row>
    <row r="261" spans="13:14" ht="42" customHeight="1">
      <c r="M261" s="23">
        <f t="shared" si="6"/>
        <v>0</v>
      </c>
      <c r="N261" s="23" t="str">
        <f t="shared" si="7"/>
        <v/>
      </c>
    </row>
    <row r="262" spans="13:14" ht="42" customHeight="1">
      <c r="M262" s="23">
        <f t="shared" ref="M262:M300" si="8">IF(ISNUMBER(FIND("/",$B262,1)),MID($B262,1,FIND("/",$B262,1)-1),$B262)</f>
        <v>0</v>
      </c>
      <c r="N262" s="23" t="str">
        <f t="shared" ref="N262:N300" si="9">IF(ISNUMBER(FIND("/",$B262,1)),MID($B262,FIND("/",$B262,1)+1,LEN($B262)),"")</f>
        <v/>
      </c>
    </row>
    <row r="263" spans="13:14" ht="42" customHeight="1">
      <c r="M263" s="23">
        <f t="shared" si="8"/>
        <v>0</v>
      </c>
      <c r="N263" s="23" t="str">
        <f t="shared" si="9"/>
        <v/>
      </c>
    </row>
    <row r="264" spans="13:14" ht="42" customHeight="1">
      <c r="M264" s="23">
        <f t="shared" si="8"/>
        <v>0</v>
      </c>
      <c r="N264" s="23" t="str">
        <f t="shared" si="9"/>
        <v/>
      </c>
    </row>
    <row r="265" spans="13:14" ht="42" customHeight="1">
      <c r="M265" s="23">
        <f t="shared" si="8"/>
        <v>0</v>
      </c>
      <c r="N265" s="23" t="str">
        <f t="shared" si="9"/>
        <v/>
      </c>
    </row>
    <row r="266" spans="13:14" ht="42" customHeight="1">
      <c r="M266" s="23">
        <f t="shared" si="8"/>
        <v>0</v>
      </c>
      <c r="N266" s="23" t="str">
        <f t="shared" si="9"/>
        <v/>
      </c>
    </row>
    <row r="267" spans="13:14" ht="42" customHeight="1">
      <c r="M267" s="23">
        <f t="shared" si="8"/>
        <v>0</v>
      </c>
      <c r="N267" s="23" t="str">
        <f t="shared" si="9"/>
        <v/>
      </c>
    </row>
    <row r="268" spans="13:14" ht="42" customHeight="1">
      <c r="M268" s="23">
        <f t="shared" si="8"/>
        <v>0</v>
      </c>
      <c r="N268" s="23" t="str">
        <f t="shared" si="9"/>
        <v/>
      </c>
    </row>
    <row r="269" spans="13:14" ht="42" customHeight="1">
      <c r="M269" s="23">
        <f t="shared" si="8"/>
        <v>0</v>
      </c>
      <c r="N269" s="23" t="str">
        <f t="shared" si="9"/>
        <v/>
      </c>
    </row>
    <row r="270" spans="13:14" ht="42" customHeight="1">
      <c r="M270" s="23">
        <f t="shared" si="8"/>
        <v>0</v>
      </c>
      <c r="N270" s="23" t="str">
        <f t="shared" si="9"/>
        <v/>
      </c>
    </row>
    <row r="271" spans="13:14" ht="42" customHeight="1">
      <c r="M271" s="23">
        <f t="shared" si="8"/>
        <v>0</v>
      </c>
      <c r="N271" s="23" t="str">
        <f t="shared" si="9"/>
        <v/>
      </c>
    </row>
    <row r="272" spans="13:14" ht="42" customHeight="1">
      <c r="M272" s="23">
        <f t="shared" si="8"/>
        <v>0</v>
      </c>
      <c r="N272" s="23" t="str">
        <f t="shared" si="9"/>
        <v/>
      </c>
    </row>
    <row r="273" spans="13:14" ht="42" customHeight="1">
      <c r="M273" s="23">
        <f t="shared" si="8"/>
        <v>0</v>
      </c>
      <c r="N273" s="23" t="str">
        <f t="shared" si="9"/>
        <v/>
      </c>
    </row>
    <row r="274" spans="13:14" ht="42" customHeight="1">
      <c r="M274" s="23">
        <f t="shared" si="8"/>
        <v>0</v>
      </c>
      <c r="N274" s="23" t="str">
        <f t="shared" si="9"/>
        <v/>
      </c>
    </row>
    <row r="275" spans="13:14" ht="42" customHeight="1">
      <c r="M275" s="23">
        <f t="shared" si="8"/>
        <v>0</v>
      </c>
      <c r="N275" s="23" t="str">
        <f t="shared" si="9"/>
        <v/>
      </c>
    </row>
    <row r="276" spans="13:14" ht="42" customHeight="1">
      <c r="M276" s="23">
        <f t="shared" si="8"/>
        <v>0</v>
      </c>
      <c r="N276" s="23" t="str">
        <f t="shared" si="9"/>
        <v/>
      </c>
    </row>
    <row r="277" spans="13:14" ht="42" customHeight="1">
      <c r="M277" s="23">
        <f t="shared" si="8"/>
        <v>0</v>
      </c>
      <c r="N277" s="23" t="str">
        <f t="shared" si="9"/>
        <v/>
      </c>
    </row>
    <row r="278" spans="13:14" ht="42" customHeight="1">
      <c r="M278" s="23">
        <f t="shared" si="8"/>
        <v>0</v>
      </c>
      <c r="N278" s="23" t="str">
        <f t="shared" si="9"/>
        <v/>
      </c>
    </row>
    <row r="279" spans="13:14" ht="42" customHeight="1">
      <c r="M279" s="23">
        <f t="shared" si="8"/>
        <v>0</v>
      </c>
      <c r="N279" s="23" t="str">
        <f t="shared" si="9"/>
        <v/>
      </c>
    </row>
    <row r="280" spans="13:14" ht="42" customHeight="1">
      <c r="M280" s="23">
        <f t="shared" si="8"/>
        <v>0</v>
      </c>
      <c r="N280" s="23" t="str">
        <f t="shared" si="9"/>
        <v/>
      </c>
    </row>
    <row r="281" spans="13:14" ht="42" customHeight="1">
      <c r="M281" s="23">
        <f t="shared" si="8"/>
        <v>0</v>
      </c>
      <c r="N281" s="23" t="str">
        <f t="shared" si="9"/>
        <v/>
      </c>
    </row>
    <row r="282" spans="13:14" ht="42" customHeight="1">
      <c r="M282" s="23">
        <f t="shared" si="8"/>
        <v>0</v>
      </c>
      <c r="N282" s="23" t="str">
        <f t="shared" si="9"/>
        <v/>
      </c>
    </row>
    <row r="283" spans="13:14" ht="42" customHeight="1">
      <c r="M283" s="23">
        <f t="shared" si="8"/>
        <v>0</v>
      </c>
      <c r="N283" s="23" t="str">
        <f t="shared" si="9"/>
        <v/>
      </c>
    </row>
    <row r="284" spans="13:14" ht="42" customHeight="1">
      <c r="M284" s="23">
        <f t="shared" si="8"/>
        <v>0</v>
      </c>
      <c r="N284" s="23" t="str">
        <f t="shared" si="9"/>
        <v/>
      </c>
    </row>
    <row r="285" spans="13:14" ht="42" customHeight="1">
      <c r="M285" s="23">
        <f t="shared" si="8"/>
        <v>0</v>
      </c>
      <c r="N285" s="23" t="str">
        <f t="shared" si="9"/>
        <v/>
      </c>
    </row>
    <row r="286" spans="13:14" ht="42" customHeight="1">
      <c r="M286" s="23">
        <f t="shared" si="8"/>
        <v>0</v>
      </c>
      <c r="N286" s="23" t="str">
        <f t="shared" si="9"/>
        <v/>
      </c>
    </row>
    <row r="287" spans="13:14" ht="42" customHeight="1">
      <c r="M287" s="23">
        <f t="shared" si="8"/>
        <v>0</v>
      </c>
      <c r="N287" s="23" t="str">
        <f t="shared" si="9"/>
        <v/>
      </c>
    </row>
    <row r="288" spans="13:14" ht="42" customHeight="1">
      <c r="M288" s="23">
        <f t="shared" si="8"/>
        <v>0</v>
      </c>
      <c r="N288" s="23" t="str">
        <f t="shared" si="9"/>
        <v/>
      </c>
    </row>
    <row r="289" spans="12:14" ht="42" customHeight="1">
      <c r="M289" s="23">
        <f t="shared" si="8"/>
        <v>0</v>
      </c>
      <c r="N289" s="23" t="str">
        <f t="shared" si="9"/>
        <v/>
      </c>
    </row>
    <row r="290" spans="12:14" ht="42" customHeight="1">
      <c r="M290" s="23">
        <f t="shared" si="8"/>
        <v>0</v>
      </c>
      <c r="N290" s="23" t="str">
        <f t="shared" si="9"/>
        <v/>
      </c>
    </row>
    <row r="291" spans="12:14" ht="42" customHeight="1">
      <c r="M291" s="23">
        <f t="shared" si="8"/>
        <v>0</v>
      </c>
      <c r="N291" s="23" t="str">
        <f t="shared" si="9"/>
        <v/>
      </c>
    </row>
    <row r="292" spans="12:14" ht="42" customHeight="1">
      <c r="M292" s="23">
        <f t="shared" si="8"/>
        <v>0</v>
      </c>
      <c r="N292" s="23" t="str">
        <f t="shared" si="9"/>
        <v/>
      </c>
    </row>
    <row r="293" spans="12:14" ht="42" customHeight="1">
      <c r="M293" s="23">
        <f t="shared" si="8"/>
        <v>0</v>
      </c>
      <c r="N293" s="23" t="str">
        <f t="shared" si="9"/>
        <v/>
      </c>
    </row>
    <row r="294" spans="12:14" ht="42" customHeight="1">
      <c r="M294" s="23">
        <f t="shared" si="8"/>
        <v>0</v>
      </c>
      <c r="N294" s="23" t="str">
        <f t="shared" si="9"/>
        <v/>
      </c>
    </row>
    <row r="295" spans="12:14" ht="42" customHeight="1">
      <c r="M295" s="23">
        <f t="shared" si="8"/>
        <v>0</v>
      </c>
      <c r="N295" s="23" t="str">
        <f t="shared" si="9"/>
        <v/>
      </c>
    </row>
    <row r="296" spans="12:14" ht="42" customHeight="1">
      <c r="L296" s="92"/>
      <c r="M296" s="23">
        <f t="shared" si="8"/>
        <v>0</v>
      </c>
      <c r="N296" s="23" t="str">
        <f t="shared" si="9"/>
        <v/>
      </c>
    </row>
    <row r="297" spans="12:14" ht="42" customHeight="1">
      <c r="L297" s="88"/>
      <c r="M297" s="23">
        <f t="shared" si="8"/>
        <v>0</v>
      </c>
      <c r="N297" s="23" t="str">
        <f t="shared" si="9"/>
        <v/>
      </c>
    </row>
    <row r="298" spans="12:14" ht="42" customHeight="1">
      <c r="L298" s="88"/>
      <c r="M298" s="23">
        <f t="shared" si="8"/>
        <v>0</v>
      </c>
      <c r="N298" s="23" t="str">
        <f t="shared" si="9"/>
        <v/>
      </c>
    </row>
    <row r="299" spans="12:14" ht="42" customHeight="1">
      <c r="L299" s="92"/>
      <c r="M299" s="23">
        <f t="shared" si="8"/>
        <v>0</v>
      </c>
      <c r="N299" s="23" t="str">
        <f t="shared" si="9"/>
        <v/>
      </c>
    </row>
    <row r="300" spans="12:14" ht="42" customHeight="1">
      <c r="L300" s="92"/>
      <c r="M300" s="23">
        <f t="shared" si="8"/>
        <v>0</v>
      </c>
      <c r="N300" s="23" t="str">
        <f t="shared" si="9"/>
        <v/>
      </c>
    </row>
    <row r="301" spans="12:14" ht="42" customHeight="1">
      <c r="L301" s="92"/>
    </row>
    <row r="302" spans="12:14" ht="42" customHeight="1">
      <c r="L302" s="92"/>
    </row>
    <row r="303" spans="12:14" ht="42" customHeight="1">
      <c r="L303" s="93"/>
    </row>
    <row r="304" spans="12:14" ht="42" customHeight="1">
      <c r="L304" s="93"/>
    </row>
  </sheetData>
  <mergeCells count="2">
    <mergeCell ref="A1:H1"/>
    <mergeCell ref="A3:G3"/>
  </mergeCells>
  <phoneticPr fontId="0" type="noConversion"/>
  <conditionalFormatting sqref="E5:E7">
    <cfRule type="containsText" dxfId="501" priority="7" operator="containsText" text="CADUCADO">
      <formula>NOT(ISERROR(SEARCH("CADUCADO",E5)))</formula>
    </cfRule>
    <cfRule type="expression" dxfId="500" priority="8">
      <formula xml:space="preserve"> CADUCADO</formula>
    </cfRule>
  </conditionalFormatting>
  <conditionalFormatting sqref="E5:E7">
    <cfRule type="containsText" dxfId="499" priority="5" operator="containsText" text="CADUCADO">
      <formula>NOT(ISERROR(SEARCH("CADUCADO",E5)))</formula>
    </cfRule>
  </conditionalFormatting>
  <conditionalFormatting sqref="F5:F7">
    <cfRule type="containsText" dxfId="498" priority="2" operator="containsText" text="CADUCADO">
      <formula>NOT(ISERROR(SEARCH("CADUCADO",F5)))</formula>
    </cfRule>
    <cfRule type="expression" dxfId="497" priority="3">
      <formula xml:space="preserve"> CADUCADO</formula>
    </cfRule>
  </conditionalFormatting>
  <conditionalFormatting sqref="F5:F7">
    <cfRule type="containsText" dxfId="496" priority="1" operator="containsText" text="ALERTA">
      <formula>NOT(ISERROR(SEARCH("ALERTA",F5)))</formula>
    </cfRule>
  </conditionalFormatting>
  <hyperlinks>
    <hyperlink ref="A1:H1" location="TITULARES!A1" display="LISTA DE DIAGNOSTICADORES CON AUTORIZACIÓN DE COMERCIALIZACIÓN EN CUBA 2017" xr:uid="{00000000-0004-0000-0800-000000000000}"/>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Q660"/>
  <sheetViews>
    <sheetView workbookViewId="0">
      <selection sqref="A1:H1"/>
    </sheetView>
  </sheetViews>
  <sheetFormatPr baseColWidth="10" defaultRowHeight="15"/>
  <cols>
    <col min="1" max="1" width="16" style="63" customWidth="1"/>
    <col min="2" max="2" width="13.28515625" style="169" customWidth="1"/>
    <col min="3" max="4" width="15.42578125" style="63" customWidth="1"/>
    <col min="5" max="5" width="16.7109375" style="63" customWidth="1"/>
    <col min="6" max="6" width="15.42578125" style="63" customWidth="1"/>
    <col min="7" max="7" width="13.7109375" style="63" customWidth="1"/>
    <col min="8" max="8" width="56.28515625" style="63" customWidth="1"/>
    <col min="9" max="9" width="61.28515625" style="63" customWidth="1"/>
    <col min="10" max="10" width="45.42578125" style="1003" customWidth="1"/>
    <col min="11" max="11" width="19" style="150" customWidth="1"/>
    <col min="12" max="12" width="11.42578125" style="88" hidden="1" customWidth="1"/>
    <col min="13" max="13" width="12.85546875" style="88" hidden="1" customWidth="1"/>
    <col min="14" max="14" width="17.28515625" style="88" hidden="1" customWidth="1"/>
    <col min="15" max="15" width="11.5703125" style="63" hidden="1" customWidth="1"/>
    <col min="16" max="16" width="8.5703125" style="63" hidden="1" customWidth="1"/>
    <col min="17" max="17" width="5.140625" style="63" hidden="1" customWidth="1"/>
    <col min="18" max="18" width="8.5703125" style="63" customWidth="1"/>
    <col min="19" max="19" width="7.140625" style="63" customWidth="1"/>
    <col min="20" max="16384" width="11.42578125" style="63"/>
  </cols>
  <sheetData>
    <row r="1" spans="1:49">
      <c r="A1" s="2295" t="s">
        <v>5695</v>
      </c>
      <c r="B1" s="2295"/>
      <c r="C1" s="2295"/>
      <c r="D1" s="2295"/>
      <c r="E1" s="2295"/>
      <c r="F1" s="2295"/>
      <c r="G1" s="2295"/>
      <c r="H1" s="2295"/>
    </row>
    <row r="2" spans="1:49" ht="26.25" customHeight="1" thickBot="1">
      <c r="A2" s="1004" t="s">
        <v>365</v>
      </c>
      <c r="B2" s="1628"/>
      <c r="C2" s="892"/>
      <c r="D2" s="892"/>
      <c r="E2" s="892"/>
      <c r="F2" s="892"/>
      <c r="S2" s="546" t="s">
        <v>2868</v>
      </c>
      <c r="T2" s="1005">
        <f ca="1">TODAY()</f>
        <v>45825</v>
      </c>
    </row>
    <row r="3" spans="1:49" ht="21.75" customHeight="1" thickTop="1" thickBot="1">
      <c r="A3" s="2322" t="s">
        <v>1188</v>
      </c>
      <c r="B3" s="2323"/>
      <c r="C3" s="2323"/>
      <c r="D3" s="2323"/>
      <c r="E3" s="2323"/>
      <c r="F3" s="2323"/>
      <c r="G3" s="2324"/>
      <c r="H3" s="1006"/>
      <c r="I3" s="1006"/>
      <c r="J3" s="498"/>
      <c r="K3" s="492"/>
    </row>
    <row r="4" spans="1:49" s="704" customFormat="1" ht="30.75" customHeight="1" thickTop="1" thickBot="1">
      <c r="A4" s="706" t="s">
        <v>1644</v>
      </c>
      <c r="B4" s="348" t="s">
        <v>1187</v>
      </c>
      <c r="C4" s="708" t="s">
        <v>1189</v>
      </c>
      <c r="D4" s="708" t="s">
        <v>1190</v>
      </c>
      <c r="E4" s="707" t="s">
        <v>2869</v>
      </c>
      <c r="F4" s="707" t="s">
        <v>2870</v>
      </c>
      <c r="G4" s="1007" t="s">
        <v>618</v>
      </c>
      <c r="H4" s="708" t="s">
        <v>1632</v>
      </c>
      <c r="I4" s="708" t="s">
        <v>1191</v>
      </c>
      <c r="J4" s="708" t="s">
        <v>443</v>
      </c>
      <c r="K4" s="1008" t="s">
        <v>1071</v>
      </c>
      <c r="L4" s="703" t="s">
        <v>1638</v>
      </c>
      <c r="M4" s="703" t="s">
        <v>1636</v>
      </c>
      <c r="N4" s="703" t="s">
        <v>1637</v>
      </c>
      <c r="R4" s="658"/>
      <c r="S4" s="156"/>
      <c r="T4" s="1009"/>
      <c r="U4" s="1010">
        <v>2012</v>
      </c>
      <c r="V4" s="1011">
        <v>2013</v>
      </c>
      <c r="W4" s="1011">
        <v>2014</v>
      </c>
      <c r="X4" s="1011">
        <v>2015</v>
      </c>
      <c r="Y4" s="1011">
        <v>2016</v>
      </c>
      <c r="Z4" s="1010" t="s">
        <v>2872</v>
      </c>
      <c r="AA4" s="1012" t="s">
        <v>1641</v>
      </c>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1:49" s="1035" customFormat="1" ht="21" customHeight="1">
      <c r="A5" s="484" t="s">
        <v>1635</v>
      </c>
      <c r="B5" s="1629" t="s">
        <v>1366</v>
      </c>
      <c r="C5" s="230">
        <v>39100</v>
      </c>
      <c r="D5" s="254">
        <v>46388</v>
      </c>
      <c r="E5" s="254" t="str">
        <f t="shared" ref="E5:E15" ca="1" si="0">IF(D5&lt;=$T$2,"CADUCADO","VIGENTE")</f>
        <v>VIGENTE</v>
      </c>
      <c r="F5" s="900" t="str">
        <f t="shared" ref="F5:F15" ca="1" si="1">IF($T$2&gt;=(EDATE(D5,-3)),"ALERTA","OK")</f>
        <v>OK</v>
      </c>
      <c r="G5" s="361" t="s">
        <v>1304</v>
      </c>
      <c r="H5" s="369" t="s">
        <v>5176</v>
      </c>
      <c r="I5" s="362" t="s">
        <v>1245</v>
      </c>
      <c r="J5" s="231" t="s">
        <v>1389</v>
      </c>
      <c r="K5" s="347"/>
      <c r="L5" s="1033"/>
      <c r="M5" s="1033" t="e">
        <f>IF(ISNUMBER(FIND("/",#REF!,1)),MID(#REF!,1,FIND("/",#REF!,1)-1),#REF!)</f>
        <v>#REF!</v>
      </c>
      <c r="N5" s="1033" t="str">
        <f>IF(ISNUMBER(FIND("/",#REF!,1)),MID(#REF!,FIND("/",#REF!,1)+1,LEN(#REF!)),"")</f>
        <v/>
      </c>
      <c r="O5" s="1034"/>
      <c r="P5" s="1034"/>
      <c r="Q5" s="1034"/>
      <c r="R5" s="1034"/>
      <c r="S5" s="1034"/>
      <c r="T5" s="1034"/>
      <c r="U5" s="1034"/>
      <c r="V5" s="1034"/>
      <c r="W5" s="1034"/>
      <c r="X5" s="1034"/>
    </row>
    <row r="6" spans="1:49" s="875" customFormat="1" ht="18" customHeight="1">
      <c r="A6" s="316" t="s">
        <v>1634</v>
      </c>
      <c r="B6" s="237" t="s">
        <v>1706</v>
      </c>
      <c r="C6" s="257">
        <v>39100</v>
      </c>
      <c r="D6" s="239">
        <v>46388</v>
      </c>
      <c r="E6" s="351" t="str">
        <f t="shared" ca="1" si="0"/>
        <v>VIGENTE</v>
      </c>
      <c r="F6" s="654" t="str">
        <f t="shared" ca="1" si="1"/>
        <v>OK</v>
      </c>
      <c r="G6" s="237" t="s">
        <v>1304</v>
      </c>
      <c r="H6" s="242" t="s">
        <v>1367</v>
      </c>
      <c r="I6" s="242" t="s">
        <v>1245</v>
      </c>
      <c r="J6" s="237" t="s">
        <v>446</v>
      </c>
      <c r="K6" s="337">
        <v>4018102</v>
      </c>
      <c r="L6" s="874"/>
      <c r="M6" s="874" t="str">
        <f>IF(ISNUMBER(FIND("/",$B5,1)),MID($B5,1,FIND("/",$B5,1)-1),$B5)</f>
        <v>D0701-01</v>
      </c>
      <c r="N6" s="874" t="str">
        <f>IF(ISNUMBER(FIND("/",$B5,1)),MID($B5,FIND("/",$B5,1)+1,LEN($B5)),"")</f>
        <v/>
      </c>
      <c r="O6" s="1019"/>
      <c r="P6" s="1019"/>
      <c r="Q6" s="1019"/>
      <c r="R6" s="1019"/>
      <c r="S6" s="1019"/>
      <c r="T6" s="1019"/>
      <c r="U6" s="1019"/>
      <c r="V6" s="1019"/>
      <c r="W6" s="1019"/>
      <c r="X6" s="1019"/>
    </row>
    <row r="7" spans="1:49" s="723" customFormat="1" ht="18" customHeight="1">
      <c r="A7" s="316" t="s">
        <v>1634</v>
      </c>
      <c r="B7" s="237" t="s">
        <v>1707</v>
      </c>
      <c r="C7" s="257">
        <v>39100</v>
      </c>
      <c r="D7" s="239">
        <v>46388</v>
      </c>
      <c r="E7" s="351" t="str">
        <f t="shared" ca="1" si="0"/>
        <v>VIGENTE</v>
      </c>
      <c r="F7" s="654" t="str">
        <f t="shared" ca="1" si="1"/>
        <v>OK</v>
      </c>
      <c r="G7" s="237" t="s">
        <v>1304</v>
      </c>
      <c r="H7" s="242" t="s">
        <v>1368</v>
      </c>
      <c r="I7" s="242" t="s">
        <v>1245</v>
      </c>
      <c r="J7" s="237" t="s">
        <v>445</v>
      </c>
      <c r="K7" s="337">
        <v>4020052</v>
      </c>
      <c r="L7" s="719"/>
      <c r="M7" s="719" t="e">
        <f>IF(ISNUMBER(FIND("/",#REF!,1)),MID(#REF!,1,FIND("/",#REF!,1)-1),#REF!)</f>
        <v>#REF!</v>
      </c>
      <c r="N7" s="719" t="str">
        <f>IF(ISNUMBER(FIND("/",#REF!,1)),MID(#REF!,FIND("/",#REF!,1)+1,LEN(#REF!)),"")</f>
        <v/>
      </c>
      <c r="O7" s="1020"/>
      <c r="P7" s="1020"/>
      <c r="Q7" s="1020"/>
      <c r="R7" s="1020"/>
      <c r="S7" s="1020"/>
      <c r="T7" s="1020"/>
      <c r="U7" s="1020"/>
      <c r="V7" s="1020"/>
      <c r="W7" s="1020"/>
      <c r="X7" s="1020"/>
    </row>
    <row r="8" spans="1:49" s="723" customFormat="1" ht="18" customHeight="1">
      <c r="A8" s="316" t="s">
        <v>1634</v>
      </c>
      <c r="B8" s="237" t="s">
        <v>1708</v>
      </c>
      <c r="C8" s="257">
        <v>39100</v>
      </c>
      <c r="D8" s="239">
        <v>46388</v>
      </c>
      <c r="E8" s="351" t="str">
        <f t="shared" ca="1" si="0"/>
        <v>VIGENTE</v>
      </c>
      <c r="F8" s="654" t="str">
        <f t="shared" ca="1" si="1"/>
        <v>OK</v>
      </c>
      <c r="G8" s="237" t="s">
        <v>1304</v>
      </c>
      <c r="H8" s="242" t="s">
        <v>935</v>
      </c>
      <c r="I8" s="242" t="s">
        <v>1245</v>
      </c>
      <c r="J8" s="237" t="s">
        <v>445</v>
      </c>
      <c r="K8" s="337">
        <v>4020362</v>
      </c>
      <c r="L8" s="719"/>
      <c r="M8" s="719" t="e">
        <f>IF(ISNUMBER(FIND("/",#REF!,1)),MID(#REF!,1,FIND("/",#REF!,1)-1),#REF!)</f>
        <v>#REF!</v>
      </c>
      <c r="N8" s="719" t="str">
        <f>IF(ISNUMBER(FIND("/",#REF!,1)),MID(#REF!,FIND("/",#REF!,1)+1,LEN(#REF!)),"")</f>
        <v/>
      </c>
      <c r="O8" s="1020"/>
      <c r="P8" s="1020"/>
      <c r="Q8" s="1020"/>
      <c r="R8" s="1020"/>
      <c r="S8" s="1020"/>
      <c r="T8" s="1020"/>
      <c r="U8" s="1020"/>
      <c r="V8" s="1020"/>
      <c r="W8" s="1020"/>
      <c r="X8" s="1020"/>
    </row>
    <row r="9" spans="1:49" s="723" customFormat="1" ht="18" customHeight="1">
      <c r="A9" s="316" t="s">
        <v>1634</v>
      </c>
      <c r="B9" s="237" t="s">
        <v>1546</v>
      </c>
      <c r="C9" s="257">
        <v>39100</v>
      </c>
      <c r="D9" s="239">
        <v>46388</v>
      </c>
      <c r="E9" s="351" t="str">
        <f t="shared" ca="1" si="0"/>
        <v>VIGENTE</v>
      </c>
      <c r="F9" s="654" t="str">
        <f t="shared" ca="1" si="1"/>
        <v>OK</v>
      </c>
      <c r="G9" s="237" t="s">
        <v>1304</v>
      </c>
      <c r="H9" s="242" t="s">
        <v>1369</v>
      </c>
      <c r="I9" s="242" t="s">
        <v>1245</v>
      </c>
      <c r="J9" s="237" t="s">
        <v>1389</v>
      </c>
      <c r="K9" s="337">
        <v>4021802</v>
      </c>
      <c r="L9" s="719"/>
      <c r="M9" s="719" t="e">
        <f>IF(ISNUMBER(FIND("/",#REF!,1)),MID(#REF!,1,FIND("/",#REF!,1)-1),#REF!)</f>
        <v>#REF!</v>
      </c>
      <c r="N9" s="719" t="str">
        <f>IF(ISNUMBER(FIND("/",#REF!,1)),MID(#REF!,FIND("/",#REF!,1)+1,LEN(#REF!)),"")</f>
        <v/>
      </c>
      <c r="O9" s="1020"/>
      <c r="P9" s="1020"/>
      <c r="Q9" s="1020"/>
      <c r="R9" s="1020"/>
      <c r="S9" s="1020"/>
      <c r="T9" s="1020"/>
      <c r="U9" s="1020"/>
      <c r="V9" s="1020"/>
      <c r="W9" s="1020"/>
      <c r="X9" s="1020"/>
    </row>
    <row r="10" spans="1:49" s="169" customFormat="1" ht="18" customHeight="1">
      <c r="A10" s="316" t="s">
        <v>1634</v>
      </c>
      <c r="B10" s="237" t="s">
        <v>1232</v>
      </c>
      <c r="C10" s="257">
        <v>39100</v>
      </c>
      <c r="D10" s="239">
        <v>46388</v>
      </c>
      <c r="E10" s="351" t="str">
        <f t="shared" ca="1" si="0"/>
        <v>VIGENTE</v>
      </c>
      <c r="F10" s="654" t="str">
        <f t="shared" ca="1" si="1"/>
        <v>OK</v>
      </c>
      <c r="G10" s="237" t="s">
        <v>1304</v>
      </c>
      <c r="H10" s="242" t="s">
        <v>1330</v>
      </c>
      <c r="I10" s="242" t="s">
        <v>1245</v>
      </c>
      <c r="J10" s="237" t="s">
        <v>445</v>
      </c>
      <c r="K10" s="337">
        <v>4019612</v>
      </c>
      <c r="L10" s="876"/>
      <c r="M10" s="876" t="e">
        <f>IF(ISNUMBER(FIND("/",#REF!,1)),MID(#REF!,1,FIND("/",#REF!,1)-1),#REF!)</f>
        <v>#REF!</v>
      </c>
      <c r="N10" s="876" t="str">
        <f>IF(ISNUMBER(FIND("/",#REF!,1)),MID(#REF!,FIND("/",#REF!,1)+1,LEN(#REF!)),"")</f>
        <v/>
      </c>
      <c r="O10" s="1014"/>
      <c r="P10" s="1014"/>
      <c r="Q10" s="1014"/>
      <c r="R10" s="1014"/>
      <c r="S10" s="1014"/>
      <c r="T10" s="1014"/>
      <c r="U10" s="1014"/>
      <c r="V10" s="1014"/>
      <c r="W10" s="1014"/>
      <c r="X10" s="1014"/>
    </row>
    <row r="11" spans="1:49" s="169" customFormat="1" ht="18" customHeight="1">
      <c r="A11" s="316" t="s">
        <v>1634</v>
      </c>
      <c r="B11" s="237" t="s">
        <v>1233</v>
      </c>
      <c r="C11" s="257">
        <v>39100</v>
      </c>
      <c r="D11" s="239">
        <v>46388</v>
      </c>
      <c r="E11" s="351" t="str">
        <f t="shared" ca="1" si="0"/>
        <v>VIGENTE</v>
      </c>
      <c r="F11" s="654" t="str">
        <f t="shared" ca="1" si="1"/>
        <v>OK</v>
      </c>
      <c r="G11" s="237" t="s">
        <v>1304</v>
      </c>
      <c r="H11" s="242" t="s">
        <v>1331</v>
      </c>
      <c r="I11" s="242" t="s">
        <v>1245</v>
      </c>
      <c r="J11" s="237" t="s">
        <v>445</v>
      </c>
      <c r="K11" s="337">
        <v>4019622</v>
      </c>
      <c r="L11" s="876"/>
      <c r="M11" s="876" t="str">
        <f>IF(ISNUMBER(FIND("/",$B10,1)),MID($B10,1,FIND("/",$B10,1)-1),$B10)</f>
        <v>D0701-01</v>
      </c>
      <c r="N11" s="876" t="str">
        <f>IF(ISNUMBER(FIND("/",$B10,1)),MID($B10,FIND("/",$B10,1)+1,LEN($B10)),"")</f>
        <v>41</v>
      </c>
      <c r="O11" s="1014"/>
      <c r="P11" s="1014"/>
      <c r="Q11" s="1014"/>
      <c r="R11" s="1014"/>
      <c r="S11" s="1014"/>
      <c r="T11" s="1014"/>
      <c r="U11" s="1014"/>
      <c r="V11" s="1014"/>
      <c r="W11" s="1014"/>
      <c r="X11" s="1014"/>
    </row>
    <row r="12" spans="1:49" s="169" customFormat="1" ht="18" customHeight="1">
      <c r="A12" s="316" t="s">
        <v>1634</v>
      </c>
      <c r="B12" s="237" t="s">
        <v>895</v>
      </c>
      <c r="C12" s="257">
        <v>39100</v>
      </c>
      <c r="D12" s="239">
        <v>46388</v>
      </c>
      <c r="E12" s="351" t="str">
        <f t="shared" ca="1" si="0"/>
        <v>VIGENTE</v>
      </c>
      <c r="F12" s="654" t="str">
        <f t="shared" ca="1" si="1"/>
        <v>OK</v>
      </c>
      <c r="G12" s="237" t="s">
        <v>1304</v>
      </c>
      <c r="H12" s="242" t="s">
        <v>898</v>
      </c>
      <c r="I12" s="242" t="s">
        <v>1245</v>
      </c>
      <c r="J12" s="237" t="s">
        <v>445</v>
      </c>
      <c r="K12" s="337">
        <v>4012872</v>
      </c>
      <c r="L12" s="876"/>
      <c r="M12" s="876" t="e">
        <f>IF(ISNUMBER(FIND("/",#REF!,1)),MID(#REF!,1,FIND("/",#REF!,1)-1),#REF!)</f>
        <v>#REF!</v>
      </c>
      <c r="N12" s="876" t="str">
        <f>IF(ISNUMBER(FIND("/",#REF!,1)),MID(#REF!,FIND("/",#REF!,1)+1,LEN(#REF!)),"")</f>
        <v/>
      </c>
      <c r="O12" s="1014"/>
      <c r="P12" s="1014"/>
      <c r="Q12" s="1014"/>
      <c r="R12" s="1014"/>
      <c r="S12" s="1014"/>
      <c r="T12" s="1014"/>
      <c r="U12" s="1014"/>
      <c r="V12" s="1014"/>
      <c r="W12" s="1014"/>
      <c r="X12" s="1014"/>
    </row>
    <row r="13" spans="1:49" s="169" customFormat="1" ht="18" customHeight="1">
      <c r="A13" s="316" t="s">
        <v>1634</v>
      </c>
      <c r="B13" s="237" t="s">
        <v>896</v>
      </c>
      <c r="C13" s="257">
        <v>39100</v>
      </c>
      <c r="D13" s="239">
        <v>46388</v>
      </c>
      <c r="E13" s="351" t="str">
        <f t="shared" ca="1" si="0"/>
        <v>VIGENTE</v>
      </c>
      <c r="F13" s="654" t="str">
        <f t="shared" ca="1" si="1"/>
        <v>OK</v>
      </c>
      <c r="G13" s="237" t="s">
        <v>1304</v>
      </c>
      <c r="H13" s="242" t="s">
        <v>892</v>
      </c>
      <c r="I13" s="242" t="s">
        <v>1245</v>
      </c>
      <c r="J13" s="237" t="s">
        <v>446</v>
      </c>
      <c r="K13" s="337">
        <v>4013682</v>
      </c>
      <c r="L13" s="876"/>
      <c r="M13" s="876" t="e">
        <f>IF(ISNUMBER(FIND("/",#REF!,1)),MID(#REF!,1,FIND("/",#REF!,1)-1),#REF!)</f>
        <v>#REF!</v>
      </c>
      <c r="N13" s="876" t="str">
        <f>IF(ISNUMBER(FIND("/",#REF!,1)),MID(#REF!,FIND("/",#REF!,1)+1,LEN(#REF!)),"")</f>
        <v/>
      </c>
      <c r="O13" s="1014"/>
      <c r="P13" s="1014"/>
      <c r="Q13" s="1014"/>
      <c r="R13" s="1014"/>
      <c r="S13" s="1014"/>
      <c r="T13" s="1014"/>
      <c r="U13" s="1014"/>
      <c r="V13" s="1014"/>
      <c r="W13" s="1014"/>
      <c r="X13" s="1014"/>
    </row>
    <row r="14" spans="1:49" s="169" customFormat="1" ht="18" customHeight="1">
      <c r="A14" s="316" t="s">
        <v>1634</v>
      </c>
      <c r="B14" s="237" t="s">
        <v>897</v>
      </c>
      <c r="C14" s="257">
        <v>39100</v>
      </c>
      <c r="D14" s="239">
        <v>46388</v>
      </c>
      <c r="E14" s="351" t="str">
        <f t="shared" ca="1" si="0"/>
        <v>VIGENTE</v>
      </c>
      <c r="F14" s="654" t="str">
        <f t="shared" ca="1" si="1"/>
        <v>OK</v>
      </c>
      <c r="G14" s="237" t="s">
        <v>1304</v>
      </c>
      <c r="H14" s="242" t="s">
        <v>916</v>
      </c>
      <c r="I14" s="242" t="s">
        <v>1245</v>
      </c>
      <c r="J14" s="237" t="s">
        <v>445</v>
      </c>
      <c r="K14" s="337">
        <v>4016852</v>
      </c>
      <c r="L14" s="876"/>
      <c r="M14" s="876" t="e">
        <f>IF(ISNUMBER(FIND("/",#REF!,1)),MID(#REF!,1,FIND("/",#REF!,1)-1),#REF!)</f>
        <v>#REF!</v>
      </c>
      <c r="N14" s="876" t="str">
        <f>IF(ISNUMBER(FIND("/",#REF!,1)),MID(#REF!,FIND("/",#REF!,1)+1,LEN(#REF!)),"")</f>
        <v/>
      </c>
      <c r="O14" s="1014"/>
      <c r="P14" s="1014"/>
      <c r="Q14" s="1014"/>
      <c r="R14" s="1014"/>
      <c r="S14" s="1014"/>
      <c r="T14" s="1014"/>
      <c r="U14" s="1014"/>
      <c r="V14" s="1014"/>
      <c r="W14" s="1014"/>
      <c r="X14" s="1014"/>
    </row>
    <row r="15" spans="1:49" s="169" customFormat="1" ht="18" customHeight="1">
      <c r="A15" s="316" t="s">
        <v>1634</v>
      </c>
      <c r="B15" s="237" t="s">
        <v>1970</v>
      </c>
      <c r="C15" s="257">
        <v>41976</v>
      </c>
      <c r="D15" s="239">
        <v>46388</v>
      </c>
      <c r="E15" s="351" t="str">
        <f t="shared" ca="1" si="0"/>
        <v>VIGENTE</v>
      </c>
      <c r="F15" s="654" t="str">
        <f t="shared" ca="1" si="1"/>
        <v>OK</v>
      </c>
      <c r="G15" s="237" t="s">
        <v>1304</v>
      </c>
      <c r="H15" s="242" t="s">
        <v>1969</v>
      </c>
      <c r="I15" s="242" t="s">
        <v>1245</v>
      </c>
      <c r="J15" s="237" t="s">
        <v>446</v>
      </c>
      <c r="K15" s="337">
        <v>4011042</v>
      </c>
      <c r="L15" s="876"/>
      <c r="M15" s="876" t="e">
        <f>IF(ISNUMBER(FIND("/",#REF!,1)),MID(#REF!,1,FIND("/",#REF!,1)-1),#REF!)</f>
        <v>#REF!</v>
      </c>
      <c r="N15" s="876" t="str">
        <f>IF(ISNUMBER(FIND("/",#REF!,1)),MID(#REF!,FIND("/",#REF!,1)+1,LEN(#REF!)),"")</f>
        <v/>
      </c>
      <c r="O15" s="1014"/>
      <c r="P15" s="1014"/>
      <c r="Q15" s="1014"/>
      <c r="R15" s="1014"/>
      <c r="S15" s="1014"/>
      <c r="T15" s="1014"/>
      <c r="U15" s="1014"/>
      <c r="V15" s="1014"/>
      <c r="W15" s="1014"/>
      <c r="X15" s="1014"/>
    </row>
    <row r="16" spans="1:49" s="1856" customFormat="1" ht="30">
      <c r="A16" s="496" t="s">
        <v>1635</v>
      </c>
      <c r="B16" s="224" t="s">
        <v>1308</v>
      </c>
      <c r="C16" s="225">
        <v>39119</v>
      </c>
      <c r="D16" s="226">
        <v>46419</v>
      </c>
      <c r="E16" s="226" t="str">
        <f t="shared" ref="E16:E31" ca="1" si="2">IF(D16&lt;=$T$2,"CADUCADO","VIGENTE")</f>
        <v>VIGENTE</v>
      </c>
      <c r="F16" s="664" t="str">
        <f t="shared" ref="F16:F51" ca="1" si="3">IF($T$2&gt;=(EDATE(D16,-3)),"ALERTA","OK")</f>
        <v>OK</v>
      </c>
      <c r="G16" s="224" t="s">
        <v>1305</v>
      </c>
      <c r="H16" s="259" t="s">
        <v>5218</v>
      </c>
      <c r="I16" s="227" t="s">
        <v>1068</v>
      </c>
      <c r="J16" s="224" t="s">
        <v>1333</v>
      </c>
      <c r="K16" s="332"/>
      <c r="L16" s="1848"/>
      <c r="M16" s="1848" t="e">
        <f>IF(ISNUMBER(FIND("/",#REF!,1)),MID(#REF!,1,FIND("/",#REF!,1)-1),#REF!)</f>
        <v>#REF!</v>
      </c>
      <c r="N16" s="1848" t="str">
        <f>IF(ISNUMBER(FIND("/",#REF!,1)),MID(#REF!,FIND("/",#REF!,1)+1,LEN(#REF!)),"")</f>
        <v/>
      </c>
      <c r="O16" s="1849" t="s">
        <v>1640</v>
      </c>
      <c r="P16" s="1850"/>
      <c r="Q16" s="1851"/>
      <c r="R16" s="1852"/>
      <c r="S16" s="1852"/>
      <c r="T16" s="1853"/>
      <c r="U16" s="1854">
        <f>COUNTIFS($C$16:$C$75, "&gt;="&amp;U21, $C$16:$C$75, "&lt;="&amp;U22, $A$16:$A$75, "&lt;&gt;F")</f>
        <v>0</v>
      </c>
      <c r="V16" s="1854">
        <f>COUNTIFS($C$16:$C$75, "&gt;="&amp;V21, $C$16:$C$75, "&lt;="&amp;V22, $A$16:$A$75, "&lt;&gt;F")</f>
        <v>0</v>
      </c>
      <c r="W16" s="1854">
        <f>COUNTIFS($C$16:$C$75, "&gt;="&amp;W21, $C$16:$C$75, "&lt;="&amp;W22, $A$16:$A$75, "&lt;&gt;F")</f>
        <v>0</v>
      </c>
      <c r="X16" s="1854">
        <f>COUNTIFS($C$16:$C$75, "&gt;="&amp;X21, $C$16:$C$75, "&lt;="&amp;X22, $A$16:$A$75, "&lt;&gt;F")</f>
        <v>0</v>
      </c>
      <c r="Y16" s="1854">
        <f>COUNTIFS($C$16:$C$75, "&gt;="&amp;Y21, $C$16:$C$75, "&lt;="&amp;Y22, $A$16:$A$75, "&lt;&gt;F")</f>
        <v>0</v>
      </c>
      <c r="Z16" s="1854">
        <f>COUNTIFS($C$16:$C$75,"&gt;="&amp;Z21, $C$16:$C$75, "&lt;="&amp;Z22, $A$16:$A$75, "&lt;&gt;F")</f>
        <v>0</v>
      </c>
      <c r="AA16" s="1855">
        <f>SUM(U16:Y16)</f>
        <v>0</v>
      </c>
    </row>
    <row r="17" spans="1:41" s="723" customFormat="1" ht="18" customHeight="1">
      <c r="A17" s="316" t="s">
        <v>1634</v>
      </c>
      <c r="B17" s="237" t="s">
        <v>1309</v>
      </c>
      <c r="C17" s="205">
        <v>39119</v>
      </c>
      <c r="D17" s="239">
        <v>46419</v>
      </c>
      <c r="E17" s="319" t="str">
        <f t="shared" ca="1" si="2"/>
        <v>VIGENTE</v>
      </c>
      <c r="F17" s="654" t="str">
        <f t="shared" ca="1" si="3"/>
        <v>OK</v>
      </c>
      <c r="G17" s="204" t="s">
        <v>1305</v>
      </c>
      <c r="H17" s="242" t="s">
        <v>3323</v>
      </c>
      <c r="I17" s="203" t="s">
        <v>1068</v>
      </c>
      <c r="J17" s="204" t="s">
        <v>511</v>
      </c>
      <c r="K17" s="282" t="s">
        <v>448</v>
      </c>
      <c r="L17" s="719"/>
      <c r="M17" s="719" t="e">
        <f>IF(ISNUMBER(FIND("/",#REF!,1)),MID(#REF!,1,FIND("/",#REF!,1)-1),#REF!)</f>
        <v>#REF!</v>
      </c>
      <c r="N17" s="719" t="str">
        <f>IF(ISNUMBER(FIND("/",#REF!,1)),MID(#REF!,FIND("/",#REF!,1)+1,LEN(#REF!)),"")</f>
        <v/>
      </c>
      <c r="O17" s="1857" t="s">
        <v>1644</v>
      </c>
      <c r="P17" s="1857" t="s">
        <v>1636</v>
      </c>
      <c r="Q17" s="1858" t="s">
        <v>1641</v>
      </c>
      <c r="R17" s="1020"/>
      <c r="S17" s="1020"/>
      <c r="T17" s="1853" t="s">
        <v>2873</v>
      </c>
      <c r="U17" s="1854">
        <f>COUNTIFS($C$16:$C$75, "&gt;="&amp;U21, $C$16:$C$75, "&lt;="&amp;U22, $A$16:$A$75, "&lt;&gt;F",$G$16:$G$75, "A" )</f>
        <v>0</v>
      </c>
      <c r="V17" s="1854">
        <f>COUNTIFS($C$16:$C$75, "&gt;="&amp;V21, $C$16:$C$75, "&lt;="&amp;V22, $A$16:$A$75, "&lt;&gt;F",$G$16:$G$75, "A" )</f>
        <v>0</v>
      </c>
      <c r="W17" s="1854">
        <f>COUNTIFS($C$16:$C$75, "&gt;="&amp;W21, $C$16:$C$75, "&lt;="&amp;W22, $A$16:$A$75, "&lt;&gt;F",$G$16:$G$75, "A" )</f>
        <v>0</v>
      </c>
      <c r="X17" s="1854">
        <f>COUNTIFS($C$16:$C$75, "&gt;="&amp;X21, $C$16:$C$75, "&lt;="&amp;X22, $A$16:$A$75, "&lt;&gt;F",$G$16:$G$75, "A" )</f>
        <v>0</v>
      </c>
      <c r="Y17" s="1854">
        <f>COUNTIFS($C$16:$C$75, "&gt;="&amp;Y21, $C$16:$C$75, "&lt;="&amp;Y22, $A$16:$A$75, "&lt;&gt;F",$G$16:$G$75, "A" )</f>
        <v>0</v>
      </c>
      <c r="Z17" s="1854">
        <f>COUNTIFS($C$16:$C$75,"&gt;="&amp;Z22, $C$16:$C$75, "&lt;="&amp;Z23, $A$16:$A$75, "&lt;&gt;F",$G$16:$G$75, "A")</f>
        <v>0</v>
      </c>
      <c r="AA17" s="1855">
        <f>SUM(U17:Y17)</f>
        <v>0</v>
      </c>
    </row>
    <row r="18" spans="1:41" s="723" customFormat="1" ht="18" customHeight="1">
      <c r="A18" s="316" t="s">
        <v>1634</v>
      </c>
      <c r="B18" s="237" t="s">
        <v>1310</v>
      </c>
      <c r="C18" s="205">
        <v>39119</v>
      </c>
      <c r="D18" s="239">
        <v>46419</v>
      </c>
      <c r="E18" s="319" t="str">
        <f t="shared" ca="1" si="2"/>
        <v>VIGENTE</v>
      </c>
      <c r="F18" s="654" t="str">
        <f t="shared" ca="1" si="3"/>
        <v>OK</v>
      </c>
      <c r="G18" s="204" t="s">
        <v>1305</v>
      </c>
      <c r="H18" s="242" t="s">
        <v>1054</v>
      </c>
      <c r="I18" s="203" t="s">
        <v>1068</v>
      </c>
      <c r="J18" s="204" t="s">
        <v>512</v>
      </c>
      <c r="K18" s="282" t="s">
        <v>449</v>
      </c>
      <c r="L18" s="719"/>
      <c r="M18" s="719" t="e">
        <f>IF(ISNUMBER(FIND("/",#REF!,1)),MID(#REF!,1,FIND("/",#REF!,1)-1),#REF!)</f>
        <v>#REF!</v>
      </c>
      <c r="N18" s="719" t="str">
        <f>IF(ISNUMBER(FIND("/",#REF!,1)),MID(#REF!,FIND("/",#REF!,1)+1,LEN(#REF!)),"")</f>
        <v/>
      </c>
      <c r="O18" s="1857" t="s">
        <v>1635</v>
      </c>
      <c r="P18" s="1859"/>
      <c r="Q18" s="1860">
        <v>15</v>
      </c>
      <c r="R18" s="1020"/>
      <c r="S18" s="1020"/>
      <c r="T18" s="1853" t="s">
        <v>2874</v>
      </c>
      <c r="U18" s="1854">
        <f>COUNTIFS($C$16:$C$75, "&gt;="&amp;U21, $C$16:$C$75, "&lt;="&amp;U22, $A$16:$A$75, "&lt;&gt;F",$G$16:$G$75, "B" )</f>
        <v>0</v>
      </c>
      <c r="V18" s="1854">
        <f>COUNTIFS($C$16:$C$75, "&gt;="&amp;V21, $C$16:$C$75, "&lt;="&amp;V22, $A$16:$A$75, "&lt;&gt;F",$G$16:$G$75, "B" )</f>
        <v>0</v>
      </c>
      <c r="W18" s="1854">
        <f>COUNTIFS($C$16:$C$75, "&gt;="&amp;W21, $C$16:$C$75, "&lt;="&amp;W22, $A$16:$A$75, "&lt;&gt;F",$G$16:$G$75, "B" )</f>
        <v>0</v>
      </c>
      <c r="X18" s="1854">
        <f>COUNTIFS($C$16:$C$75, "&gt;="&amp;X21, $C$16:$C$75, "&lt;="&amp;X22, $A$16:$A$75, "&lt;&gt;F",$G$16:$G$75, "B" )</f>
        <v>0</v>
      </c>
      <c r="Y18" s="1854">
        <f>COUNTIFS($C$16:$C$75, "&gt;="&amp;Y21, $C$16:$C$75, "&lt;="&amp;Y22, $A$16:$A$75, "&lt;&gt;F",$G$16:$G$75, "B" )</f>
        <v>0</v>
      </c>
      <c r="Z18" s="1854">
        <f>COUNTIFS($C$16:$C$75,"&gt;="&amp;Z23, $C$16:$C$75, "&lt;="&amp;#REF!, $A$16:$A$75, "&lt;&gt;F",$G$16:$G$75, "A")</f>
        <v>0</v>
      </c>
      <c r="AA18" s="1855">
        <f>SUM(U18:Y18)</f>
        <v>0</v>
      </c>
    </row>
    <row r="19" spans="1:41" s="723" customFormat="1" ht="18" customHeight="1">
      <c r="A19" s="316" t="s">
        <v>1634</v>
      </c>
      <c r="B19" s="237" t="s">
        <v>1311</v>
      </c>
      <c r="C19" s="205">
        <v>39119</v>
      </c>
      <c r="D19" s="239">
        <v>46419</v>
      </c>
      <c r="E19" s="319" t="str">
        <f t="shared" ca="1" si="2"/>
        <v>VIGENTE</v>
      </c>
      <c r="F19" s="654" t="str">
        <f t="shared" ca="1" si="3"/>
        <v>OK</v>
      </c>
      <c r="G19" s="204" t="s">
        <v>1305</v>
      </c>
      <c r="H19" s="242" t="s">
        <v>1055</v>
      </c>
      <c r="I19" s="203" t="s">
        <v>1068</v>
      </c>
      <c r="J19" s="204" t="s">
        <v>511</v>
      </c>
      <c r="K19" s="282" t="s">
        <v>450</v>
      </c>
      <c r="L19" s="719"/>
      <c r="M19" s="719" t="e">
        <f>IF(ISNUMBER(FIND("/",#REF!,1)),MID(#REF!,1,FIND("/",#REF!,1)-1),#REF!)</f>
        <v>#REF!</v>
      </c>
      <c r="N19" s="719" t="str">
        <f>IF(ISNUMBER(FIND("/",#REF!,1)),MID(#REF!,FIND("/",#REF!,1)+1,LEN(#REF!)),"")</f>
        <v/>
      </c>
      <c r="O19" s="1857" t="s">
        <v>1633</v>
      </c>
      <c r="P19" s="1859"/>
      <c r="Q19" s="1860">
        <v>74</v>
      </c>
      <c r="R19" s="1020"/>
      <c r="S19" s="1020"/>
      <c r="T19" s="1853" t="s">
        <v>2875</v>
      </c>
      <c r="U19" s="1854">
        <f>COUNTIFS($C$16:$C$75, "&gt;="&amp;U21, $C$16:$C$75, "&lt;="&amp;U22, $A$16:$A$75, "&lt;&gt;F",$G$16:$G$75, "C" )</f>
        <v>0</v>
      </c>
      <c r="V19" s="1854">
        <f>COUNTIFS($C$16:$C$75, "&gt;="&amp;V21, $C$16:$C$75, "&lt;="&amp;V22, $A$16:$A$75, "&lt;&gt;F",$G$16:$G$75, "C" )</f>
        <v>0</v>
      </c>
      <c r="W19" s="1854">
        <f>COUNTIFS($C$16:$C$75, "&gt;="&amp;W21, $C$16:$C$75, "&lt;="&amp;W22, $A$16:$A$75, "&lt;&gt;F",$G$16:$G$75, "C" )</f>
        <v>0</v>
      </c>
      <c r="X19" s="1854">
        <f>COUNTIFS($C$16:$C$75, "&gt;="&amp;X21, $C$16:$C$75, "&lt;="&amp;X22, $A$16:$A$75, "&lt;&gt;F",$G$16:$G$75, "C" )</f>
        <v>0</v>
      </c>
      <c r="Y19" s="1854">
        <f>COUNTIFS($C$16:$C$75, "&gt;="&amp;Y21, $C$16:$C$75, "&lt;="&amp;Y22, $A$16:$A$75, "&lt;&gt;F",$G$16:$G$75, "C" )</f>
        <v>0</v>
      </c>
      <c r="Z19" s="1854">
        <f>COUNTIFS($C$16:$C$75,"&gt;="&amp;#REF!, $C$16:$C$75, "&lt;="&amp;#REF!, $A$16:$A$75, "&lt;&gt;F",$G$16:$G$75, "A")</f>
        <v>0</v>
      </c>
      <c r="AA19" s="1855">
        <f>SUM(U19:Y19)</f>
        <v>0</v>
      </c>
    </row>
    <row r="20" spans="1:41" s="723" customFormat="1" ht="33" customHeight="1" thickBot="1">
      <c r="A20" s="316" t="s">
        <v>1634</v>
      </c>
      <c r="B20" s="237" t="s">
        <v>1312</v>
      </c>
      <c r="C20" s="205">
        <v>39119</v>
      </c>
      <c r="D20" s="239">
        <v>46419</v>
      </c>
      <c r="E20" s="319" t="str">
        <f t="shared" ca="1" si="2"/>
        <v>VIGENTE</v>
      </c>
      <c r="F20" s="654" t="str">
        <f t="shared" ca="1" si="3"/>
        <v>OK</v>
      </c>
      <c r="G20" s="204" t="s">
        <v>1305</v>
      </c>
      <c r="H20" s="242" t="s">
        <v>1056</v>
      </c>
      <c r="I20" s="203" t="s">
        <v>1068</v>
      </c>
      <c r="J20" s="204" t="s">
        <v>511</v>
      </c>
      <c r="K20" s="282" t="s">
        <v>451</v>
      </c>
      <c r="L20" s="719"/>
      <c r="M20" s="719" t="e">
        <f>IF(ISNUMBER(FIND("/",#REF!,1)),MID(#REF!,1,FIND("/",#REF!,1)-1),#REF!)</f>
        <v>#REF!</v>
      </c>
      <c r="N20" s="719" t="str">
        <f>IF(ISNUMBER(FIND("/",#REF!,1)),MID(#REF!,FIND("/",#REF!,1)+1,LEN(#REF!)),"")</f>
        <v/>
      </c>
      <c r="O20" s="1857" t="s">
        <v>1634</v>
      </c>
      <c r="P20" s="1859"/>
      <c r="Q20" s="1860">
        <v>280</v>
      </c>
      <c r="R20" s="1020"/>
      <c r="S20" s="1020"/>
      <c r="T20" s="867" t="s">
        <v>2876</v>
      </c>
      <c r="U20" s="1861">
        <f>COUNTIFS($C$16:$C$75, "&gt;="&amp;U21, $C$16:$C$75, "&lt;="&amp;U22, $A$16:$A$75, "&lt;&gt;F",$G$16:$G$75, "D" )</f>
        <v>0</v>
      </c>
      <c r="V20" s="1861">
        <f>COUNTIFS($C$16:$C$75, "&gt;="&amp;V21, $C$16:$C$75, "&lt;="&amp;V22, $A$16:$A$75, "&lt;&gt;F",$G$16:$G$75, "D" )</f>
        <v>0</v>
      </c>
      <c r="W20" s="1861">
        <f>COUNTIFS($C$16:$C$75, "&gt;="&amp;W21, $C$16:$C$75, "&lt;="&amp;W22, $A$16:$A$75, "&lt;&gt;F",$G$16:$G$75, "D" )</f>
        <v>0</v>
      </c>
      <c r="X20" s="1861">
        <f>COUNTIFS($C$16:$C$75, "&gt;="&amp;X21, $C$16:$C$75, "&lt;="&amp;X22, $A$16:$A$75, "&lt;&gt;F",$G$16:$G$75, "D" )</f>
        <v>0</v>
      </c>
      <c r="Y20" s="1861">
        <f>COUNTIFS($C$16:$C$75, "&gt;="&amp;Y21, $C$16:$C$75, "&lt;="&amp;Y22, $A$16:$A$75, "&lt;&gt;F",$G$16:$G$75, "D" )</f>
        <v>0</v>
      </c>
      <c r="Z20" s="1861">
        <f>COUNTIFS($C$16:$C$75,"&gt;="&amp;#REF!, $C$16:$C$75, "&lt;="&amp;#REF!, $A$16:$A$75, "&lt;&gt;F",$G$16:$G$75, "A")</f>
        <v>0</v>
      </c>
      <c r="AA20" s="1862">
        <f>SUM(U20:Y20)</f>
        <v>0</v>
      </c>
    </row>
    <row r="21" spans="1:41" s="723" customFormat="1" ht="18" customHeight="1" thickTop="1">
      <c r="A21" s="316" t="s">
        <v>1634</v>
      </c>
      <c r="B21" s="237" t="s">
        <v>1313</v>
      </c>
      <c r="C21" s="205">
        <v>39119</v>
      </c>
      <c r="D21" s="239">
        <v>46419</v>
      </c>
      <c r="E21" s="319" t="str">
        <f t="shared" ca="1" si="2"/>
        <v>VIGENTE</v>
      </c>
      <c r="F21" s="654" t="str">
        <f t="shared" ca="1" si="3"/>
        <v>OK</v>
      </c>
      <c r="G21" s="204" t="s">
        <v>1305</v>
      </c>
      <c r="H21" s="242" t="s">
        <v>1057</v>
      </c>
      <c r="I21" s="203" t="s">
        <v>1068</v>
      </c>
      <c r="J21" s="204" t="s">
        <v>511</v>
      </c>
      <c r="K21" s="282" t="s">
        <v>452</v>
      </c>
      <c r="L21" s="719"/>
      <c r="M21" s="719" t="e">
        <f>IF(ISNUMBER(FIND("/",#REF!,1)),MID(#REF!,1,FIND("/",#REF!,1)-1),#REF!)</f>
        <v>#REF!</v>
      </c>
      <c r="N21" s="719" t="str">
        <f>IF(ISNUMBER(FIND("/",#REF!,1)),MID(#REF!,FIND("/",#REF!,1)+1,LEN(#REF!)),"")</f>
        <v/>
      </c>
      <c r="O21" s="1857" t="s">
        <v>1643</v>
      </c>
      <c r="P21" s="1859"/>
      <c r="Q21" s="1860">
        <v>1</v>
      </c>
      <c r="R21" s="1020"/>
      <c r="S21" s="1020"/>
      <c r="T21" s="1846"/>
      <c r="U21" s="1863">
        <v>40909</v>
      </c>
      <c r="V21" s="1863">
        <v>41275</v>
      </c>
      <c r="W21" s="1863">
        <v>41640</v>
      </c>
      <c r="X21" s="1863">
        <v>42005</v>
      </c>
      <c r="Y21" s="1863">
        <v>42370</v>
      </c>
      <c r="Z21" s="1863">
        <v>40909</v>
      </c>
      <c r="AA21" s="1846"/>
    </row>
    <row r="22" spans="1:41" s="723" customFormat="1" ht="18" customHeight="1">
      <c r="A22" s="316" t="s">
        <v>1634</v>
      </c>
      <c r="B22" s="237" t="s">
        <v>1314</v>
      </c>
      <c r="C22" s="205">
        <v>39119</v>
      </c>
      <c r="D22" s="239">
        <v>46419</v>
      </c>
      <c r="E22" s="319" t="str">
        <f t="shared" ca="1" si="2"/>
        <v>VIGENTE</v>
      </c>
      <c r="F22" s="654" t="str">
        <f t="shared" ca="1" si="3"/>
        <v>OK</v>
      </c>
      <c r="G22" s="204" t="s">
        <v>1305</v>
      </c>
      <c r="H22" s="242" t="s">
        <v>1058</v>
      </c>
      <c r="I22" s="203" t="s">
        <v>1068</v>
      </c>
      <c r="J22" s="204" t="s">
        <v>511</v>
      </c>
      <c r="K22" s="282" t="s">
        <v>453</v>
      </c>
      <c r="L22" s="719"/>
      <c r="M22" s="719" t="e">
        <f>IF(ISNUMBER(FIND("/",#REF!,1)),MID(#REF!,1,FIND("/",#REF!,1)-1),#REF!)</f>
        <v>#REF!</v>
      </c>
      <c r="N22" s="719" t="str">
        <f>IF(ISNUMBER(FIND("/",#REF!,1)),MID(#REF!,FIND("/",#REF!,1)+1,LEN(#REF!)),"")</f>
        <v/>
      </c>
      <c r="O22" s="1857" t="s">
        <v>1642</v>
      </c>
      <c r="P22" s="1859"/>
      <c r="Q22" s="1860">
        <v>3</v>
      </c>
      <c r="R22" s="1020"/>
      <c r="S22" s="1020"/>
      <c r="T22" s="1845"/>
      <c r="U22" s="1847">
        <v>41274</v>
      </c>
      <c r="V22" s="1847">
        <v>41639</v>
      </c>
      <c r="W22" s="1847">
        <v>42004</v>
      </c>
      <c r="X22" s="1847">
        <v>42369</v>
      </c>
      <c r="Y22" s="1847">
        <v>42735</v>
      </c>
      <c r="Z22" s="1847">
        <v>42735</v>
      </c>
      <c r="AA22" s="1845"/>
    </row>
    <row r="23" spans="1:41" s="169" customFormat="1" ht="30">
      <c r="A23" s="316" t="s">
        <v>1634</v>
      </c>
      <c r="B23" s="237" t="s">
        <v>1315</v>
      </c>
      <c r="C23" s="205">
        <v>39119</v>
      </c>
      <c r="D23" s="239">
        <v>46419</v>
      </c>
      <c r="E23" s="319" t="str">
        <f t="shared" ca="1" si="2"/>
        <v>VIGENTE</v>
      </c>
      <c r="F23" s="654" t="str">
        <f t="shared" ca="1" si="3"/>
        <v>OK</v>
      </c>
      <c r="G23" s="204" t="s">
        <v>1305</v>
      </c>
      <c r="H23" s="242" t="s">
        <v>1059</v>
      </c>
      <c r="I23" s="203" t="s">
        <v>1068</v>
      </c>
      <c r="J23" s="204" t="s">
        <v>511</v>
      </c>
      <c r="K23" s="282" t="s">
        <v>454</v>
      </c>
      <c r="L23" s="876"/>
      <c r="M23" s="876" t="e">
        <f>IF(ISNUMBER(FIND("/",#REF!,1)),MID(#REF!,1,FIND("/",#REF!,1)-1),#REF!)</f>
        <v>#REF!</v>
      </c>
      <c r="N23" s="876" t="str">
        <f>IF(ISNUMBER(FIND("/",#REF!,1)),MID(#REF!,FIND("/",#REF!,1)+1,LEN(#REF!)),"")</f>
        <v/>
      </c>
      <c r="O23" s="1015" t="s">
        <v>1639</v>
      </c>
      <c r="P23" s="1016"/>
      <c r="Q23" s="1017">
        <v>373</v>
      </c>
      <c r="R23" s="1014"/>
      <c r="S23" s="1014"/>
      <c r="T23" s="1014"/>
      <c r="U23" s="1014"/>
      <c r="V23" s="1014"/>
      <c r="W23" s="1014"/>
      <c r="X23" s="1014"/>
      <c r="Y23" s="1014"/>
    </row>
    <row r="24" spans="1:41" s="913" customFormat="1" ht="34.5" customHeight="1">
      <c r="A24" s="316" t="s">
        <v>1634</v>
      </c>
      <c r="B24" s="237" t="s">
        <v>1316</v>
      </c>
      <c r="C24" s="205">
        <v>39119</v>
      </c>
      <c r="D24" s="239">
        <v>46419</v>
      </c>
      <c r="E24" s="319" t="str">
        <f t="shared" ca="1" si="2"/>
        <v>VIGENTE</v>
      </c>
      <c r="F24" s="654" t="str">
        <f t="shared" ca="1" si="3"/>
        <v>OK</v>
      </c>
      <c r="G24" s="204" t="s">
        <v>1305</v>
      </c>
      <c r="H24" s="242" t="s">
        <v>1060</v>
      </c>
      <c r="I24" s="203" t="s">
        <v>1068</v>
      </c>
      <c r="J24" s="204" t="s">
        <v>511</v>
      </c>
      <c r="K24" s="282" t="s">
        <v>455</v>
      </c>
      <c r="L24" s="872"/>
      <c r="M24" s="872" t="e">
        <f>IF(ISNUMBER(FIND("/",#REF!,1)),MID(#REF!,1,FIND("/",#REF!,1)-1),#REF!)</f>
        <v>#REF!</v>
      </c>
      <c r="N24" s="872" t="str">
        <f>IF(ISNUMBER(FIND("/",#REF!,1)),MID(#REF!,FIND("/",#REF!,1)+1,LEN(#REF!)),"")</f>
        <v/>
      </c>
      <c r="O24" s="910"/>
      <c r="P24" s="910"/>
      <c r="Q24" s="910"/>
      <c r="R24" s="910"/>
      <c r="S24" s="910"/>
      <c r="T24" s="910"/>
      <c r="U24" s="910"/>
      <c r="V24" s="910"/>
      <c r="W24" s="910"/>
      <c r="X24" s="910"/>
      <c r="Y24" s="911"/>
      <c r="Z24" s="911"/>
      <c r="AA24" s="911"/>
      <c r="AB24" s="911"/>
      <c r="AC24" s="911"/>
      <c r="AD24" s="911"/>
      <c r="AE24" s="911"/>
      <c r="AF24" s="911"/>
      <c r="AG24" s="911"/>
      <c r="AH24" s="911"/>
      <c r="AI24" s="911"/>
      <c r="AJ24" s="911"/>
      <c r="AK24" s="911"/>
      <c r="AL24" s="911"/>
      <c r="AM24" s="911"/>
      <c r="AN24" s="911"/>
      <c r="AO24" s="912"/>
    </row>
    <row r="25" spans="1:41" s="119" customFormat="1" ht="30">
      <c r="A25" s="316" t="s">
        <v>1634</v>
      </c>
      <c r="B25" s="237" t="s">
        <v>1317</v>
      </c>
      <c r="C25" s="205">
        <v>39119</v>
      </c>
      <c r="D25" s="239">
        <v>46419</v>
      </c>
      <c r="E25" s="319" t="str">
        <f t="shared" ca="1" si="2"/>
        <v>VIGENTE</v>
      </c>
      <c r="F25" s="654" t="str">
        <f t="shared" ca="1" si="3"/>
        <v>OK</v>
      </c>
      <c r="G25" s="204" t="s">
        <v>1305</v>
      </c>
      <c r="H25" s="242" t="s">
        <v>1061</v>
      </c>
      <c r="I25" s="203" t="s">
        <v>1068</v>
      </c>
      <c r="J25" s="204" t="s">
        <v>511</v>
      </c>
      <c r="K25" s="282" t="s">
        <v>456</v>
      </c>
      <c r="L25" s="88"/>
      <c r="M25" s="88" t="str">
        <f t="shared" ref="M25:M56" si="4">IF(ISNUMBER(FIND("/",$B16,1)),MID($B16,1,FIND("/",$B16,1)-1),$B16)</f>
        <v>D0702-02</v>
      </c>
      <c r="N25" s="88" t="str">
        <f t="shared" ref="N25:N56" si="5">IF(ISNUMBER(FIND("/",$B16,1)),MID($B16,FIND("/",$B16,1)+1,LEN($B16)),"")</f>
        <v/>
      </c>
      <c r="O25" s="71"/>
      <c r="P25" s="71"/>
      <c r="Q25" s="71"/>
      <c r="R25" s="71"/>
      <c r="S25" s="71"/>
      <c r="T25" s="71"/>
      <c r="U25" s="71"/>
      <c r="V25" s="71"/>
      <c r="W25" s="71"/>
      <c r="X25" s="71"/>
      <c r="Y25" s="137"/>
      <c r="Z25" s="137"/>
      <c r="AA25" s="137"/>
      <c r="AB25" s="137"/>
      <c r="AC25" s="137"/>
      <c r="AD25" s="137"/>
      <c r="AE25" s="137"/>
      <c r="AF25" s="137"/>
      <c r="AG25" s="137"/>
      <c r="AH25" s="137"/>
      <c r="AI25" s="137"/>
      <c r="AJ25" s="137"/>
      <c r="AK25" s="137"/>
      <c r="AL25" s="137"/>
      <c r="AM25" s="137"/>
      <c r="AN25" s="137"/>
      <c r="AO25" s="136"/>
    </row>
    <row r="26" spans="1:41" s="119" customFormat="1" ht="30">
      <c r="A26" s="316" t="s">
        <v>1634</v>
      </c>
      <c r="B26" s="237" t="s">
        <v>1318</v>
      </c>
      <c r="C26" s="205">
        <v>39119</v>
      </c>
      <c r="D26" s="239">
        <v>46419</v>
      </c>
      <c r="E26" s="319" t="str">
        <f t="shared" ca="1" si="2"/>
        <v>VIGENTE</v>
      </c>
      <c r="F26" s="654" t="str">
        <f t="shared" ca="1" si="3"/>
        <v>OK</v>
      </c>
      <c r="G26" s="204" t="s">
        <v>1305</v>
      </c>
      <c r="H26" s="242" t="s">
        <v>1062</v>
      </c>
      <c r="I26" s="203" t="s">
        <v>1068</v>
      </c>
      <c r="J26" s="204" t="s">
        <v>511</v>
      </c>
      <c r="K26" s="282" t="s">
        <v>457</v>
      </c>
      <c r="L26" s="88"/>
      <c r="M26" s="88" t="str">
        <f t="shared" si="4"/>
        <v>D0702-02</v>
      </c>
      <c r="N26" s="88" t="str">
        <f t="shared" si="5"/>
        <v>1</v>
      </c>
      <c r="O26" s="71"/>
      <c r="P26" s="71"/>
      <c r="Q26" s="71"/>
      <c r="R26" s="71"/>
      <c r="S26" s="71"/>
      <c r="T26" s="71"/>
      <c r="U26" s="71"/>
      <c r="V26" s="71"/>
      <c r="W26" s="71"/>
      <c r="X26" s="71"/>
      <c r="Y26" s="137"/>
      <c r="Z26" s="137"/>
      <c r="AA26" s="137"/>
      <c r="AB26" s="137"/>
      <c r="AC26" s="137"/>
      <c r="AD26" s="137"/>
      <c r="AE26" s="137"/>
      <c r="AF26" s="137"/>
      <c r="AG26" s="137"/>
      <c r="AH26" s="137"/>
      <c r="AI26" s="137"/>
      <c r="AJ26" s="137"/>
      <c r="AK26" s="137"/>
      <c r="AL26" s="137"/>
      <c r="AM26" s="137"/>
      <c r="AN26" s="137"/>
      <c r="AO26" s="136"/>
    </row>
    <row r="27" spans="1:41" s="119" customFormat="1" ht="30">
      <c r="A27" s="316" t="s">
        <v>1634</v>
      </c>
      <c r="B27" s="237" t="s">
        <v>1319</v>
      </c>
      <c r="C27" s="205">
        <v>39119</v>
      </c>
      <c r="D27" s="239">
        <v>46419</v>
      </c>
      <c r="E27" s="319" t="str">
        <f t="shared" ca="1" si="2"/>
        <v>VIGENTE</v>
      </c>
      <c r="F27" s="654" t="str">
        <f t="shared" ca="1" si="3"/>
        <v>OK</v>
      </c>
      <c r="G27" s="204" t="s">
        <v>1305</v>
      </c>
      <c r="H27" s="242" t="s">
        <v>1063</v>
      </c>
      <c r="I27" s="203" t="s">
        <v>1068</v>
      </c>
      <c r="J27" s="204" t="s">
        <v>511</v>
      </c>
      <c r="K27" s="282" t="s">
        <v>458</v>
      </c>
      <c r="L27" s="88"/>
      <c r="M27" s="88" t="str">
        <f t="shared" si="4"/>
        <v>D0702-02</v>
      </c>
      <c r="N27" s="88" t="str">
        <f t="shared" si="5"/>
        <v>2</v>
      </c>
      <c r="O27" s="71"/>
      <c r="P27" s="71"/>
      <c r="Q27" s="71"/>
      <c r="R27" s="71"/>
      <c r="S27" s="71"/>
      <c r="T27" s="71"/>
      <c r="U27" s="71"/>
      <c r="V27" s="71"/>
      <c r="W27" s="71"/>
      <c r="X27" s="71"/>
      <c r="Y27" s="137"/>
      <c r="Z27" s="137"/>
      <c r="AA27" s="137"/>
      <c r="AB27" s="137"/>
      <c r="AC27" s="137"/>
      <c r="AD27" s="137"/>
      <c r="AE27" s="137"/>
      <c r="AF27" s="137"/>
      <c r="AG27" s="137"/>
      <c r="AH27" s="137"/>
      <c r="AI27" s="137"/>
      <c r="AJ27" s="137"/>
      <c r="AK27" s="137"/>
      <c r="AL27" s="137"/>
      <c r="AM27" s="137"/>
      <c r="AN27" s="137"/>
      <c r="AO27" s="136"/>
    </row>
    <row r="28" spans="1:41" s="119" customFormat="1" ht="30">
      <c r="A28" s="316" t="s">
        <v>1634</v>
      </c>
      <c r="B28" s="237" t="s">
        <v>1320</v>
      </c>
      <c r="C28" s="205">
        <v>39119</v>
      </c>
      <c r="D28" s="239">
        <v>46419</v>
      </c>
      <c r="E28" s="319" t="str">
        <f t="shared" ca="1" si="2"/>
        <v>VIGENTE</v>
      </c>
      <c r="F28" s="654" t="str">
        <f t="shared" ca="1" si="3"/>
        <v>OK</v>
      </c>
      <c r="G28" s="204" t="s">
        <v>1305</v>
      </c>
      <c r="H28" s="242" t="s">
        <v>1064</v>
      </c>
      <c r="I28" s="203" t="s">
        <v>1068</v>
      </c>
      <c r="J28" s="204" t="s">
        <v>511</v>
      </c>
      <c r="K28" s="282" t="s">
        <v>459</v>
      </c>
      <c r="L28" s="88"/>
      <c r="M28" s="88" t="str">
        <f t="shared" si="4"/>
        <v>D0702-02</v>
      </c>
      <c r="N28" s="88" t="str">
        <f t="shared" si="5"/>
        <v>3</v>
      </c>
      <c r="O28" s="71"/>
      <c r="P28" s="71"/>
      <c r="Q28" s="71"/>
      <c r="R28" s="71"/>
      <c r="S28" s="71"/>
      <c r="T28" s="71"/>
      <c r="U28" s="71"/>
      <c r="V28" s="71"/>
      <c r="W28" s="71"/>
      <c r="X28" s="71"/>
      <c r="Y28" s="137"/>
      <c r="Z28" s="137"/>
      <c r="AA28" s="137"/>
      <c r="AB28" s="137"/>
      <c r="AC28" s="137"/>
      <c r="AD28" s="137"/>
      <c r="AE28" s="137"/>
      <c r="AF28" s="137"/>
      <c r="AG28" s="137"/>
      <c r="AH28" s="137"/>
      <c r="AI28" s="137"/>
      <c r="AJ28" s="137"/>
      <c r="AK28" s="137"/>
      <c r="AL28" s="137"/>
      <c r="AM28" s="137"/>
      <c r="AN28" s="137"/>
      <c r="AO28" s="136"/>
    </row>
    <row r="29" spans="1:41" ht="30">
      <c r="A29" s="316" t="s">
        <v>1634</v>
      </c>
      <c r="B29" s="237" t="s">
        <v>1321</v>
      </c>
      <c r="C29" s="205">
        <v>39119</v>
      </c>
      <c r="D29" s="239">
        <v>46419</v>
      </c>
      <c r="E29" s="319" t="str">
        <f t="shared" ca="1" si="2"/>
        <v>VIGENTE</v>
      </c>
      <c r="F29" s="654" t="str">
        <f t="shared" ca="1" si="3"/>
        <v>OK</v>
      </c>
      <c r="G29" s="204" t="s">
        <v>1305</v>
      </c>
      <c r="H29" s="242" t="s">
        <v>1065</v>
      </c>
      <c r="I29" s="203" t="s">
        <v>1068</v>
      </c>
      <c r="J29" s="204" t="s">
        <v>511</v>
      </c>
      <c r="K29" s="282" t="s">
        <v>460</v>
      </c>
      <c r="M29" s="88" t="str">
        <f t="shared" si="4"/>
        <v>D0702-02</v>
      </c>
      <c r="N29" s="88" t="str">
        <f t="shared" si="5"/>
        <v>4</v>
      </c>
      <c r="O29" s="1021"/>
      <c r="P29" s="1021"/>
      <c r="Q29" s="1021"/>
      <c r="R29" s="1021"/>
      <c r="S29" s="1021"/>
      <c r="T29" s="1021"/>
      <c r="U29" s="1021"/>
      <c r="V29" s="1021"/>
      <c r="W29" s="1021"/>
      <c r="X29" s="1021"/>
      <c r="Y29" s="66"/>
      <c r="Z29" s="66"/>
      <c r="AA29" s="66"/>
      <c r="AB29" s="66"/>
      <c r="AC29" s="66"/>
      <c r="AD29" s="66"/>
      <c r="AE29" s="66"/>
      <c r="AF29" s="66"/>
      <c r="AG29" s="66"/>
      <c r="AH29" s="66"/>
      <c r="AI29" s="66"/>
      <c r="AJ29" s="66"/>
      <c r="AK29" s="66"/>
      <c r="AL29" s="66"/>
      <c r="AM29" s="66"/>
      <c r="AN29" s="66"/>
    </row>
    <row r="30" spans="1:41" ht="30">
      <c r="A30" s="316" t="s">
        <v>1634</v>
      </c>
      <c r="B30" s="237" t="s">
        <v>1322</v>
      </c>
      <c r="C30" s="205">
        <v>39119</v>
      </c>
      <c r="D30" s="239">
        <v>46419</v>
      </c>
      <c r="E30" s="319" t="str">
        <f t="shared" ca="1" si="2"/>
        <v>VIGENTE</v>
      </c>
      <c r="F30" s="654" t="str">
        <f t="shared" ca="1" si="3"/>
        <v>OK</v>
      </c>
      <c r="G30" s="204" t="s">
        <v>1305</v>
      </c>
      <c r="H30" s="242" t="s">
        <v>1066</v>
      </c>
      <c r="I30" s="203" t="s">
        <v>1068</v>
      </c>
      <c r="J30" s="204" t="s">
        <v>511</v>
      </c>
      <c r="K30" s="282" t="s">
        <v>461</v>
      </c>
      <c r="M30" s="88" t="str">
        <f t="shared" si="4"/>
        <v>D0702-02</v>
      </c>
      <c r="N30" s="88" t="str">
        <f t="shared" si="5"/>
        <v>5</v>
      </c>
      <c r="O30" s="1018"/>
      <c r="P30" s="1018"/>
      <c r="Q30" s="1018"/>
      <c r="R30" s="1018"/>
      <c r="S30" s="1018"/>
      <c r="T30" s="1018"/>
      <c r="U30" s="1018"/>
      <c r="V30" s="1018"/>
      <c r="W30" s="1018"/>
      <c r="X30" s="1018"/>
    </row>
    <row r="31" spans="1:41" ht="30">
      <c r="A31" s="316" t="s">
        <v>1634</v>
      </c>
      <c r="B31" s="237" t="s">
        <v>1323</v>
      </c>
      <c r="C31" s="205">
        <v>39119</v>
      </c>
      <c r="D31" s="239">
        <v>46419</v>
      </c>
      <c r="E31" s="319" t="str">
        <f t="shared" ca="1" si="2"/>
        <v>VIGENTE</v>
      </c>
      <c r="F31" s="654" t="str">
        <f t="shared" ca="1" si="3"/>
        <v>OK</v>
      </c>
      <c r="G31" s="204" t="s">
        <v>1305</v>
      </c>
      <c r="H31" s="242" t="s">
        <v>1067</v>
      </c>
      <c r="I31" s="203" t="s">
        <v>1068</v>
      </c>
      <c r="J31" s="204" t="s">
        <v>511</v>
      </c>
      <c r="K31" s="282" t="s">
        <v>462</v>
      </c>
      <c r="M31" s="88" t="str">
        <f t="shared" si="4"/>
        <v>D0702-02</v>
      </c>
      <c r="N31" s="88" t="str">
        <f t="shared" si="5"/>
        <v>6</v>
      </c>
      <c r="O31" s="1018"/>
      <c r="P31" s="1018"/>
      <c r="Q31" s="1018"/>
      <c r="R31" s="1018"/>
      <c r="S31" s="1018"/>
      <c r="T31" s="1018"/>
      <c r="U31" s="1018"/>
      <c r="V31" s="1018"/>
      <c r="W31" s="1018"/>
      <c r="X31" s="1018"/>
    </row>
    <row r="32" spans="1:41" ht="30">
      <c r="A32" s="316" t="s">
        <v>1634</v>
      </c>
      <c r="B32" s="237" t="s">
        <v>1069</v>
      </c>
      <c r="C32" s="205">
        <v>39119</v>
      </c>
      <c r="D32" s="239">
        <v>46419</v>
      </c>
      <c r="E32" s="319" t="str">
        <f t="shared" ref="E32:E104" ca="1" si="6">IF(D32&lt;=$T$2,"CADUCADO","VIGENTE")</f>
        <v>VIGENTE</v>
      </c>
      <c r="F32" s="654" t="str">
        <f t="shared" ca="1" si="3"/>
        <v>OK</v>
      </c>
      <c r="G32" s="204" t="s">
        <v>1305</v>
      </c>
      <c r="H32" s="242" t="s">
        <v>1185</v>
      </c>
      <c r="I32" s="203" t="s">
        <v>1068</v>
      </c>
      <c r="J32" s="204" t="s">
        <v>511</v>
      </c>
      <c r="K32" s="282" t="s">
        <v>463</v>
      </c>
      <c r="M32" s="88" t="str">
        <f t="shared" si="4"/>
        <v>D0702-02</v>
      </c>
      <c r="N32" s="88" t="str">
        <f t="shared" si="5"/>
        <v>7</v>
      </c>
      <c r="O32" s="1018"/>
      <c r="P32" s="1018"/>
      <c r="Q32" s="1018"/>
      <c r="R32" s="1018"/>
      <c r="S32" s="1018"/>
      <c r="T32" s="1018"/>
      <c r="U32" s="1018"/>
      <c r="V32" s="1018"/>
      <c r="W32" s="1018"/>
      <c r="X32" s="1018"/>
    </row>
    <row r="33" spans="1:24" ht="30">
      <c r="A33" s="316" t="s">
        <v>1634</v>
      </c>
      <c r="B33" s="237" t="s">
        <v>1161</v>
      </c>
      <c r="C33" s="205">
        <v>39119</v>
      </c>
      <c r="D33" s="239">
        <v>46419</v>
      </c>
      <c r="E33" s="319" t="str">
        <f t="shared" ca="1" si="6"/>
        <v>VIGENTE</v>
      </c>
      <c r="F33" s="654" t="str">
        <f t="shared" ca="1" si="3"/>
        <v>OK</v>
      </c>
      <c r="G33" s="204" t="s">
        <v>1305</v>
      </c>
      <c r="H33" s="242" t="s">
        <v>1186</v>
      </c>
      <c r="I33" s="203" t="s">
        <v>1068</v>
      </c>
      <c r="J33" s="204" t="s">
        <v>511</v>
      </c>
      <c r="K33" s="282" t="s">
        <v>464</v>
      </c>
      <c r="M33" s="88" t="str">
        <f t="shared" si="4"/>
        <v>D0702-02</v>
      </c>
      <c r="N33" s="88" t="str">
        <f t="shared" si="5"/>
        <v>8</v>
      </c>
      <c r="O33" s="1018"/>
      <c r="P33" s="1018"/>
      <c r="Q33" s="1018"/>
      <c r="R33" s="1018"/>
      <c r="S33" s="1018"/>
      <c r="T33" s="1018"/>
      <c r="U33" s="1018"/>
      <c r="V33" s="1018"/>
      <c r="W33" s="1018"/>
      <c r="X33" s="1018"/>
    </row>
    <row r="34" spans="1:24" ht="30">
      <c r="A34" s="316" t="s">
        <v>1634</v>
      </c>
      <c r="B34" s="237" t="s">
        <v>1162</v>
      </c>
      <c r="C34" s="205">
        <v>39119</v>
      </c>
      <c r="D34" s="239">
        <v>46419</v>
      </c>
      <c r="E34" s="319" t="str">
        <f t="shared" ca="1" si="6"/>
        <v>VIGENTE</v>
      </c>
      <c r="F34" s="654" t="str">
        <f t="shared" ca="1" si="3"/>
        <v>OK</v>
      </c>
      <c r="G34" s="204" t="s">
        <v>1305</v>
      </c>
      <c r="H34" s="242" t="s">
        <v>835</v>
      </c>
      <c r="I34" s="203" t="s">
        <v>1068</v>
      </c>
      <c r="J34" s="204" t="s">
        <v>511</v>
      </c>
      <c r="K34" s="282" t="s">
        <v>465</v>
      </c>
      <c r="M34" s="88" t="str">
        <f t="shared" si="4"/>
        <v>D0702-02</v>
      </c>
      <c r="N34" s="88" t="str">
        <f t="shared" si="5"/>
        <v>9</v>
      </c>
      <c r="O34" s="1018"/>
      <c r="P34" s="1018"/>
      <c r="Q34" s="1018"/>
      <c r="R34" s="1018"/>
      <c r="S34" s="1018"/>
      <c r="T34" s="1018"/>
      <c r="U34" s="1018"/>
      <c r="V34" s="1018"/>
      <c r="W34" s="1018"/>
      <c r="X34" s="1018"/>
    </row>
    <row r="35" spans="1:24" ht="30">
      <c r="A35" s="316" t="s">
        <v>1634</v>
      </c>
      <c r="B35" s="237" t="s">
        <v>1163</v>
      </c>
      <c r="C35" s="205">
        <v>39119</v>
      </c>
      <c r="D35" s="239">
        <v>46419</v>
      </c>
      <c r="E35" s="319" t="str">
        <f t="shared" ca="1" si="6"/>
        <v>VIGENTE</v>
      </c>
      <c r="F35" s="654" t="str">
        <f t="shared" ca="1" si="3"/>
        <v>OK</v>
      </c>
      <c r="G35" s="204" t="s">
        <v>1305</v>
      </c>
      <c r="H35" s="242" t="s">
        <v>836</v>
      </c>
      <c r="I35" s="203" t="s">
        <v>1068</v>
      </c>
      <c r="J35" s="204" t="s">
        <v>511</v>
      </c>
      <c r="K35" s="282" t="s">
        <v>466</v>
      </c>
      <c r="M35" s="88" t="str">
        <f t="shared" si="4"/>
        <v>D0702-02</v>
      </c>
      <c r="N35" s="88" t="str">
        <f t="shared" si="5"/>
        <v>10</v>
      </c>
      <c r="O35" s="1018"/>
      <c r="P35" s="1018"/>
      <c r="Q35" s="1018"/>
      <c r="R35" s="1018"/>
      <c r="S35" s="1018"/>
      <c r="T35" s="1018"/>
      <c r="U35" s="1018"/>
      <c r="V35" s="1018"/>
      <c r="W35" s="1018"/>
      <c r="X35" s="1018"/>
    </row>
    <row r="36" spans="1:24" ht="30">
      <c r="A36" s="316" t="s">
        <v>1634</v>
      </c>
      <c r="B36" s="237" t="s">
        <v>1164</v>
      </c>
      <c r="C36" s="205">
        <v>39119</v>
      </c>
      <c r="D36" s="239">
        <v>46419</v>
      </c>
      <c r="E36" s="319" t="str">
        <f t="shared" ca="1" si="6"/>
        <v>VIGENTE</v>
      </c>
      <c r="F36" s="654" t="str">
        <f t="shared" ca="1" si="3"/>
        <v>OK</v>
      </c>
      <c r="G36" s="204" t="s">
        <v>1305</v>
      </c>
      <c r="H36" s="242" t="s">
        <v>837</v>
      </c>
      <c r="I36" s="203" t="s">
        <v>1068</v>
      </c>
      <c r="J36" s="204" t="s">
        <v>511</v>
      </c>
      <c r="K36" s="282" t="s">
        <v>467</v>
      </c>
      <c r="M36" s="88" t="str">
        <f t="shared" si="4"/>
        <v>D0702-02</v>
      </c>
      <c r="N36" s="88" t="str">
        <f t="shared" si="5"/>
        <v>11</v>
      </c>
      <c r="O36" s="1018"/>
      <c r="P36" s="1018"/>
      <c r="Q36" s="1018"/>
      <c r="R36" s="1018"/>
      <c r="S36" s="1018"/>
      <c r="T36" s="1018"/>
      <c r="U36" s="1018"/>
      <c r="V36" s="1018"/>
      <c r="W36" s="1018"/>
      <c r="X36" s="1018"/>
    </row>
    <row r="37" spans="1:24" ht="30">
      <c r="A37" s="316" t="s">
        <v>1634</v>
      </c>
      <c r="B37" s="237" t="s">
        <v>1165</v>
      </c>
      <c r="C37" s="205">
        <v>39119</v>
      </c>
      <c r="D37" s="239">
        <v>46419</v>
      </c>
      <c r="E37" s="319" t="str">
        <f t="shared" ca="1" si="6"/>
        <v>VIGENTE</v>
      </c>
      <c r="F37" s="654" t="str">
        <f t="shared" ca="1" si="3"/>
        <v>OK</v>
      </c>
      <c r="G37" s="204" t="s">
        <v>1305</v>
      </c>
      <c r="H37" s="242" t="s">
        <v>838</v>
      </c>
      <c r="I37" s="203" t="s">
        <v>1068</v>
      </c>
      <c r="J37" s="204" t="s">
        <v>511</v>
      </c>
      <c r="K37" s="282" t="s">
        <v>468</v>
      </c>
      <c r="M37" s="88" t="str">
        <f t="shared" si="4"/>
        <v>D0702-02</v>
      </c>
      <c r="N37" s="88" t="str">
        <f t="shared" si="5"/>
        <v>12</v>
      </c>
      <c r="O37" s="1018"/>
      <c r="P37" s="1018"/>
      <c r="Q37" s="1018"/>
      <c r="R37" s="1018"/>
      <c r="S37" s="1018"/>
      <c r="T37" s="1018"/>
      <c r="U37" s="1018"/>
      <c r="V37" s="1018"/>
      <c r="W37" s="1018"/>
      <c r="X37" s="1018"/>
    </row>
    <row r="38" spans="1:24" s="914" customFormat="1" ht="30">
      <c r="A38" s="316" t="s">
        <v>1634</v>
      </c>
      <c r="B38" s="237" t="s">
        <v>1166</v>
      </c>
      <c r="C38" s="205">
        <v>39119</v>
      </c>
      <c r="D38" s="239">
        <v>46419</v>
      </c>
      <c r="E38" s="319" t="str">
        <f t="shared" ca="1" si="6"/>
        <v>VIGENTE</v>
      </c>
      <c r="F38" s="654" t="str">
        <f t="shared" ca="1" si="3"/>
        <v>OK</v>
      </c>
      <c r="G38" s="204" t="s">
        <v>1305</v>
      </c>
      <c r="H38" s="242" t="s">
        <v>839</v>
      </c>
      <c r="I38" s="203" t="s">
        <v>1068</v>
      </c>
      <c r="J38" s="204" t="s">
        <v>511</v>
      </c>
      <c r="K38" s="282" t="s">
        <v>469</v>
      </c>
      <c r="L38" s="88"/>
      <c r="M38" s="88" t="str">
        <f t="shared" si="4"/>
        <v>D0702-02</v>
      </c>
      <c r="N38" s="88" t="str">
        <f t="shared" si="5"/>
        <v>13</v>
      </c>
      <c r="O38" s="1018"/>
      <c r="P38" s="1018"/>
      <c r="Q38" s="1018"/>
      <c r="R38" s="1018"/>
      <c r="S38" s="1018"/>
      <c r="T38" s="1018"/>
      <c r="U38" s="1018"/>
      <c r="V38" s="1018"/>
      <c r="W38" s="1018"/>
      <c r="X38" s="1018"/>
    </row>
    <row r="39" spans="1:24" s="914" customFormat="1" ht="30">
      <c r="A39" s="316" t="s">
        <v>1634</v>
      </c>
      <c r="B39" s="237" t="s">
        <v>1167</v>
      </c>
      <c r="C39" s="205">
        <v>39119</v>
      </c>
      <c r="D39" s="239">
        <v>46419</v>
      </c>
      <c r="E39" s="319" t="str">
        <f t="shared" ca="1" si="6"/>
        <v>VIGENTE</v>
      </c>
      <c r="F39" s="654" t="str">
        <f t="shared" ca="1" si="3"/>
        <v>OK</v>
      </c>
      <c r="G39" s="204" t="s">
        <v>1305</v>
      </c>
      <c r="H39" s="242" t="s">
        <v>840</v>
      </c>
      <c r="I39" s="203" t="s">
        <v>1068</v>
      </c>
      <c r="J39" s="204" t="s">
        <v>513</v>
      </c>
      <c r="K39" s="282" t="s">
        <v>470</v>
      </c>
      <c r="L39" s="88"/>
      <c r="M39" s="88" t="str">
        <f t="shared" si="4"/>
        <v>D0702-02</v>
      </c>
      <c r="N39" s="88" t="str">
        <f t="shared" si="5"/>
        <v>14</v>
      </c>
      <c r="O39" s="1018"/>
      <c r="P39" s="1018"/>
      <c r="Q39" s="1018"/>
      <c r="R39" s="1018"/>
      <c r="S39" s="1018"/>
      <c r="T39" s="1018"/>
      <c r="U39" s="1018"/>
      <c r="V39" s="1018"/>
      <c r="W39" s="1018"/>
      <c r="X39" s="1018"/>
    </row>
    <row r="40" spans="1:24" ht="30">
      <c r="A40" s="316" t="s">
        <v>1634</v>
      </c>
      <c r="B40" s="237" t="s">
        <v>1168</v>
      </c>
      <c r="C40" s="205">
        <v>39119</v>
      </c>
      <c r="D40" s="239">
        <v>46419</v>
      </c>
      <c r="E40" s="319" t="str">
        <f t="shared" ca="1" si="6"/>
        <v>VIGENTE</v>
      </c>
      <c r="F40" s="654" t="str">
        <f t="shared" ca="1" si="3"/>
        <v>OK</v>
      </c>
      <c r="G40" s="204" t="s">
        <v>1305</v>
      </c>
      <c r="H40" s="242" t="s">
        <v>841</v>
      </c>
      <c r="I40" s="203" t="s">
        <v>1068</v>
      </c>
      <c r="J40" s="204" t="s">
        <v>511</v>
      </c>
      <c r="K40" s="282" t="s">
        <v>471</v>
      </c>
      <c r="M40" s="88" t="str">
        <f t="shared" si="4"/>
        <v>D0702-02</v>
      </c>
      <c r="N40" s="88" t="str">
        <f t="shared" si="5"/>
        <v>15</v>
      </c>
      <c r="O40" s="1018"/>
      <c r="P40" s="1018"/>
      <c r="Q40" s="1018"/>
      <c r="R40" s="1018"/>
      <c r="S40" s="1018"/>
      <c r="T40" s="1018"/>
      <c r="U40" s="1018"/>
      <c r="V40" s="1018"/>
      <c r="W40" s="1018"/>
      <c r="X40" s="1018"/>
    </row>
    <row r="41" spans="1:24" s="915" customFormat="1" ht="30">
      <c r="A41" s="316" t="s">
        <v>1634</v>
      </c>
      <c r="B41" s="237" t="s">
        <v>1169</v>
      </c>
      <c r="C41" s="205">
        <v>39119</v>
      </c>
      <c r="D41" s="239">
        <v>46419</v>
      </c>
      <c r="E41" s="319" t="str">
        <f t="shared" ca="1" si="6"/>
        <v>VIGENTE</v>
      </c>
      <c r="F41" s="654" t="str">
        <f t="shared" ca="1" si="3"/>
        <v>OK</v>
      </c>
      <c r="G41" s="204" t="s">
        <v>1305</v>
      </c>
      <c r="H41" s="242" t="s">
        <v>842</v>
      </c>
      <c r="I41" s="203" t="s">
        <v>1068</v>
      </c>
      <c r="J41" s="204" t="s">
        <v>513</v>
      </c>
      <c r="K41" s="282" t="s">
        <v>472</v>
      </c>
      <c r="L41" s="88"/>
      <c r="M41" s="88" t="str">
        <f t="shared" si="4"/>
        <v>D0702-02</v>
      </c>
      <c r="N41" s="88" t="str">
        <f t="shared" si="5"/>
        <v>16</v>
      </c>
      <c r="O41" s="1018"/>
      <c r="P41" s="1018"/>
      <c r="Q41" s="1018"/>
      <c r="R41" s="1018"/>
      <c r="S41" s="1018"/>
      <c r="T41" s="1018"/>
      <c r="U41" s="1018"/>
      <c r="V41" s="1018"/>
      <c r="W41" s="1018"/>
      <c r="X41" s="1018"/>
    </row>
    <row r="42" spans="1:24" s="915" customFormat="1" ht="30">
      <c r="A42" s="316" t="s">
        <v>1634</v>
      </c>
      <c r="B42" s="237" t="s">
        <v>1170</v>
      </c>
      <c r="C42" s="205">
        <v>39119</v>
      </c>
      <c r="D42" s="239">
        <v>46419</v>
      </c>
      <c r="E42" s="319" t="str">
        <f t="shared" ca="1" si="6"/>
        <v>VIGENTE</v>
      </c>
      <c r="F42" s="654" t="str">
        <f t="shared" ca="1" si="3"/>
        <v>OK</v>
      </c>
      <c r="G42" s="204" t="s">
        <v>1305</v>
      </c>
      <c r="H42" s="242" t="s">
        <v>843</v>
      </c>
      <c r="I42" s="203" t="s">
        <v>1068</v>
      </c>
      <c r="J42" s="204" t="s">
        <v>511</v>
      </c>
      <c r="K42" s="282" t="s">
        <v>473</v>
      </c>
      <c r="L42" s="88"/>
      <c r="M42" s="88" t="str">
        <f t="shared" si="4"/>
        <v>D0702-02</v>
      </c>
      <c r="N42" s="88" t="str">
        <f t="shared" si="5"/>
        <v>17</v>
      </c>
      <c r="O42" s="1018"/>
      <c r="P42" s="1018"/>
      <c r="Q42" s="1018"/>
      <c r="R42" s="1018"/>
      <c r="S42" s="1018"/>
      <c r="T42" s="1018"/>
      <c r="U42" s="1018"/>
      <c r="V42" s="1018"/>
      <c r="W42" s="1018"/>
      <c r="X42" s="1018"/>
    </row>
    <row r="43" spans="1:24" s="915" customFormat="1" ht="30">
      <c r="A43" s="316" t="s">
        <v>1634</v>
      </c>
      <c r="B43" s="237" t="s">
        <v>1171</v>
      </c>
      <c r="C43" s="205">
        <v>39119</v>
      </c>
      <c r="D43" s="239">
        <v>46419</v>
      </c>
      <c r="E43" s="319" t="str">
        <f t="shared" ca="1" si="6"/>
        <v>VIGENTE</v>
      </c>
      <c r="F43" s="654" t="str">
        <f t="shared" ca="1" si="3"/>
        <v>OK</v>
      </c>
      <c r="G43" s="204" t="s">
        <v>1305</v>
      </c>
      <c r="H43" s="242" t="s">
        <v>844</v>
      </c>
      <c r="I43" s="203" t="s">
        <v>1068</v>
      </c>
      <c r="J43" s="204" t="s">
        <v>511</v>
      </c>
      <c r="K43" s="282" t="s">
        <v>474</v>
      </c>
      <c r="L43" s="88"/>
      <c r="M43" s="88" t="str">
        <f t="shared" si="4"/>
        <v>D0702-02</v>
      </c>
      <c r="N43" s="88" t="str">
        <f t="shared" si="5"/>
        <v>18</v>
      </c>
      <c r="O43" s="1018"/>
      <c r="P43" s="1018"/>
      <c r="Q43" s="1018"/>
      <c r="R43" s="1018"/>
      <c r="S43" s="1018"/>
      <c r="T43" s="1018"/>
      <c r="U43" s="1018"/>
      <c r="V43" s="1018"/>
      <c r="W43" s="1018"/>
      <c r="X43" s="1018"/>
    </row>
    <row r="44" spans="1:24" ht="30">
      <c r="A44" s="316" t="s">
        <v>1634</v>
      </c>
      <c r="B44" s="237" t="s">
        <v>1172</v>
      </c>
      <c r="C44" s="205">
        <v>39119</v>
      </c>
      <c r="D44" s="239">
        <v>46419</v>
      </c>
      <c r="E44" s="319" t="str">
        <f t="shared" ca="1" si="6"/>
        <v>VIGENTE</v>
      </c>
      <c r="F44" s="654" t="str">
        <f t="shared" ca="1" si="3"/>
        <v>OK</v>
      </c>
      <c r="G44" s="204" t="s">
        <v>1305</v>
      </c>
      <c r="H44" s="242" t="s">
        <v>845</v>
      </c>
      <c r="I44" s="203" t="s">
        <v>1068</v>
      </c>
      <c r="J44" s="204" t="s">
        <v>513</v>
      </c>
      <c r="K44" s="282" t="s">
        <v>475</v>
      </c>
      <c r="M44" s="88" t="str">
        <f t="shared" si="4"/>
        <v>D0702-02</v>
      </c>
      <c r="N44" s="88" t="str">
        <f t="shared" si="5"/>
        <v>19</v>
      </c>
      <c r="O44" s="1018"/>
      <c r="P44" s="1018"/>
      <c r="Q44" s="1018"/>
      <c r="R44" s="1018"/>
      <c r="S44" s="1018"/>
      <c r="T44" s="1018"/>
      <c r="U44" s="1018"/>
      <c r="V44" s="1018"/>
      <c r="W44" s="1018"/>
      <c r="X44" s="1018"/>
    </row>
    <row r="45" spans="1:24" ht="30">
      <c r="A45" s="316" t="s">
        <v>1634</v>
      </c>
      <c r="B45" s="237" t="s">
        <v>1173</v>
      </c>
      <c r="C45" s="205">
        <v>39119</v>
      </c>
      <c r="D45" s="239">
        <v>46419</v>
      </c>
      <c r="E45" s="319" t="str">
        <f t="shared" ca="1" si="6"/>
        <v>VIGENTE</v>
      </c>
      <c r="F45" s="654" t="str">
        <f t="shared" ca="1" si="3"/>
        <v>OK</v>
      </c>
      <c r="G45" s="204" t="s">
        <v>1305</v>
      </c>
      <c r="H45" s="242" t="s">
        <v>846</v>
      </c>
      <c r="I45" s="203" t="s">
        <v>1068</v>
      </c>
      <c r="J45" s="204" t="s">
        <v>511</v>
      </c>
      <c r="K45" s="282" t="s">
        <v>476</v>
      </c>
      <c r="M45" s="88" t="str">
        <f t="shared" si="4"/>
        <v>D0702-02</v>
      </c>
      <c r="N45" s="88" t="str">
        <f t="shared" si="5"/>
        <v>20</v>
      </c>
      <c r="O45" s="1018"/>
      <c r="P45" s="1018"/>
      <c r="Q45" s="1018"/>
      <c r="R45" s="1018"/>
      <c r="S45" s="1018"/>
      <c r="T45" s="1018"/>
      <c r="U45" s="1018"/>
      <c r="V45" s="1018"/>
      <c r="W45" s="1018"/>
      <c r="X45" s="1018"/>
    </row>
    <row r="46" spans="1:24" ht="30">
      <c r="A46" s="316" t="s">
        <v>1634</v>
      </c>
      <c r="B46" s="237" t="s">
        <v>1174</v>
      </c>
      <c r="C46" s="205">
        <v>39119</v>
      </c>
      <c r="D46" s="239">
        <v>46419</v>
      </c>
      <c r="E46" s="319" t="str">
        <f t="shared" ca="1" si="6"/>
        <v>VIGENTE</v>
      </c>
      <c r="F46" s="654" t="str">
        <f t="shared" ca="1" si="3"/>
        <v>OK</v>
      </c>
      <c r="G46" s="204" t="s">
        <v>1305</v>
      </c>
      <c r="H46" s="242" t="s">
        <v>1710</v>
      </c>
      <c r="I46" s="203" t="s">
        <v>1068</v>
      </c>
      <c r="J46" s="204" t="s">
        <v>511</v>
      </c>
      <c r="K46" s="282" t="s">
        <v>477</v>
      </c>
      <c r="M46" s="88" t="str">
        <f t="shared" si="4"/>
        <v>D0702-02</v>
      </c>
      <c r="N46" s="88" t="str">
        <f t="shared" si="5"/>
        <v>21</v>
      </c>
      <c r="O46" s="1018"/>
      <c r="P46" s="1018"/>
      <c r="Q46" s="1018"/>
      <c r="R46" s="1018"/>
      <c r="S46" s="1018"/>
      <c r="T46" s="1018"/>
      <c r="U46" s="1018"/>
      <c r="V46" s="1018"/>
      <c r="W46" s="1018"/>
      <c r="X46" s="1018"/>
    </row>
    <row r="47" spans="1:24" ht="30">
      <c r="A47" s="316" t="s">
        <v>1634</v>
      </c>
      <c r="B47" s="237" t="s">
        <v>1175</v>
      </c>
      <c r="C47" s="205">
        <v>39119</v>
      </c>
      <c r="D47" s="239">
        <v>46419</v>
      </c>
      <c r="E47" s="319" t="str">
        <f t="shared" ca="1" si="6"/>
        <v>VIGENTE</v>
      </c>
      <c r="F47" s="654" t="str">
        <f t="shared" ca="1" si="3"/>
        <v>OK</v>
      </c>
      <c r="G47" s="204" t="s">
        <v>1305</v>
      </c>
      <c r="H47" s="242" t="s">
        <v>847</v>
      </c>
      <c r="I47" s="203" t="s">
        <v>1068</v>
      </c>
      <c r="J47" s="204" t="s">
        <v>513</v>
      </c>
      <c r="K47" s="282" t="s">
        <v>478</v>
      </c>
      <c r="M47" s="88" t="str">
        <f t="shared" si="4"/>
        <v>D0702-02</v>
      </c>
      <c r="N47" s="88" t="str">
        <f t="shared" si="5"/>
        <v>22</v>
      </c>
      <c r="O47" s="1018"/>
      <c r="P47" s="1018"/>
      <c r="Q47" s="1018"/>
      <c r="R47" s="1018"/>
      <c r="S47" s="1018"/>
      <c r="T47" s="1018"/>
      <c r="U47" s="1018"/>
      <c r="V47" s="1018"/>
      <c r="W47" s="1018"/>
      <c r="X47" s="1018"/>
    </row>
    <row r="48" spans="1:24" ht="30">
      <c r="A48" s="316" t="s">
        <v>1634</v>
      </c>
      <c r="B48" s="237" t="s">
        <v>1176</v>
      </c>
      <c r="C48" s="205">
        <v>39119</v>
      </c>
      <c r="D48" s="239">
        <v>46419</v>
      </c>
      <c r="E48" s="319" t="str">
        <f t="shared" ca="1" si="6"/>
        <v>VIGENTE</v>
      </c>
      <c r="F48" s="654" t="str">
        <f t="shared" ca="1" si="3"/>
        <v>OK</v>
      </c>
      <c r="G48" s="204" t="s">
        <v>1305</v>
      </c>
      <c r="H48" s="242" t="s">
        <v>1268</v>
      </c>
      <c r="I48" s="203" t="s">
        <v>1068</v>
      </c>
      <c r="J48" s="204" t="s">
        <v>513</v>
      </c>
      <c r="K48" s="282" t="s">
        <v>479</v>
      </c>
      <c r="M48" s="88" t="str">
        <f t="shared" si="4"/>
        <v>D0702-02</v>
      </c>
      <c r="N48" s="88" t="str">
        <f t="shared" si="5"/>
        <v>23</v>
      </c>
      <c r="O48" s="1018"/>
      <c r="P48" s="1018"/>
      <c r="Q48" s="1018"/>
      <c r="R48" s="1018"/>
      <c r="S48" s="1018"/>
      <c r="T48" s="1018"/>
      <c r="U48" s="1018"/>
      <c r="V48" s="1018"/>
      <c r="W48" s="1018"/>
      <c r="X48" s="1018"/>
    </row>
    <row r="49" spans="1:24" ht="30">
      <c r="A49" s="316" t="s">
        <v>1634</v>
      </c>
      <c r="B49" s="237" t="s">
        <v>1177</v>
      </c>
      <c r="C49" s="205">
        <v>39119</v>
      </c>
      <c r="D49" s="239">
        <v>46419</v>
      </c>
      <c r="E49" s="319" t="str">
        <f t="shared" ca="1" si="6"/>
        <v>VIGENTE</v>
      </c>
      <c r="F49" s="654" t="str">
        <f t="shared" ca="1" si="3"/>
        <v>OK</v>
      </c>
      <c r="G49" s="204" t="s">
        <v>1305</v>
      </c>
      <c r="H49" s="242" t="s">
        <v>1269</v>
      </c>
      <c r="I49" s="203" t="s">
        <v>1068</v>
      </c>
      <c r="J49" s="204" t="s">
        <v>513</v>
      </c>
      <c r="K49" s="282" t="s">
        <v>480</v>
      </c>
      <c r="M49" s="88" t="str">
        <f t="shared" si="4"/>
        <v>D0702-02</v>
      </c>
      <c r="N49" s="88" t="str">
        <f t="shared" si="5"/>
        <v>24</v>
      </c>
      <c r="O49" s="1018"/>
      <c r="P49" s="1018"/>
      <c r="Q49" s="1018"/>
      <c r="R49" s="1018"/>
      <c r="S49" s="1018"/>
      <c r="T49" s="1018"/>
      <c r="U49" s="1018"/>
      <c r="V49" s="1018"/>
      <c r="W49" s="1018"/>
      <c r="X49" s="1018"/>
    </row>
    <row r="50" spans="1:24" ht="30">
      <c r="A50" s="316" t="s">
        <v>1634</v>
      </c>
      <c r="B50" s="237" t="s">
        <v>1178</v>
      </c>
      <c r="C50" s="205">
        <v>39119</v>
      </c>
      <c r="D50" s="239">
        <v>46419</v>
      </c>
      <c r="E50" s="319" t="str">
        <f t="shared" ca="1" si="6"/>
        <v>VIGENTE</v>
      </c>
      <c r="F50" s="654" t="str">
        <f t="shared" ca="1" si="3"/>
        <v>OK</v>
      </c>
      <c r="G50" s="204" t="s">
        <v>1305</v>
      </c>
      <c r="H50" s="242" t="s">
        <v>1270</v>
      </c>
      <c r="I50" s="203" t="s">
        <v>1068</v>
      </c>
      <c r="J50" s="204" t="s">
        <v>513</v>
      </c>
      <c r="K50" s="282" t="s">
        <v>481</v>
      </c>
      <c r="M50" s="88" t="str">
        <f t="shared" si="4"/>
        <v>D0702-02</v>
      </c>
      <c r="N50" s="88" t="str">
        <f t="shared" si="5"/>
        <v>25</v>
      </c>
      <c r="O50" s="1018"/>
      <c r="P50" s="1018"/>
      <c r="Q50" s="1018"/>
      <c r="R50" s="1018"/>
      <c r="S50" s="1018"/>
      <c r="T50" s="1018"/>
      <c r="U50" s="1018"/>
      <c r="V50" s="1018"/>
      <c r="W50" s="1018"/>
      <c r="X50" s="1018"/>
    </row>
    <row r="51" spans="1:24" ht="30">
      <c r="A51" s="316" t="s">
        <v>1634</v>
      </c>
      <c r="B51" s="237" t="s">
        <v>1179</v>
      </c>
      <c r="C51" s="205">
        <v>39119</v>
      </c>
      <c r="D51" s="239">
        <v>46419</v>
      </c>
      <c r="E51" s="319" t="str">
        <f t="shared" ca="1" si="6"/>
        <v>VIGENTE</v>
      </c>
      <c r="F51" s="654" t="str">
        <f t="shared" ca="1" si="3"/>
        <v>OK</v>
      </c>
      <c r="G51" s="204" t="s">
        <v>1305</v>
      </c>
      <c r="H51" s="242" t="s">
        <v>1271</v>
      </c>
      <c r="I51" s="203" t="s">
        <v>1068</v>
      </c>
      <c r="J51" s="204" t="s">
        <v>512</v>
      </c>
      <c r="K51" s="282" t="s">
        <v>482</v>
      </c>
      <c r="M51" s="88" t="str">
        <f t="shared" si="4"/>
        <v>D0702-02</v>
      </c>
      <c r="N51" s="88" t="str">
        <f t="shared" si="5"/>
        <v>26</v>
      </c>
      <c r="O51" s="1018"/>
      <c r="P51" s="1018"/>
      <c r="Q51" s="1018"/>
      <c r="R51" s="1018"/>
      <c r="S51" s="1018"/>
      <c r="T51" s="1018"/>
      <c r="U51" s="1018"/>
      <c r="V51" s="1018"/>
      <c r="W51" s="1018"/>
      <c r="X51" s="1018"/>
    </row>
    <row r="52" spans="1:24" ht="30">
      <c r="A52" s="316" t="s">
        <v>1634</v>
      </c>
      <c r="B52" s="237" t="s">
        <v>1180</v>
      </c>
      <c r="C52" s="205">
        <v>39119</v>
      </c>
      <c r="D52" s="239">
        <v>46419</v>
      </c>
      <c r="E52" s="319" t="str">
        <f t="shared" ca="1" si="6"/>
        <v>VIGENTE</v>
      </c>
      <c r="F52" s="654" t="str">
        <f t="shared" ref="F52:F124" ca="1" si="7">IF($T$2&gt;=(EDATE(D52,-3)),"ALERTA","OK")</f>
        <v>OK</v>
      </c>
      <c r="G52" s="204" t="s">
        <v>1305</v>
      </c>
      <c r="H52" s="242" t="s">
        <v>1272</v>
      </c>
      <c r="I52" s="203" t="s">
        <v>1068</v>
      </c>
      <c r="J52" s="204" t="s">
        <v>512</v>
      </c>
      <c r="K52" s="282" t="s">
        <v>483</v>
      </c>
      <c r="M52" s="88" t="str">
        <f t="shared" si="4"/>
        <v>D0702-02</v>
      </c>
      <c r="N52" s="88" t="str">
        <f t="shared" si="5"/>
        <v>27</v>
      </c>
      <c r="O52" s="1018"/>
      <c r="P52" s="1018"/>
      <c r="Q52" s="1018"/>
      <c r="R52" s="1018"/>
      <c r="S52" s="1018"/>
      <c r="T52" s="1018"/>
      <c r="U52" s="1018"/>
      <c r="V52" s="1018"/>
      <c r="W52" s="1018"/>
      <c r="X52" s="1018"/>
    </row>
    <row r="53" spans="1:24" ht="30">
      <c r="A53" s="316" t="s">
        <v>1634</v>
      </c>
      <c r="B53" s="237" t="s">
        <v>1181</v>
      </c>
      <c r="C53" s="205">
        <v>39119</v>
      </c>
      <c r="D53" s="239">
        <v>46419</v>
      </c>
      <c r="E53" s="319" t="str">
        <f t="shared" ca="1" si="6"/>
        <v>VIGENTE</v>
      </c>
      <c r="F53" s="654" t="str">
        <f t="shared" ca="1" si="7"/>
        <v>OK</v>
      </c>
      <c r="G53" s="204" t="s">
        <v>1305</v>
      </c>
      <c r="H53" s="242" t="s">
        <v>1273</v>
      </c>
      <c r="I53" s="203" t="s">
        <v>1068</v>
      </c>
      <c r="J53" s="204" t="s">
        <v>511</v>
      </c>
      <c r="K53" s="282" t="s">
        <v>484</v>
      </c>
      <c r="M53" s="88" t="str">
        <f t="shared" si="4"/>
        <v>D0702-02</v>
      </c>
      <c r="N53" s="88" t="str">
        <f t="shared" si="5"/>
        <v>28</v>
      </c>
      <c r="O53" s="1018"/>
      <c r="P53" s="1018"/>
      <c r="Q53" s="1018"/>
      <c r="R53" s="1018"/>
      <c r="S53" s="1018"/>
      <c r="T53" s="1018"/>
      <c r="U53" s="1018"/>
      <c r="V53" s="1018"/>
      <c r="W53" s="1018"/>
      <c r="X53" s="1018"/>
    </row>
    <row r="54" spans="1:24" ht="30">
      <c r="A54" s="316" t="s">
        <v>1634</v>
      </c>
      <c r="B54" s="237" t="s">
        <v>1182</v>
      </c>
      <c r="C54" s="205">
        <v>39119</v>
      </c>
      <c r="D54" s="239">
        <v>46419</v>
      </c>
      <c r="E54" s="319" t="str">
        <f t="shared" ca="1" si="6"/>
        <v>VIGENTE</v>
      </c>
      <c r="F54" s="654" t="str">
        <f t="shared" ca="1" si="7"/>
        <v>OK</v>
      </c>
      <c r="G54" s="204" t="s">
        <v>1305</v>
      </c>
      <c r="H54" s="242" t="s">
        <v>1274</v>
      </c>
      <c r="I54" s="203" t="s">
        <v>1068</v>
      </c>
      <c r="J54" s="204" t="s">
        <v>512</v>
      </c>
      <c r="K54" s="282" t="s">
        <v>485</v>
      </c>
      <c r="M54" s="88" t="str">
        <f t="shared" si="4"/>
        <v>D0702-02</v>
      </c>
      <c r="N54" s="88" t="str">
        <f t="shared" si="5"/>
        <v>29</v>
      </c>
      <c r="O54" s="1018"/>
      <c r="P54" s="1018"/>
      <c r="Q54" s="1018"/>
      <c r="R54" s="1018"/>
      <c r="S54" s="1018"/>
      <c r="T54" s="1018"/>
      <c r="U54" s="1018"/>
      <c r="V54" s="1018"/>
      <c r="W54" s="1018"/>
      <c r="X54" s="1018"/>
    </row>
    <row r="55" spans="1:24" ht="30">
      <c r="A55" s="316" t="s">
        <v>1634</v>
      </c>
      <c r="B55" s="237" t="s">
        <v>1183</v>
      </c>
      <c r="C55" s="205">
        <v>39119</v>
      </c>
      <c r="D55" s="239">
        <v>46419</v>
      </c>
      <c r="E55" s="319" t="str">
        <f t="shared" ca="1" si="6"/>
        <v>VIGENTE</v>
      </c>
      <c r="F55" s="654" t="str">
        <f t="shared" ca="1" si="7"/>
        <v>OK</v>
      </c>
      <c r="G55" s="204" t="s">
        <v>1305</v>
      </c>
      <c r="H55" s="242" t="s">
        <v>1028</v>
      </c>
      <c r="I55" s="203" t="s">
        <v>1068</v>
      </c>
      <c r="J55" s="204" t="s">
        <v>512</v>
      </c>
      <c r="K55" s="282" t="s">
        <v>486</v>
      </c>
      <c r="M55" s="88" t="str">
        <f t="shared" si="4"/>
        <v>D0702-02</v>
      </c>
      <c r="N55" s="88" t="str">
        <f t="shared" si="5"/>
        <v>30</v>
      </c>
      <c r="O55" s="1018"/>
      <c r="P55" s="1018"/>
      <c r="Q55" s="1018"/>
      <c r="R55" s="1018"/>
      <c r="S55" s="1018"/>
      <c r="T55" s="1018"/>
      <c r="U55" s="1018"/>
      <c r="V55" s="1018"/>
      <c r="W55" s="1018"/>
      <c r="X55" s="1018"/>
    </row>
    <row r="56" spans="1:24" ht="30">
      <c r="A56" s="316" t="s">
        <v>1634</v>
      </c>
      <c r="B56" s="237" t="s">
        <v>1184</v>
      </c>
      <c r="C56" s="205">
        <v>39119</v>
      </c>
      <c r="D56" s="239">
        <v>46419</v>
      </c>
      <c r="E56" s="319" t="str">
        <f t="shared" ca="1" si="6"/>
        <v>VIGENTE</v>
      </c>
      <c r="F56" s="654" t="str">
        <f t="shared" ca="1" si="7"/>
        <v>OK</v>
      </c>
      <c r="G56" s="204" t="s">
        <v>1305</v>
      </c>
      <c r="H56" s="242" t="s">
        <v>1029</v>
      </c>
      <c r="I56" s="203" t="s">
        <v>1068</v>
      </c>
      <c r="J56" s="204" t="s">
        <v>511</v>
      </c>
      <c r="K56" s="282" t="s">
        <v>487</v>
      </c>
      <c r="M56" s="88" t="str">
        <f t="shared" si="4"/>
        <v>D0702-02</v>
      </c>
      <c r="N56" s="88" t="str">
        <f t="shared" si="5"/>
        <v>31</v>
      </c>
      <c r="O56" s="1018"/>
      <c r="P56" s="1018"/>
      <c r="Q56" s="1018"/>
      <c r="R56" s="1018"/>
      <c r="S56" s="1018"/>
      <c r="T56" s="1018"/>
      <c r="U56" s="1018"/>
      <c r="V56" s="1018"/>
      <c r="W56" s="1018"/>
      <c r="X56" s="1018"/>
    </row>
    <row r="57" spans="1:24" ht="30">
      <c r="A57" s="316" t="s">
        <v>1634</v>
      </c>
      <c r="B57" s="237" t="s">
        <v>1275</v>
      </c>
      <c r="C57" s="205">
        <v>39119</v>
      </c>
      <c r="D57" s="239">
        <v>46419</v>
      </c>
      <c r="E57" s="319" t="str">
        <f t="shared" ca="1" si="6"/>
        <v>VIGENTE</v>
      </c>
      <c r="F57" s="654" t="str">
        <f t="shared" ca="1" si="7"/>
        <v>OK</v>
      </c>
      <c r="G57" s="204" t="s">
        <v>1305</v>
      </c>
      <c r="H57" s="242" t="s">
        <v>1030</v>
      </c>
      <c r="I57" s="203" t="s">
        <v>1068</v>
      </c>
      <c r="J57" s="204" t="s">
        <v>511</v>
      </c>
      <c r="K57" s="282" t="s">
        <v>488</v>
      </c>
      <c r="M57" s="88" t="str">
        <f t="shared" ref="M57:M87" si="8">IF(ISNUMBER(FIND("/",$B48,1)),MID($B48,1,FIND("/",$B48,1)-1),$B48)</f>
        <v>D0702-02</v>
      </c>
      <c r="N57" s="88" t="str">
        <f t="shared" ref="N57:N87" si="9">IF(ISNUMBER(FIND("/",$B48,1)),MID($B48,FIND("/",$B48,1)+1,LEN($B48)),"")</f>
        <v>32</v>
      </c>
      <c r="O57" s="1018"/>
      <c r="P57" s="1018"/>
      <c r="Q57" s="1018"/>
      <c r="R57" s="1018"/>
      <c r="S57" s="1018"/>
      <c r="T57" s="1018"/>
      <c r="U57" s="1018"/>
      <c r="V57" s="1018"/>
      <c r="W57" s="1018"/>
      <c r="X57" s="1018"/>
    </row>
    <row r="58" spans="1:24" ht="30">
      <c r="A58" s="316" t="s">
        <v>1634</v>
      </c>
      <c r="B58" s="237" t="s">
        <v>1276</v>
      </c>
      <c r="C58" s="205">
        <v>39119</v>
      </c>
      <c r="D58" s="239">
        <v>46419</v>
      </c>
      <c r="E58" s="319" t="str">
        <f t="shared" ca="1" si="6"/>
        <v>VIGENTE</v>
      </c>
      <c r="F58" s="654" t="str">
        <f t="shared" ca="1" si="7"/>
        <v>OK</v>
      </c>
      <c r="G58" s="204" t="s">
        <v>1305</v>
      </c>
      <c r="H58" s="242" t="s">
        <v>1031</v>
      </c>
      <c r="I58" s="203" t="s">
        <v>1068</v>
      </c>
      <c r="J58" s="204" t="s">
        <v>511</v>
      </c>
      <c r="K58" s="282" t="s">
        <v>489</v>
      </c>
      <c r="M58" s="88" t="str">
        <f t="shared" si="8"/>
        <v>D0702-02</v>
      </c>
      <c r="N58" s="88" t="str">
        <f t="shared" si="9"/>
        <v>34</v>
      </c>
      <c r="O58" s="1018"/>
      <c r="P58" s="1018"/>
      <c r="Q58" s="1018"/>
      <c r="R58" s="1018"/>
      <c r="S58" s="1018"/>
      <c r="T58" s="1018"/>
      <c r="U58" s="1018"/>
      <c r="V58" s="1018"/>
      <c r="W58" s="1018"/>
      <c r="X58" s="1018"/>
    </row>
    <row r="59" spans="1:24" ht="30">
      <c r="A59" s="316" t="s">
        <v>1634</v>
      </c>
      <c r="B59" s="237" t="s">
        <v>1277</v>
      </c>
      <c r="C59" s="205">
        <v>39119</v>
      </c>
      <c r="D59" s="239">
        <v>46419</v>
      </c>
      <c r="E59" s="319" t="str">
        <f t="shared" ca="1" si="6"/>
        <v>VIGENTE</v>
      </c>
      <c r="F59" s="654" t="str">
        <f t="shared" ca="1" si="7"/>
        <v>OK</v>
      </c>
      <c r="G59" s="204" t="s">
        <v>1305</v>
      </c>
      <c r="H59" s="242" t="s">
        <v>1032</v>
      </c>
      <c r="I59" s="203" t="s">
        <v>1068</v>
      </c>
      <c r="J59" s="204" t="s">
        <v>511</v>
      </c>
      <c r="K59" s="282" t="s">
        <v>490</v>
      </c>
      <c r="M59" s="88" t="str">
        <f t="shared" si="8"/>
        <v>D0702-02</v>
      </c>
      <c r="N59" s="88" t="str">
        <f t="shared" si="9"/>
        <v>35</v>
      </c>
      <c r="O59" s="1018"/>
      <c r="P59" s="1018"/>
      <c r="Q59" s="1018"/>
      <c r="R59" s="1018"/>
      <c r="S59" s="1018"/>
      <c r="T59" s="1018"/>
      <c r="U59" s="1018"/>
      <c r="V59" s="1018"/>
      <c r="W59" s="1018"/>
      <c r="X59" s="1018"/>
    </row>
    <row r="60" spans="1:24" ht="30">
      <c r="A60" s="316" t="s">
        <v>1634</v>
      </c>
      <c r="B60" s="237" t="s">
        <v>1278</v>
      </c>
      <c r="C60" s="205">
        <v>39119</v>
      </c>
      <c r="D60" s="239">
        <v>46419</v>
      </c>
      <c r="E60" s="319" t="str">
        <f t="shared" ca="1" si="6"/>
        <v>VIGENTE</v>
      </c>
      <c r="F60" s="654" t="str">
        <f t="shared" ca="1" si="7"/>
        <v>OK</v>
      </c>
      <c r="G60" s="204" t="s">
        <v>1305</v>
      </c>
      <c r="H60" s="242" t="s">
        <v>1298</v>
      </c>
      <c r="I60" s="203" t="s">
        <v>1068</v>
      </c>
      <c r="J60" s="204" t="s">
        <v>511</v>
      </c>
      <c r="K60" s="282" t="s">
        <v>491</v>
      </c>
      <c r="M60" s="88" t="str">
        <f t="shared" si="8"/>
        <v>D0702-02</v>
      </c>
      <c r="N60" s="88" t="str">
        <f t="shared" si="9"/>
        <v>36</v>
      </c>
      <c r="O60" s="1018"/>
      <c r="P60" s="1018"/>
      <c r="Q60" s="1018"/>
      <c r="R60" s="1018"/>
      <c r="S60" s="1018"/>
      <c r="T60" s="1018"/>
      <c r="U60" s="1018"/>
      <c r="V60" s="1018"/>
      <c r="W60" s="1018"/>
      <c r="X60" s="1018"/>
    </row>
    <row r="61" spans="1:24" ht="30">
      <c r="A61" s="316" t="s">
        <v>1634</v>
      </c>
      <c r="B61" s="237" t="s">
        <v>1279</v>
      </c>
      <c r="C61" s="205">
        <v>39119</v>
      </c>
      <c r="D61" s="239">
        <v>46419</v>
      </c>
      <c r="E61" s="319" t="str">
        <f t="shared" ca="1" si="6"/>
        <v>VIGENTE</v>
      </c>
      <c r="F61" s="654" t="str">
        <f t="shared" ca="1" si="7"/>
        <v>OK</v>
      </c>
      <c r="G61" s="204" t="s">
        <v>1305</v>
      </c>
      <c r="H61" s="242" t="s">
        <v>1033</v>
      </c>
      <c r="I61" s="203" t="s">
        <v>1068</v>
      </c>
      <c r="J61" s="204" t="s">
        <v>511</v>
      </c>
      <c r="K61" s="282" t="s">
        <v>492</v>
      </c>
      <c r="M61" s="88" t="str">
        <f t="shared" si="8"/>
        <v>D0702-02</v>
      </c>
      <c r="N61" s="88" t="str">
        <f t="shared" si="9"/>
        <v>37</v>
      </c>
      <c r="O61" s="1018"/>
      <c r="P61" s="1018"/>
      <c r="Q61" s="1018"/>
      <c r="R61" s="1018"/>
      <c r="S61" s="1018"/>
      <c r="T61" s="1018"/>
      <c r="U61" s="1018"/>
      <c r="V61" s="1018"/>
      <c r="W61" s="1018"/>
      <c r="X61" s="1018"/>
    </row>
    <row r="62" spans="1:24" ht="30">
      <c r="A62" s="316" t="s">
        <v>1634</v>
      </c>
      <c r="B62" s="237" t="s">
        <v>1280</v>
      </c>
      <c r="C62" s="205">
        <v>39119</v>
      </c>
      <c r="D62" s="239">
        <v>46419</v>
      </c>
      <c r="E62" s="319" t="str">
        <f t="shared" ca="1" si="6"/>
        <v>VIGENTE</v>
      </c>
      <c r="F62" s="654" t="str">
        <f t="shared" ca="1" si="7"/>
        <v>OK</v>
      </c>
      <c r="G62" s="204" t="s">
        <v>1305</v>
      </c>
      <c r="H62" s="242" t="s">
        <v>1034</v>
      </c>
      <c r="I62" s="203" t="s">
        <v>1068</v>
      </c>
      <c r="J62" s="204" t="s">
        <v>512</v>
      </c>
      <c r="K62" s="282" t="s">
        <v>493</v>
      </c>
      <c r="M62" s="88" t="str">
        <f t="shared" si="8"/>
        <v>D0702-02</v>
      </c>
      <c r="N62" s="88" t="str">
        <f t="shared" si="9"/>
        <v>38</v>
      </c>
      <c r="O62" s="1018"/>
      <c r="P62" s="1018"/>
      <c r="Q62" s="1018"/>
      <c r="R62" s="1018"/>
      <c r="S62" s="1018"/>
      <c r="T62" s="1018"/>
      <c r="U62" s="1018"/>
      <c r="V62" s="1018"/>
      <c r="W62" s="1018"/>
      <c r="X62" s="1018"/>
    </row>
    <row r="63" spans="1:24" ht="30">
      <c r="A63" s="316" t="s">
        <v>1634</v>
      </c>
      <c r="B63" s="237" t="s">
        <v>1281</v>
      </c>
      <c r="C63" s="205">
        <v>39119</v>
      </c>
      <c r="D63" s="239">
        <v>46419</v>
      </c>
      <c r="E63" s="319" t="str">
        <f t="shared" ca="1" si="6"/>
        <v>VIGENTE</v>
      </c>
      <c r="F63" s="654" t="str">
        <f t="shared" ca="1" si="7"/>
        <v>OK</v>
      </c>
      <c r="G63" s="204" t="s">
        <v>1305</v>
      </c>
      <c r="H63" s="242" t="s">
        <v>1035</v>
      </c>
      <c r="I63" s="203" t="s">
        <v>1068</v>
      </c>
      <c r="J63" s="204" t="s">
        <v>511</v>
      </c>
      <c r="K63" s="282" t="s">
        <v>494</v>
      </c>
      <c r="M63" s="88" t="str">
        <f t="shared" si="8"/>
        <v>D0702-02</v>
      </c>
      <c r="N63" s="88" t="str">
        <f t="shared" si="9"/>
        <v>39</v>
      </c>
      <c r="O63" s="1018"/>
      <c r="P63" s="1018"/>
      <c r="Q63" s="1018"/>
      <c r="R63" s="1018"/>
      <c r="S63" s="1018"/>
      <c r="T63" s="1018"/>
      <c r="U63" s="1018"/>
      <c r="V63" s="1018"/>
      <c r="W63" s="1018"/>
      <c r="X63" s="1018"/>
    </row>
    <row r="64" spans="1:24" ht="30">
      <c r="A64" s="316" t="s">
        <v>1634</v>
      </c>
      <c r="B64" s="237" t="s">
        <v>1282</v>
      </c>
      <c r="C64" s="205">
        <v>39119</v>
      </c>
      <c r="D64" s="239">
        <v>46419</v>
      </c>
      <c r="E64" s="319" t="str">
        <f t="shared" ca="1" si="6"/>
        <v>VIGENTE</v>
      </c>
      <c r="F64" s="654" t="str">
        <f t="shared" ca="1" si="7"/>
        <v>OK</v>
      </c>
      <c r="G64" s="204" t="s">
        <v>1305</v>
      </c>
      <c r="H64" s="242" t="s">
        <v>1036</v>
      </c>
      <c r="I64" s="203" t="s">
        <v>1068</v>
      </c>
      <c r="J64" s="204" t="s">
        <v>512</v>
      </c>
      <c r="K64" s="282" t="s">
        <v>495</v>
      </c>
      <c r="M64" s="88" t="str">
        <f t="shared" si="8"/>
        <v>D0702-02</v>
      </c>
      <c r="N64" s="88" t="str">
        <f t="shared" si="9"/>
        <v>40</v>
      </c>
      <c r="O64" s="1018"/>
      <c r="P64" s="1018"/>
      <c r="Q64" s="1018"/>
      <c r="R64" s="1018"/>
      <c r="S64" s="1018"/>
      <c r="T64" s="1018"/>
      <c r="U64" s="1018"/>
      <c r="V64" s="1018"/>
      <c r="W64" s="1018"/>
      <c r="X64" s="1018"/>
    </row>
    <row r="65" spans="1:24" ht="30">
      <c r="A65" s="316" t="s">
        <v>1634</v>
      </c>
      <c r="B65" s="237" t="s">
        <v>1283</v>
      </c>
      <c r="C65" s="205">
        <v>39119</v>
      </c>
      <c r="D65" s="239">
        <v>46419</v>
      </c>
      <c r="E65" s="319" t="str">
        <f t="shared" ca="1" si="6"/>
        <v>VIGENTE</v>
      </c>
      <c r="F65" s="654" t="str">
        <f t="shared" ca="1" si="7"/>
        <v>OK</v>
      </c>
      <c r="G65" s="204" t="s">
        <v>1305</v>
      </c>
      <c r="H65" s="242" t="s">
        <v>1037</v>
      </c>
      <c r="I65" s="203" t="s">
        <v>1068</v>
      </c>
      <c r="J65" s="204" t="s">
        <v>511</v>
      </c>
      <c r="K65" s="282" t="s">
        <v>496</v>
      </c>
      <c r="M65" s="88" t="str">
        <f t="shared" si="8"/>
        <v>D0702-02</v>
      </c>
      <c r="N65" s="88" t="str">
        <f t="shared" si="9"/>
        <v>41</v>
      </c>
      <c r="O65" s="1018"/>
      <c r="P65" s="1018"/>
      <c r="Q65" s="1018"/>
      <c r="R65" s="1018"/>
      <c r="S65" s="1018"/>
      <c r="T65" s="1018"/>
      <c r="U65" s="1018"/>
      <c r="V65" s="1018"/>
      <c r="W65" s="1018"/>
      <c r="X65" s="1018"/>
    </row>
    <row r="66" spans="1:24" ht="30">
      <c r="A66" s="316" t="s">
        <v>1634</v>
      </c>
      <c r="B66" s="237" t="s">
        <v>1284</v>
      </c>
      <c r="C66" s="205">
        <v>39119</v>
      </c>
      <c r="D66" s="239">
        <v>46419</v>
      </c>
      <c r="E66" s="319" t="str">
        <f t="shared" ca="1" si="6"/>
        <v>VIGENTE</v>
      </c>
      <c r="F66" s="654" t="str">
        <f t="shared" ca="1" si="7"/>
        <v>OK</v>
      </c>
      <c r="G66" s="204" t="s">
        <v>1305</v>
      </c>
      <c r="H66" s="242" t="s">
        <v>1038</v>
      </c>
      <c r="I66" s="203" t="s">
        <v>1068</v>
      </c>
      <c r="J66" s="204" t="s">
        <v>511</v>
      </c>
      <c r="K66" s="282" t="s">
        <v>497</v>
      </c>
      <c r="M66" s="88" t="str">
        <f t="shared" si="8"/>
        <v>D0702-02</v>
      </c>
      <c r="N66" s="88" t="str">
        <f t="shared" si="9"/>
        <v>42</v>
      </c>
      <c r="O66" s="1018"/>
      <c r="P66" s="1018"/>
      <c r="Q66" s="1018"/>
      <c r="R66" s="1018"/>
      <c r="S66" s="1018"/>
      <c r="T66" s="1018"/>
      <c r="U66" s="1018"/>
      <c r="V66" s="1018"/>
      <c r="W66" s="1018"/>
      <c r="X66" s="1018"/>
    </row>
    <row r="67" spans="1:24" ht="30">
      <c r="A67" s="316" t="s">
        <v>1634</v>
      </c>
      <c r="B67" s="237" t="s">
        <v>1285</v>
      </c>
      <c r="C67" s="205">
        <v>39119</v>
      </c>
      <c r="D67" s="239">
        <v>46419</v>
      </c>
      <c r="E67" s="319" t="str">
        <f t="shared" ca="1" si="6"/>
        <v>VIGENTE</v>
      </c>
      <c r="F67" s="654" t="str">
        <f t="shared" ca="1" si="7"/>
        <v>OK</v>
      </c>
      <c r="G67" s="204" t="s">
        <v>1305</v>
      </c>
      <c r="H67" s="242" t="s">
        <v>1039</v>
      </c>
      <c r="I67" s="203" t="s">
        <v>1068</v>
      </c>
      <c r="J67" s="204" t="s">
        <v>511</v>
      </c>
      <c r="K67" s="282" t="s">
        <v>498</v>
      </c>
      <c r="M67" s="88" t="str">
        <f t="shared" si="8"/>
        <v>D0702-02</v>
      </c>
      <c r="N67" s="88" t="str">
        <f t="shared" si="9"/>
        <v>43</v>
      </c>
      <c r="O67" s="1018"/>
      <c r="P67" s="1018"/>
      <c r="Q67" s="1018"/>
      <c r="R67" s="1018"/>
      <c r="S67" s="1018"/>
      <c r="T67" s="1018"/>
      <c r="U67" s="1018"/>
      <c r="V67" s="1018"/>
      <c r="W67" s="1018"/>
      <c r="X67" s="1018"/>
    </row>
    <row r="68" spans="1:24" ht="30">
      <c r="A68" s="316" t="s">
        <v>1634</v>
      </c>
      <c r="B68" s="237" t="s">
        <v>1286</v>
      </c>
      <c r="C68" s="205">
        <v>39119</v>
      </c>
      <c r="D68" s="239">
        <v>46419</v>
      </c>
      <c r="E68" s="319" t="str">
        <f t="shared" ca="1" si="6"/>
        <v>VIGENTE</v>
      </c>
      <c r="F68" s="654" t="str">
        <f t="shared" ca="1" si="7"/>
        <v>OK</v>
      </c>
      <c r="G68" s="204" t="s">
        <v>1305</v>
      </c>
      <c r="H68" s="242" t="s">
        <v>1040</v>
      </c>
      <c r="I68" s="203" t="s">
        <v>1068</v>
      </c>
      <c r="J68" s="204" t="s">
        <v>511</v>
      </c>
      <c r="K68" s="282" t="s">
        <v>499</v>
      </c>
      <c r="M68" s="88" t="str">
        <f t="shared" si="8"/>
        <v>D0702-02</v>
      </c>
      <c r="N68" s="88" t="str">
        <f t="shared" si="9"/>
        <v>44</v>
      </c>
      <c r="O68" s="1018"/>
      <c r="P68" s="1018"/>
      <c r="Q68" s="1018"/>
      <c r="R68" s="1018"/>
      <c r="S68" s="1018"/>
      <c r="T68" s="1018"/>
      <c r="U68" s="1018"/>
      <c r="V68" s="1018"/>
      <c r="W68" s="1018"/>
      <c r="X68" s="1018"/>
    </row>
    <row r="69" spans="1:24" ht="30">
      <c r="A69" s="316" t="s">
        <v>1634</v>
      </c>
      <c r="B69" s="237" t="s">
        <v>1287</v>
      </c>
      <c r="C69" s="205">
        <v>39119</v>
      </c>
      <c r="D69" s="239">
        <v>46419</v>
      </c>
      <c r="E69" s="319" t="str">
        <f t="shared" ca="1" si="6"/>
        <v>VIGENTE</v>
      </c>
      <c r="F69" s="654" t="str">
        <f t="shared" ca="1" si="7"/>
        <v>OK</v>
      </c>
      <c r="G69" s="204" t="s">
        <v>1305</v>
      </c>
      <c r="H69" s="242" t="s">
        <v>1041</v>
      </c>
      <c r="I69" s="203" t="s">
        <v>1068</v>
      </c>
      <c r="J69" s="204" t="s">
        <v>511</v>
      </c>
      <c r="K69" s="282" t="s">
        <v>500</v>
      </c>
      <c r="M69" s="88" t="str">
        <f t="shared" si="8"/>
        <v>D0702-02</v>
      </c>
      <c r="N69" s="88" t="str">
        <f t="shared" si="9"/>
        <v>45</v>
      </c>
      <c r="O69" s="1018"/>
      <c r="P69" s="1018"/>
      <c r="Q69" s="1018"/>
      <c r="R69" s="1018"/>
      <c r="S69" s="1018"/>
      <c r="T69" s="1018"/>
      <c r="U69" s="1018"/>
      <c r="V69" s="1018"/>
      <c r="W69" s="1018"/>
      <c r="X69" s="1018"/>
    </row>
    <row r="70" spans="1:24" ht="30">
      <c r="A70" s="316" t="s">
        <v>1634</v>
      </c>
      <c r="B70" s="237" t="s">
        <v>1288</v>
      </c>
      <c r="C70" s="205">
        <v>39119</v>
      </c>
      <c r="D70" s="239">
        <v>46419</v>
      </c>
      <c r="E70" s="319" t="str">
        <f t="shared" ca="1" si="6"/>
        <v>VIGENTE</v>
      </c>
      <c r="F70" s="654" t="str">
        <f t="shared" ca="1" si="7"/>
        <v>OK</v>
      </c>
      <c r="G70" s="204" t="s">
        <v>1305</v>
      </c>
      <c r="H70" s="242" t="s">
        <v>1042</v>
      </c>
      <c r="I70" s="203" t="s">
        <v>1068</v>
      </c>
      <c r="J70" s="204" t="s">
        <v>511</v>
      </c>
      <c r="K70" s="282" t="s">
        <v>501</v>
      </c>
      <c r="M70" s="88" t="str">
        <f t="shared" si="8"/>
        <v>D0702-02</v>
      </c>
      <c r="N70" s="88" t="str">
        <f t="shared" si="9"/>
        <v>46</v>
      </c>
      <c r="O70" s="1018"/>
      <c r="P70" s="1018"/>
      <c r="Q70" s="1018"/>
      <c r="R70" s="1018"/>
      <c r="S70" s="1018"/>
      <c r="T70" s="1018"/>
      <c r="U70" s="1018"/>
      <c r="V70" s="1018"/>
      <c r="W70" s="1018"/>
      <c r="X70" s="1018"/>
    </row>
    <row r="71" spans="1:24" ht="30">
      <c r="A71" s="316" t="s">
        <v>1634</v>
      </c>
      <c r="B71" s="237" t="s">
        <v>1289</v>
      </c>
      <c r="C71" s="205">
        <v>39119</v>
      </c>
      <c r="D71" s="239">
        <v>46419</v>
      </c>
      <c r="E71" s="319" t="str">
        <f t="shared" ca="1" si="6"/>
        <v>VIGENTE</v>
      </c>
      <c r="F71" s="654" t="str">
        <f t="shared" ca="1" si="7"/>
        <v>OK</v>
      </c>
      <c r="G71" s="204" t="s">
        <v>1305</v>
      </c>
      <c r="H71" s="242" t="s">
        <v>1043</v>
      </c>
      <c r="I71" s="203" t="s">
        <v>1068</v>
      </c>
      <c r="J71" s="204" t="s">
        <v>512</v>
      </c>
      <c r="K71" s="282" t="s">
        <v>502</v>
      </c>
      <c r="M71" s="88" t="str">
        <f t="shared" si="8"/>
        <v>D0702-02</v>
      </c>
      <c r="N71" s="88" t="str">
        <f t="shared" si="9"/>
        <v>47</v>
      </c>
      <c r="O71" s="1018"/>
      <c r="P71" s="1018"/>
      <c r="Q71" s="1018"/>
      <c r="R71" s="1018"/>
      <c r="S71" s="1018"/>
      <c r="T71" s="1018"/>
      <c r="U71" s="1018"/>
      <c r="V71" s="1018"/>
      <c r="W71" s="1018"/>
      <c r="X71" s="1018"/>
    </row>
    <row r="72" spans="1:24" ht="30">
      <c r="A72" s="316" t="s">
        <v>1634</v>
      </c>
      <c r="B72" s="237" t="s">
        <v>1290</v>
      </c>
      <c r="C72" s="205">
        <v>39119</v>
      </c>
      <c r="D72" s="239">
        <v>46419</v>
      </c>
      <c r="E72" s="319" t="str">
        <f t="shared" ca="1" si="6"/>
        <v>VIGENTE</v>
      </c>
      <c r="F72" s="654" t="str">
        <f t="shared" ca="1" si="7"/>
        <v>OK</v>
      </c>
      <c r="G72" s="204" t="s">
        <v>1305</v>
      </c>
      <c r="H72" s="242" t="s">
        <v>1044</v>
      </c>
      <c r="I72" s="203" t="s">
        <v>1068</v>
      </c>
      <c r="J72" s="204" t="s">
        <v>511</v>
      </c>
      <c r="K72" s="282" t="s">
        <v>503</v>
      </c>
      <c r="M72" s="88" t="str">
        <f t="shared" si="8"/>
        <v>D0702-02</v>
      </c>
      <c r="N72" s="88" t="str">
        <f t="shared" si="9"/>
        <v>48</v>
      </c>
      <c r="O72" s="1018"/>
      <c r="P72" s="1018"/>
      <c r="Q72" s="1018"/>
      <c r="R72" s="1018"/>
      <c r="S72" s="1018"/>
      <c r="T72" s="1018"/>
      <c r="U72" s="1018"/>
      <c r="V72" s="1018"/>
      <c r="W72" s="1018"/>
      <c r="X72" s="1018"/>
    </row>
    <row r="73" spans="1:24" s="914" customFormat="1" ht="30">
      <c r="A73" s="316" t="s">
        <v>1634</v>
      </c>
      <c r="B73" s="237" t="s">
        <v>1291</v>
      </c>
      <c r="C73" s="205">
        <v>39119</v>
      </c>
      <c r="D73" s="239">
        <v>46419</v>
      </c>
      <c r="E73" s="319" t="str">
        <f t="shared" ca="1" si="6"/>
        <v>VIGENTE</v>
      </c>
      <c r="F73" s="654" t="str">
        <f t="shared" ca="1" si="7"/>
        <v>OK</v>
      </c>
      <c r="G73" s="204" t="s">
        <v>1305</v>
      </c>
      <c r="H73" s="242" t="s">
        <v>1045</v>
      </c>
      <c r="I73" s="203" t="s">
        <v>1068</v>
      </c>
      <c r="J73" s="204" t="s">
        <v>511</v>
      </c>
      <c r="K73" s="282" t="s">
        <v>504</v>
      </c>
      <c r="L73" s="88"/>
      <c r="M73" s="88" t="str">
        <f t="shared" si="8"/>
        <v>D0702-02</v>
      </c>
      <c r="N73" s="88" t="str">
        <f t="shared" si="9"/>
        <v>49</v>
      </c>
      <c r="O73" s="1018"/>
      <c r="P73" s="1018"/>
      <c r="Q73" s="1018"/>
      <c r="R73" s="1018"/>
      <c r="S73" s="1018"/>
      <c r="T73" s="1018"/>
      <c r="U73" s="1018"/>
      <c r="V73" s="1018"/>
      <c r="W73" s="1018"/>
      <c r="X73" s="1018"/>
    </row>
    <row r="74" spans="1:24" s="914" customFormat="1" ht="30">
      <c r="A74" s="316" t="s">
        <v>1634</v>
      </c>
      <c r="B74" s="237" t="s">
        <v>1292</v>
      </c>
      <c r="C74" s="205">
        <v>39119</v>
      </c>
      <c r="D74" s="239">
        <v>46419</v>
      </c>
      <c r="E74" s="319" t="str">
        <f t="shared" ca="1" si="6"/>
        <v>VIGENTE</v>
      </c>
      <c r="F74" s="654" t="str">
        <f t="shared" ca="1" si="7"/>
        <v>OK</v>
      </c>
      <c r="G74" s="204" t="s">
        <v>1305</v>
      </c>
      <c r="H74" s="242" t="s">
        <v>1046</v>
      </c>
      <c r="I74" s="203" t="s">
        <v>1068</v>
      </c>
      <c r="J74" s="204" t="s">
        <v>512</v>
      </c>
      <c r="K74" s="282" t="s">
        <v>505</v>
      </c>
      <c r="L74" s="88"/>
      <c r="M74" s="88" t="str">
        <f t="shared" si="8"/>
        <v>D0702-02</v>
      </c>
      <c r="N74" s="88" t="str">
        <f t="shared" si="9"/>
        <v>50</v>
      </c>
      <c r="O74" s="1018"/>
      <c r="P74" s="1018"/>
      <c r="Q74" s="1018"/>
      <c r="R74" s="1018"/>
      <c r="S74" s="1018"/>
      <c r="T74" s="1018"/>
      <c r="U74" s="1018"/>
      <c r="V74" s="1018"/>
      <c r="W74" s="1018"/>
      <c r="X74" s="1018"/>
    </row>
    <row r="75" spans="1:24" s="914" customFormat="1" ht="30">
      <c r="A75" s="316" t="s">
        <v>1634</v>
      </c>
      <c r="B75" s="237" t="s">
        <v>1293</v>
      </c>
      <c r="C75" s="205">
        <v>39119</v>
      </c>
      <c r="D75" s="239">
        <v>46419</v>
      </c>
      <c r="E75" s="319" t="str">
        <f t="shared" ca="1" si="6"/>
        <v>VIGENTE</v>
      </c>
      <c r="F75" s="654" t="str">
        <f t="shared" ca="1" si="7"/>
        <v>OK</v>
      </c>
      <c r="G75" s="204" t="s">
        <v>1305</v>
      </c>
      <c r="H75" s="242" t="s">
        <v>1047</v>
      </c>
      <c r="I75" s="203" t="s">
        <v>1068</v>
      </c>
      <c r="J75" s="204" t="s">
        <v>513</v>
      </c>
      <c r="K75" s="282" t="s">
        <v>506</v>
      </c>
      <c r="L75" s="88"/>
      <c r="M75" s="88" t="str">
        <f t="shared" si="8"/>
        <v>D0702-02</v>
      </c>
      <c r="N75" s="88" t="str">
        <f t="shared" si="9"/>
        <v>51</v>
      </c>
      <c r="O75" s="1018"/>
      <c r="P75" s="1018"/>
      <c r="Q75" s="1018"/>
      <c r="R75" s="1018"/>
      <c r="S75" s="1018"/>
      <c r="T75" s="1018"/>
      <c r="U75" s="1018"/>
      <c r="V75" s="1018"/>
      <c r="W75" s="1018"/>
      <c r="X75" s="1018"/>
    </row>
    <row r="76" spans="1:24" s="914" customFormat="1" ht="30">
      <c r="A76" s="316" t="s">
        <v>1634</v>
      </c>
      <c r="B76" s="237" t="s">
        <v>1294</v>
      </c>
      <c r="C76" s="205">
        <v>39119</v>
      </c>
      <c r="D76" s="239">
        <v>46419</v>
      </c>
      <c r="E76" s="319" t="str">
        <f t="shared" ca="1" si="6"/>
        <v>VIGENTE</v>
      </c>
      <c r="F76" s="654" t="str">
        <f t="shared" ca="1" si="7"/>
        <v>OK</v>
      </c>
      <c r="G76" s="204" t="s">
        <v>1305</v>
      </c>
      <c r="H76" s="242" t="s">
        <v>640</v>
      </c>
      <c r="I76" s="203" t="s">
        <v>1068</v>
      </c>
      <c r="J76" s="204" t="s">
        <v>511</v>
      </c>
      <c r="K76" s="282" t="s">
        <v>507</v>
      </c>
      <c r="L76" s="88"/>
      <c r="M76" s="88" t="str">
        <f t="shared" si="8"/>
        <v>D0702-02</v>
      </c>
      <c r="N76" s="88" t="str">
        <f t="shared" si="9"/>
        <v>52</v>
      </c>
      <c r="O76" s="1018"/>
      <c r="P76" s="1018"/>
      <c r="Q76" s="1018"/>
      <c r="R76" s="1018"/>
      <c r="S76" s="1018"/>
      <c r="T76" s="1018"/>
      <c r="U76" s="1018"/>
      <c r="V76" s="1018"/>
      <c r="W76" s="1018"/>
      <c r="X76" s="1018"/>
    </row>
    <row r="77" spans="1:24" s="914" customFormat="1" ht="30">
      <c r="A77" s="316" t="s">
        <v>1634</v>
      </c>
      <c r="B77" s="237" t="s">
        <v>1295</v>
      </c>
      <c r="C77" s="205">
        <v>39119</v>
      </c>
      <c r="D77" s="239">
        <v>46419</v>
      </c>
      <c r="E77" s="319" t="str">
        <f t="shared" ca="1" si="6"/>
        <v>VIGENTE</v>
      </c>
      <c r="F77" s="654" t="str">
        <f t="shared" ca="1" si="7"/>
        <v>OK</v>
      </c>
      <c r="G77" s="204" t="s">
        <v>1305</v>
      </c>
      <c r="H77" s="242" t="s">
        <v>1709</v>
      </c>
      <c r="I77" s="203" t="s">
        <v>1068</v>
      </c>
      <c r="J77" s="204" t="s">
        <v>511</v>
      </c>
      <c r="K77" s="282" t="s">
        <v>508</v>
      </c>
      <c r="L77" s="88"/>
      <c r="M77" s="88" t="str">
        <f t="shared" si="8"/>
        <v>D0702-02</v>
      </c>
      <c r="N77" s="88" t="str">
        <f t="shared" si="9"/>
        <v>53</v>
      </c>
      <c r="O77" s="1018"/>
      <c r="P77" s="1018"/>
      <c r="Q77" s="1018"/>
      <c r="R77" s="1018"/>
      <c r="S77" s="1018"/>
      <c r="T77" s="1018"/>
      <c r="U77" s="1018"/>
      <c r="V77" s="1018"/>
      <c r="W77" s="1018"/>
      <c r="X77" s="1018"/>
    </row>
    <row r="78" spans="1:24" s="914" customFormat="1" ht="30">
      <c r="A78" s="316" t="s">
        <v>1634</v>
      </c>
      <c r="B78" s="237" t="s">
        <v>1296</v>
      </c>
      <c r="C78" s="205">
        <v>39119</v>
      </c>
      <c r="D78" s="239">
        <v>46419</v>
      </c>
      <c r="E78" s="319" t="str">
        <f t="shared" ca="1" si="6"/>
        <v>VIGENTE</v>
      </c>
      <c r="F78" s="654" t="str">
        <f t="shared" ca="1" si="7"/>
        <v>OK</v>
      </c>
      <c r="G78" s="204" t="s">
        <v>1305</v>
      </c>
      <c r="H78" s="242" t="s">
        <v>1048</v>
      </c>
      <c r="I78" s="203" t="s">
        <v>1068</v>
      </c>
      <c r="J78" s="204" t="s">
        <v>512</v>
      </c>
      <c r="K78" s="282" t="s">
        <v>509</v>
      </c>
      <c r="L78" s="88"/>
      <c r="M78" s="88" t="str">
        <f t="shared" si="8"/>
        <v>D0702-02</v>
      </c>
      <c r="N78" s="88" t="str">
        <f t="shared" si="9"/>
        <v>54</v>
      </c>
      <c r="O78" s="1018"/>
      <c r="P78" s="1018"/>
      <c r="Q78" s="1018"/>
      <c r="R78" s="1018"/>
      <c r="S78" s="1018"/>
      <c r="T78" s="1018"/>
      <c r="U78" s="1018"/>
      <c r="V78" s="1018"/>
      <c r="W78" s="1018"/>
      <c r="X78" s="1018"/>
    </row>
    <row r="79" spans="1:24" s="914" customFormat="1" ht="30">
      <c r="A79" s="316" t="s">
        <v>1634</v>
      </c>
      <c r="B79" s="237" t="s">
        <v>1297</v>
      </c>
      <c r="C79" s="205">
        <v>39119</v>
      </c>
      <c r="D79" s="239">
        <v>46419</v>
      </c>
      <c r="E79" s="319" t="str">
        <f t="shared" ca="1" si="6"/>
        <v>VIGENTE</v>
      </c>
      <c r="F79" s="654" t="str">
        <f t="shared" ca="1" si="7"/>
        <v>OK</v>
      </c>
      <c r="G79" s="204" t="s">
        <v>1305</v>
      </c>
      <c r="H79" s="242" t="s">
        <v>1049</v>
      </c>
      <c r="I79" s="203" t="s">
        <v>1068</v>
      </c>
      <c r="J79" s="204" t="s">
        <v>512</v>
      </c>
      <c r="K79" s="282" t="s">
        <v>510</v>
      </c>
      <c r="L79" s="88"/>
      <c r="M79" s="88" t="str">
        <f t="shared" si="8"/>
        <v>D0702-02</v>
      </c>
      <c r="N79" s="88" t="str">
        <f t="shared" si="9"/>
        <v>55</v>
      </c>
      <c r="O79" s="1018"/>
      <c r="P79" s="1018"/>
      <c r="Q79" s="1018"/>
      <c r="R79" s="1018"/>
      <c r="S79" s="1018"/>
      <c r="T79" s="1018"/>
      <c r="U79" s="1018"/>
      <c r="V79" s="1018"/>
      <c r="W79" s="1018"/>
      <c r="X79" s="1018"/>
    </row>
    <row r="80" spans="1:24" s="914" customFormat="1" ht="30">
      <c r="A80" s="316" t="s">
        <v>1634</v>
      </c>
      <c r="B80" s="237" t="s">
        <v>3586</v>
      </c>
      <c r="C80" s="205">
        <v>39119</v>
      </c>
      <c r="D80" s="239">
        <v>46419</v>
      </c>
      <c r="E80" s="319" t="str">
        <f t="shared" ref="E80:E89" ca="1" si="10">IF(D80&lt;=$T$2,"CADUCADO","VIGENTE")</f>
        <v>VIGENTE</v>
      </c>
      <c r="F80" s="654" t="str">
        <f t="shared" ref="F80:F89" ca="1" si="11">IF($T$2&gt;=(EDATE(D80,-3)),"ALERTA","OK")</f>
        <v>OK</v>
      </c>
      <c r="G80" s="204" t="s">
        <v>1305</v>
      </c>
      <c r="H80" s="242" t="s">
        <v>3576</v>
      </c>
      <c r="I80" s="203" t="s">
        <v>1068</v>
      </c>
      <c r="J80" s="204" t="s">
        <v>511</v>
      </c>
      <c r="K80" s="416" t="s">
        <v>3604</v>
      </c>
      <c r="L80" s="88"/>
      <c r="M80" s="88" t="str">
        <f t="shared" si="8"/>
        <v>D0702-02</v>
      </c>
      <c r="N80" s="88" t="str">
        <f t="shared" si="9"/>
        <v>56</v>
      </c>
      <c r="O80" s="1018"/>
      <c r="P80" s="1018"/>
      <c r="Q80" s="1018"/>
      <c r="R80" s="1018"/>
      <c r="S80" s="1018"/>
      <c r="T80" s="1018"/>
      <c r="U80" s="1018"/>
      <c r="V80" s="1018"/>
      <c r="W80" s="1018"/>
      <c r="X80" s="1018"/>
    </row>
    <row r="81" spans="1:24" s="914" customFormat="1" ht="30">
      <c r="A81" s="316" t="s">
        <v>1634</v>
      </c>
      <c r="B81" s="237" t="s">
        <v>3587</v>
      </c>
      <c r="C81" s="205">
        <v>39119</v>
      </c>
      <c r="D81" s="239">
        <v>46419</v>
      </c>
      <c r="E81" s="319" t="str">
        <f t="shared" ca="1" si="10"/>
        <v>VIGENTE</v>
      </c>
      <c r="F81" s="654" t="str">
        <f t="shared" ca="1" si="11"/>
        <v>OK</v>
      </c>
      <c r="G81" s="204" t="s">
        <v>1305</v>
      </c>
      <c r="H81" s="242" t="s">
        <v>3577</v>
      </c>
      <c r="I81" s="203" t="s">
        <v>1068</v>
      </c>
      <c r="J81" s="204" t="s">
        <v>511</v>
      </c>
      <c r="K81" s="416" t="s">
        <v>3605</v>
      </c>
      <c r="L81" s="88"/>
      <c r="M81" s="88" t="str">
        <f t="shared" si="8"/>
        <v>D0702-02</v>
      </c>
      <c r="N81" s="88" t="str">
        <f t="shared" si="9"/>
        <v>57</v>
      </c>
      <c r="O81" s="1018"/>
      <c r="P81" s="1018"/>
      <c r="Q81" s="1018"/>
      <c r="R81" s="1018"/>
      <c r="S81" s="1018"/>
      <c r="T81" s="1018"/>
      <c r="U81" s="1018"/>
      <c r="V81" s="1018"/>
      <c r="W81" s="1018"/>
      <c r="X81" s="1018"/>
    </row>
    <row r="82" spans="1:24" s="914" customFormat="1" ht="30">
      <c r="A82" s="316" t="s">
        <v>1634</v>
      </c>
      <c r="B82" s="237" t="s">
        <v>3588</v>
      </c>
      <c r="C82" s="205">
        <v>39119</v>
      </c>
      <c r="D82" s="239">
        <v>46419</v>
      </c>
      <c r="E82" s="319" t="str">
        <f t="shared" ca="1" si="10"/>
        <v>VIGENTE</v>
      </c>
      <c r="F82" s="654" t="str">
        <f t="shared" ca="1" si="11"/>
        <v>OK</v>
      </c>
      <c r="G82" s="204" t="s">
        <v>1305</v>
      </c>
      <c r="H82" s="242" t="s">
        <v>3578</v>
      </c>
      <c r="I82" s="203" t="s">
        <v>1068</v>
      </c>
      <c r="J82" s="204" t="s">
        <v>511</v>
      </c>
      <c r="K82" s="416" t="s">
        <v>3596</v>
      </c>
      <c r="L82" s="88"/>
      <c r="M82" s="88" t="str">
        <f t="shared" si="8"/>
        <v>D0702-02</v>
      </c>
      <c r="N82" s="88" t="str">
        <f t="shared" si="9"/>
        <v>58</v>
      </c>
      <c r="O82" s="1018"/>
      <c r="P82" s="1018"/>
      <c r="Q82" s="1018"/>
      <c r="R82" s="1018"/>
      <c r="S82" s="1018"/>
      <c r="T82" s="1018"/>
      <c r="U82" s="1018"/>
      <c r="V82" s="1018"/>
      <c r="W82" s="1018"/>
      <c r="X82" s="1018"/>
    </row>
    <row r="83" spans="1:24" s="914" customFormat="1" ht="30">
      <c r="A83" s="316" t="s">
        <v>1634</v>
      </c>
      <c r="B83" s="237" t="s">
        <v>3589</v>
      </c>
      <c r="C83" s="205">
        <v>39119</v>
      </c>
      <c r="D83" s="239">
        <v>46419</v>
      </c>
      <c r="E83" s="319" t="str">
        <f t="shared" ca="1" si="10"/>
        <v>VIGENTE</v>
      </c>
      <c r="F83" s="654" t="str">
        <f t="shared" ca="1" si="11"/>
        <v>OK</v>
      </c>
      <c r="G83" s="204" t="s">
        <v>1305</v>
      </c>
      <c r="H83" s="242" t="s">
        <v>3579</v>
      </c>
      <c r="I83" s="203" t="s">
        <v>1068</v>
      </c>
      <c r="J83" s="204" t="s">
        <v>511</v>
      </c>
      <c r="K83" s="416" t="s">
        <v>3597</v>
      </c>
      <c r="L83" s="88"/>
      <c r="M83" s="88" t="str">
        <f t="shared" si="8"/>
        <v>D0702-02</v>
      </c>
      <c r="N83" s="88" t="str">
        <f t="shared" si="9"/>
        <v>59</v>
      </c>
      <c r="O83" s="1018"/>
      <c r="P83" s="1018"/>
      <c r="Q83" s="1018"/>
      <c r="R83" s="1018"/>
      <c r="S83" s="1018"/>
      <c r="T83" s="1018"/>
      <c r="U83" s="1018"/>
      <c r="V83" s="1018"/>
      <c r="W83" s="1018"/>
      <c r="X83" s="1018"/>
    </row>
    <row r="84" spans="1:24" s="914" customFormat="1" ht="30">
      <c r="A84" s="316" t="s">
        <v>1634</v>
      </c>
      <c r="B84" s="237" t="s">
        <v>3590</v>
      </c>
      <c r="C84" s="205">
        <v>39119</v>
      </c>
      <c r="D84" s="239">
        <v>46419</v>
      </c>
      <c r="E84" s="319" t="str">
        <f t="shared" ca="1" si="10"/>
        <v>VIGENTE</v>
      </c>
      <c r="F84" s="654" t="str">
        <f t="shared" ca="1" si="11"/>
        <v>OK</v>
      </c>
      <c r="G84" s="204" t="s">
        <v>1305</v>
      </c>
      <c r="H84" s="242" t="s">
        <v>3580</v>
      </c>
      <c r="I84" s="203" t="s">
        <v>1068</v>
      </c>
      <c r="J84" s="204" t="s">
        <v>511</v>
      </c>
      <c r="K84" s="416" t="s">
        <v>3598</v>
      </c>
      <c r="L84" s="88"/>
      <c r="M84" s="88" t="str">
        <f t="shared" si="8"/>
        <v>D0702-02</v>
      </c>
      <c r="N84" s="88" t="str">
        <f t="shared" si="9"/>
        <v>60</v>
      </c>
      <c r="O84" s="1018"/>
      <c r="P84" s="1018"/>
      <c r="Q84" s="1018"/>
      <c r="R84" s="1018"/>
      <c r="S84" s="1018"/>
      <c r="T84" s="1018"/>
      <c r="U84" s="1018"/>
      <c r="V84" s="1018"/>
      <c r="W84" s="1018"/>
      <c r="X84" s="1018"/>
    </row>
    <row r="85" spans="1:24" s="914" customFormat="1" ht="30">
      <c r="A85" s="316" t="s">
        <v>1634</v>
      </c>
      <c r="B85" s="237" t="s">
        <v>3591</v>
      </c>
      <c r="C85" s="205">
        <v>39119</v>
      </c>
      <c r="D85" s="239">
        <v>46419</v>
      </c>
      <c r="E85" s="319" t="str">
        <f t="shared" ca="1" si="10"/>
        <v>VIGENTE</v>
      </c>
      <c r="F85" s="654" t="str">
        <f t="shared" ca="1" si="11"/>
        <v>OK</v>
      </c>
      <c r="G85" s="204" t="s">
        <v>1305</v>
      </c>
      <c r="H85" s="242" t="s">
        <v>3581</v>
      </c>
      <c r="I85" s="203" t="s">
        <v>1068</v>
      </c>
      <c r="J85" s="204" t="s">
        <v>511</v>
      </c>
      <c r="K85" s="416" t="s">
        <v>3599</v>
      </c>
      <c r="L85" s="88"/>
      <c r="M85" s="88" t="str">
        <f t="shared" si="8"/>
        <v>D0702-02</v>
      </c>
      <c r="N85" s="88" t="str">
        <f t="shared" si="9"/>
        <v>61</v>
      </c>
      <c r="O85" s="1018"/>
      <c r="P85" s="1018"/>
      <c r="Q85" s="1018"/>
      <c r="R85" s="1018"/>
      <c r="S85" s="1018"/>
      <c r="T85" s="1018"/>
      <c r="U85" s="1018"/>
      <c r="V85" s="1018"/>
      <c r="W85" s="1018"/>
      <c r="X85" s="1018"/>
    </row>
    <row r="86" spans="1:24" s="914" customFormat="1" ht="30">
      <c r="A86" s="316" t="s">
        <v>1634</v>
      </c>
      <c r="B86" s="237" t="s">
        <v>3592</v>
      </c>
      <c r="C86" s="205">
        <v>39119</v>
      </c>
      <c r="D86" s="239">
        <v>46419</v>
      </c>
      <c r="E86" s="319" t="str">
        <f t="shared" ca="1" si="10"/>
        <v>VIGENTE</v>
      </c>
      <c r="F86" s="654" t="str">
        <f t="shared" ca="1" si="11"/>
        <v>OK</v>
      </c>
      <c r="G86" s="204" t="s">
        <v>1305</v>
      </c>
      <c r="H86" s="242" t="s">
        <v>3582</v>
      </c>
      <c r="I86" s="203" t="s">
        <v>1068</v>
      </c>
      <c r="J86" s="204" t="s">
        <v>511</v>
      </c>
      <c r="K86" s="416" t="s">
        <v>3600</v>
      </c>
      <c r="L86" s="88"/>
      <c r="M86" s="88" t="str">
        <f t="shared" si="8"/>
        <v>D0702-02</v>
      </c>
      <c r="N86" s="88" t="str">
        <f t="shared" si="9"/>
        <v>62</v>
      </c>
      <c r="O86" s="1018"/>
      <c r="P86" s="1018"/>
      <c r="Q86" s="1018"/>
      <c r="R86" s="1018"/>
      <c r="S86" s="1018"/>
      <c r="T86" s="1018"/>
      <c r="U86" s="1018"/>
      <c r="V86" s="1018"/>
      <c r="W86" s="1018"/>
      <c r="X86" s="1018"/>
    </row>
    <row r="87" spans="1:24" s="914" customFormat="1" ht="30">
      <c r="A87" s="316" t="s">
        <v>1634</v>
      </c>
      <c r="B87" s="237" t="s">
        <v>3593</v>
      </c>
      <c r="C87" s="205">
        <v>39119</v>
      </c>
      <c r="D87" s="239">
        <v>46419</v>
      </c>
      <c r="E87" s="319" t="str">
        <f t="shared" ca="1" si="10"/>
        <v>VIGENTE</v>
      </c>
      <c r="F87" s="654" t="str">
        <f t="shared" ca="1" si="11"/>
        <v>OK</v>
      </c>
      <c r="G87" s="204" t="s">
        <v>1305</v>
      </c>
      <c r="H87" s="242" t="s">
        <v>3583</v>
      </c>
      <c r="I87" s="203" t="s">
        <v>1068</v>
      </c>
      <c r="J87" s="204" t="s">
        <v>511</v>
      </c>
      <c r="K87" s="416" t="s">
        <v>3601</v>
      </c>
      <c r="L87" s="88"/>
      <c r="M87" s="88" t="str">
        <f t="shared" si="8"/>
        <v>D0702-02</v>
      </c>
      <c r="N87" s="88" t="str">
        <f t="shared" si="9"/>
        <v>63</v>
      </c>
      <c r="O87" s="1018"/>
      <c r="P87" s="1018"/>
      <c r="Q87" s="1018"/>
      <c r="R87" s="1018"/>
      <c r="S87" s="1018"/>
      <c r="T87" s="1018"/>
      <c r="U87" s="1018"/>
      <c r="V87" s="1018"/>
      <c r="W87" s="1018"/>
      <c r="X87" s="1018"/>
    </row>
    <row r="88" spans="1:24" s="914" customFormat="1" ht="30">
      <c r="A88" s="316" t="s">
        <v>1634</v>
      </c>
      <c r="B88" s="237" t="s">
        <v>3594</v>
      </c>
      <c r="C88" s="205">
        <v>39119</v>
      </c>
      <c r="D88" s="239">
        <v>46419</v>
      </c>
      <c r="E88" s="319" t="str">
        <f t="shared" ca="1" si="10"/>
        <v>VIGENTE</v>
      </c>
      <c r="F88" s="654" t="str">
        <f t="shared" ca="1" si="11"/>
        <v>OK</v>
      </c>
      <c r="G88" s="204" t="s">
        <v>1305</v>
      </c>
      <c r="H88" s="242" t="s">
        <v>3584</v>
      </c>
      <c r="I88" s="203" t="s">
        <v>1068</v>
      </c>
      <c r="J88" s="204" t="s">
        <v>511</v>
      </c>
      <c r="K88" s="416" t="s">
        <v>3602</v>
      </c>
      <c r="L88" s="88"/>
      <c r="M88" s="88"/>
      <c r="N88" s="88"/>
      <c r="O88" s="1018"/>
      <c r="P88" s="1018"/>
      <c r="Q88" s="1018"/>
      <c r="R88" s="1018"/>
      <c r="S88" s="1018"/>
      <c r="T88" s="1018"/>
      <c r="U88" s="1018"/>
      <c r="V88" s="1018"/>
      <c r="W88" s="1018"/>
      <c r="X88" s="1018"/>
    </row>
    <row r="89" spans="1:24" s="914" customFormat="1" ht="30">
      <c r="A89" s="316" t="s">
        <v>1634</v>
      </c>
      <c r="B89" s="237" t="s">
        <v>3595</v>
      </c>
      <c r="C89" s="205">
        <v>39119</v>
      </c>
      <c r="D89" s="239">
        <v>46419</v>
      </c>
      <c r="E89" s="319" t="str">
        <f t="shared" ca="1" si="10"/>
        <v>VIGENTE</v>
      </c>
      <c r="F89" s="654" t="str">
        <f t="shared" ca="1" si="11"/>
        <v>OK</v>
      </c>
      <c r="G89" s="204" t="s">
        <v>1305</v>
      </c>
      <c r="H89" s="242" t="s">
        <v>3585</v>
      </c>
      <c r="I89" s="203" t="s">
        <v>1068</v>
      </c>
      <c r="J89" s="204" t="s">
        <v>511</v>
      </c>
      <c r="K89" s="416" t="s">
        <v>3603</v>
      </c>
      <c r="L89" s="88"/>
      <c r="M89" s="88"/>
      <c r="N89" s="88"/>
      <c r="O89" s="1018"/>
      <c r="P89" s="1018"/>
      <c r="Q89" s="1018"/>
      <c r="R89" s="1018"/>
      <c r="S89" s="1018"/>
      <c r="T89" s="1018"/>
      <c r="U89" s="1018"/>
      <c r="V89" s="1018"/>
      <c r="W89" s="1018"/>
      <c r="X89" s="1018"/>
    </row>
    <row r="90" spans="1:24" s="914" customFormat="1" ht="30">
      <c r="A90" s="333" t="s">
        <v>1635</v>
      </c>
      <c r="B90" s="1629" t="s">
        <v>738</v>
      </c>
      <c r="C90" s="225">
        <v>41004</v>
      </c>
      <c r="D90" s="364">
        <v>46478</v>
      </c>
      <c r="E90" s="364" t="str">
        <f t="shared" ca="1" si="6"/>
        <v>VIGENTE</v>
      </c>
      <c r="F90" s="664" t="str">
        <f t="shared" ca="1" si="7"/>
        <v>OK</v>
      </c>
      <c r="G90" s="224" t="s">
        <v>1304</v>
      </c>
      <c r="H90" s="227" t="s">
        <v>5221</v>
      </c>
      <c r="I90" s="260" t="s">
        <v>5222</v>
      </c>
      <c r="J90" s="224"/>
      <c r="K90" s="332"/>
      <c r="L90" s="88"/>
      <c r="M90" s="88"/>
      <c r="N90" s="88"/>
      <c r="O90" s="1018"/>
      <c r="P90" s="1018"/>
      <c r="Q90" s="1018"/>
      <c r="R90" s="1018"/>
      <c r="S90" s="1018"/>
      <c r="T90" s="1018"/>
      <c r="U90" s="1018"/>
      <c r="V90" s="1018"/>
      <c r="W90" s="1018"/>
      <c r="X90" s="1018"/>
    </row>
    <row r="91" spans="1:24" s="914" customFormat="1">
      <c r="A91" s="316" t="s">
        <v>1634</v>
      </c>
      <c r="B91" s="237" t="s">
        <v>739</v>
      </c>
      <c r="C91" s="257">
        <v>41004</v>
      </c>
      <c r="D91" s="351">
        <v>46478</v>
      </c>
      <c r="E91" s="351" t="str">
        <f t="shared" ca="1" si="6"/>
        <v>VIGENTE</v>
      </c>
      <c r="F91" s="654" t="str">
        <f t="shared" ca="1" si="7"/>
        <v>OK</v>
      </c>
      <c r="G91" s="237" t="s">
        <v>1304</v>
      </c>
      <c r="H91" s="242" t="s">
        <v>736</v>
      </c>
      <c r="I91" s="242" t="s">
        <v>3278</v>
      </c>
      <c r="J91" s="237" t="s">
        <v>737</v>
      </c>
      <c r="K91" s="337">
        <v>4240001</v>
      </c>
      <c r="L91" s="88"/>
      <c r="M91" s="88"/>
      <c r="N91" s="88"/>
      <c r="O91" s="1018"/>
      <c r="P91" s="1018"/>
      <c r="Q91" s="1018"/>
      <c r="R91" s="1018"/>
      <c r="S91" s="1018"/>
      <c r="T91" s="1018"/>
      <c r="U91" s="1018"/>
      <c r="V91" s="1018"/>
      <c r="W91" s="1018"/>
      <c r="X91" s="1018"/>
    </row>
    <row r="92" spans="1:24" s="914" customFormat="1">
      <c r="A92" s="316" t="s">
        <v>1634</v>
      </c>
      <c r="B92" s="237" t="s">
        <v>1487</v>
      </c>
      <c r="C92" s="257">
        <v>41004</v>
      </c>
      <c r="D92" s="351">
        <v>46478</v>
      </c>
      <c r="E92" s="351" t="str">
        <f t="shared" ca="1" si="6"/>
        <v>VIGENTE</v>
      </c>
      <c r="F92" s="654" t="str">
        <f t="shared" ca="1" si="7"/>
        <v>OK</v>
      </c>
      <c r="G92" s="237" t="s">
        <v>1304</v>
      </c>
      <c r="H92" s="331" t="s">
        <v>1488</v>
      </c>
      <c r="I92" s="242" t="s">
        <v>3279</v>
      </c>
      <c r="J92" s="237" t="s">
        <v>643</v>
      </c>
      <c r="K92" s="337">
        <v>4240046</v>
      </c>
      <c r="L92" s="88"/>
      <c r="M92" s="88"/>
      <c r="N92" s="88"/>
      <c r="O92" s="1018"/>
      <c r="P92" s="1018"/>
      <c r="Q92" s="1018"/>
      <c r="R92" s="1018"/>
      <c r="S92" s="1018"/>
      <c r="T92" s="1018"/>
      <c r="U92" s="1018"/>
      <c r="V92" s="1018"/>
      <c r="W92" s="1018"/>
      <c r="X92" s="1018"/>
    </row>
    <row r="93" spans="1:24" s="914" customFormat="1">
      <c r="A93" s="316" t="s">
        <v>1634</v>
      </c>
      <c r="B93" s="237" t="s">
        <v>740</v>
      </c>
      <c r="C93" s="257">
        <v>41004</v>
      </c>
      <c r="D93" s="351">
        <v>46478</v>
      </c>
      <c r="E93" s="351" t="str">
        <f t="shared" ca="1" si="6"/>
        <v>VIGENTE</v>
      </c>
      <c r="F93" s="654" t="str">
        <f t="shared" ca="1" si="7"/>
        <v>OK</v>
      </c>
      <c r="G93" s="237" t="s">
        <v>1304</v>
      </c>
      <c r="H93" s="242" t="s">
        <v>744</v>
      </c>
      <c r="I93" s="242" t="s">
        <v>3280</v>
      </c>
      <c r="J93" s="237" t="s">
        <v>745</v>
      </c>
      <c r="K93" s="337">
        <v>4240009</v>
      </c>
      <c r="L93" s="88"/>
      <c r="M93" s="88"/>
      <c r="N93" s="88"/>
      <c r="O93" s="1018"/>
      <c r="P93" s="1018"/>
      <c r="Q93" s="1018"/>
      <c r="R93" s="1018"/>
      <c r="S93" s="1018"/>
      <c r="T93" s="1018"/>
      <c r="U93" s="1018"/>
      <c r="V93" s="1018"/>
      <c r="W93" s="1018"/>
      <c r="X93" s="1018"/>
    </row>
    <row r="94" spans="1:24" s="914" customFormat="1" ht="30">
      <c r="A94" s="316" t="s">
        <v>1634</v>
      </c>
      <c r="B94" s="237" t="s">
        <v>741</v>
      </c>
      <c r="C94" s="257">
        <v>41004</v>
      </c>
      <c r="D94" s="351">
        <v>46478</v>
      </c>
      <c r="E94" s="351" t="str">
        <f t="shared" ca="1" si="6"/>
        <v>VIGENTE</v>
      </c>
      <c r="F94" s="654" t="str">
        <f t="shared" ca="1" si="7"/>
        <v>OK</v>
      </c>
      <c r="G94" s="237" t="s">
        <v>1304</v>
      </c>
      <c r="H94" s="242" t="s">
        <v>746</v>
      </c>
      <c r="I94" s="242" t="s">
        <v>3281</v>
      </c>
      <c r="J94" s="237" t="s">
        <v>367</v>
      </c>
      <c r="K94" s="337" t="s">
        <v>368</v>
      </c>
      <c r="L94" s="88"/>
      <c r="M94" s="88"/>
      <c r="N94" s="88"/>
      <c r="O94" s="1018"/>
      <c r="P94" s="1018"/>
      <c r="Q94" s="1018"/>
      <c r="R94" s="1018"/>
      <c r="S94" s="1018"/>
      <c r="T94" s="1018"/>
      <c r="U94" s="1018"/>
      <c r="V94" s="1018"/>
      <c r="W94" s="1018"/>
      <c r="X94" s="1018"/>
    </row>
    <row r="95" spans="1:24" s="914" customFormat="1">
      <c r="A95" s="316" t="s">
        <v>1634</v>
      </c>
      <c r="B95" s="237" t="s">
        <v>742</v>
      </c>
      <c r="C95" s="257">
        <v>41004</v>
      </c>
      <c r="D95" s="351">
        <v>46478</v>
      </c>
      <c r="E95" s="351" t="str">
        <f t="shared" ca="1" si="6"/>
        <v>VIGENTE</v>
      </c>
      <c r="F95" s="654" t="str">
        <f t="shared" ca="1" si="7"/>
        <v>OK</v>
      </c>
      <c r="G95" s="237" t="s">
        <v>1304</v>
      </c>
      <c r="H95" s="242" t="s">
        <v>747</v>
      </c>
      <c r="I95" s="242" t="s">
        <v>3282</v>
      </c>
      <c r="J95" s="237" t="s">
        <v>748</v>
      </c>
      <c r="K95" s="337">
        <v>423210</v>
      </c>
      <c r="L95" s="88"/>
      <c r="M95" s="88"/>
      <c r="N95" s="88"/>
      <c r="O95" s="1018"/>
      <c r="P95" s="1018"/>
      <c r="Q95" s="1018"/>
      <c r="R95" s="1018"/>
      <c r="S95" s="1018"/>
      <c r="T95" s="1018"/>
      <c r="U95" s="1018"/>
      <c r="V95" s="1018"/>
      <c r="W95" s="1018"/>
      <c r="X95" s="1018"/>
    </row>
    <row r="96" spans="1:24" s="914" customFormat="1">
      <c r="A96" s="316" t="s">
        <v>1634</v>
      </c>
      <c r="B96" s="237" t="s">
        <v>917</v>
      </c>
      <c r="C96" s="257">
        <v>41004</v>
      </c>
      <c r="D96" s="351">
        <v>46478</v>
      </c>
      <c r="E96" s="351" t="str">
        <f t="shared" ca="1" si="6"/>
        <v>VIGENTE</v>
      </c>
      <c r="F96" s="654" t="str">
        <f t="shared" ca="1" si="7"/>
        <v>OK</v>
      </c>
      <c r="G96" s="237" t="s">
        <v>1304</v>
      </c>
      <c r="H96" s="331" t="s">
        <v>918</v>
      </c>
      <c r="I96" s="242" t="s">
        <v>3282</v>
      </c>
      <c r="J96" s="237" t="s">
        <v>644</v>
      </c>
      <c r="K96" s="337">
        <v>423215</v>
      </c>
      <c r="L96" s="88"/>
      <c r="M96" s="88"/>
      <c r="N96" s="88"/>
      <c r="O96" s="1018"/>
      <c r="P96" s="1018"/>
      <c r="Q96" s="1018"/>
      <c r="R96" s="1018"/>
      <c r="S96" s="1018"/>
      <c r="T96" s="1018"/>
      <c r="U96" s="1018"/>
      <c r="V96" s="1018"/>
      <c r="W96" s="1018"/>
      <c r="X96" s="1018"/>
    </row>
    <row r="97" spans="1:24" s="914" customFormat="1" ht="30">
      <c r="A97" s="316" t="s">
        <v>1634</v>
      </c>
      <c r="B97" s="237" t="s">
        <v>743</v>
      </c>
      <c r="C97" s="257">
        <v>41004</v>
      </c>
      <c r="D97" s="351">
        <v>46478</v>
      </c>
      <c r="E97" s="351" t="str">
        <f t="shared" ca="1" si="6"/>
        <v>VIGENTE</v>
      </c>
      <c r="F97" s="654" t="str">
        <f t="shared" ca="1" si="7"/>
        <v>OK</v>
      </c>
      <c r="G97" s="237" t="s">
        <v>1304</v>
      </c>
      <c r="H97" s="242" t="s">
        <v>749</v>
      </c>
      <c r="I97" s="242" t="s">
        <v>3283</v>
      </c>
      <c r="J97" s="237" t="s">
        <v>367</v>
      </c>
      <c r="K97" s="337" t="s">
        <v>369</v>
      </c>
      <c r="L97" s="88"/>
      <c r="M97" s="88"/>
      <c r="N97" s="88"/>
      <c r="O97" s="1018"/>
      <c r="P97" s="1018"/>
      <c r="Q97" s="1018"/>
      <c r="R97" s="1018"/>
      <c r="S97" s="1018"/>
      <c r="T97" s="1018"/>
      <c r="U97" s="1018"/>
      <c r="V97" s="1018"/>
      <c r="W97" s="1018"/>
      <c r="X97" s="1018"/>
    </row>
    <row r="98" spans="1:24" s="884" customFormat="1" ht="30" customHeight="1">
      <c r="A98" s="316" t="s">
        <v>1634</v>
      </c>
      <c r="B98" s="237" t="s">
        <v>1946</v>
      </c>
      <c r="C98" s="257">
        <v>41004</v>
      </c>
      <c r="D98" s="351">
        <v>46478</v>
      </c>
      <c r="E98" s="351" t="str">
        <f t="shared" ca="1" si="6"/>
        <v>VIGENTE</v>
      </c>
      <c r="F98" s="654" t="str">
        <f t="shared" ca="1" si="7"/>
        <v>OK</v>
      </c>
      <c r="G98" s="237" t="s">
        <v>1304</v>
      </c>
      <c r="H98" s="242" t="s">
        <v>1956</v>
      </c>
      <c r="I98" s="242" t="s">
        <v>3284</v>
      </c>
      <c r="J98" s="237" t="s">
        <v>1957</v>
      </c>
      <c r="K98" s="337">
        <v>4240002</v>
      </c>
      <c r="L98" s="872"/>
      <c r="M98" s="872" t="e">
        <f>IF(ISNUMBER(FIND("/",#REF!,1)),MID(#REF!,1,FIND("/",#REF!,1)-1),#REF!)</f>
        <v>#REF!</v>
      </c>
      <c r="N98" s="872" t="str">
        <f>IF(ISNUMBER(FIND("/",#REF!,1)),MID(#REF!,FIND("/",#REF!,1)+1,LEN(#REF!)),"")</f>
        <v/>
      </c>
      <c r="O98" s="1013"/>
      <c r="P98" s="1013"/>
      <c r="Q98" s="1013"/>
      <c r="R98" s="1013"/>
      <c r="S98" s="1013"/>
      <c r="T98" s="1013"/>
      <c r="U98" s="1013"/>
      <c r="V98" s="1013"/>
      <c r="W98" s="1013"/>
      <c r="X98" s="1013"/>
    </row>
    <row r="99" spans="1:24" s="883" customFormat="1" ht="15" customHeight="1">
      <c r="A99" s="316" t="s">
        <v>1634</v>
      </c>
      <c r="B99" s="237" t="s">
        <v>1947</v>
      </c>
      <c r="C99" s="257">
        <v>41004</v>
      </c>
      <c r="D99" s="351">
        <v>46478</v>
      </c>
      <c r="E99" s="351" t="str">
        <f t="shared" ca="1" si="6"/>
        <v>VIGENTE</v>
      </c>
      <c r="F99" s="654" t="str">
        <f t="shared" ca="1" si="7"/>
        <v>OK</v>
      </c>
      <c r="G99" s="237" t="s">
        <v>1304</v>
      </c>
      <c r="H99" s="242" t="s">
        <v>1958</v>
      </c>
      <c r="I99" s="242" t="s">
        <v>3285</v>
      </c>
      <c r="J99" s="237" t="s">
        <v>1957</v>
      </c>
      <c r="K99" s="337">
        <v>4240018</v>
      </c>
      <c r="L99" s="876"/>
      <c r="M99" s="876" t="str">
        <f t="shared" ref="M99:M130" si="12">IF(ISNUMBER(FIND("/",$B90,1)),MID($B90,1,FIND("/",$B90,1)-1),$B90)</f>
        <v>D1204-15</v>
      </c>
      <c r="N99" s="876" t="str">
        <f t="shared" ref="N99:N130" si="13">IF(ISNUMBER(FIND("/",$B90,1)),MID($B90,FIND("/",$B90,1)+1,LEN($B90)),"")</f>
        <v/>
      </c>
      <c r="O99" s="1014"/>
      <c r="P99" s="1014"/>
      <c r="Q99" s="1014"/>
      <c r="R99" s="1014"/>
      <c r="S99" s="1014"/>
      <c r="T99" s="1014"/>
      <c r="U99" s="1014"/>
      <c r="V99" s="1014"/>
      <c r="W99" s="1014"/>
      <c r="X99" s="1014"/>
    </row>
    <row r="100" spans="1:24" s="883" customFormat="1" ht="18" customHeight="1">
      <c r="A100" s="316" t="s">
        <v>1634</v>
      </c>
      <c r="B100" s="237" t="s">
        <v>1948</v>
      </c>
      <c r="C100" s="257">
        <v>41004</v>
      </c>
      <c r="D100" s="351">
        <v>46478</v>
      </c>
      <c r="E100" s="351" t="str">
        <f t="shared" ca="1" si="6"/>
        <v>VIGENTE</v>
      </c>
      <c r="F100" s="654" t="str">
        <f t="shared" ca="1" si="7"/>
        <v>OK</v>
      </c>
      <c r="G100" s="237" t="s">
        <v>1304</v>
      </c>
      <c r="H100" s="242" t="s">
        <v>1959</v>
      </c>
      <c r="I100" s="242" t="s">
        <v>3286</v>
      </c>
      <c r="J100" s="237" t="s">
        <v>643</v>
      </c>
      <c r="K100" s="337">
        <v>4240017</v>
      </c>
      <c r="L100" s="876"/>
      <c r="M100" s="876" t="str">
        <f t="shared" si="12"/>
        <v>D1204-15</v>
      </c>
      <c r="N100" s="876" t="str">
        <f t="shared" si="13"/>
        <v>1</v>
      </c>
      <c r="O100" s="1014"/>
      <c r="P100" s="1014"/>
      <c r="Q100" s="1014"/>
      <c r="R100" s="1014"/>
      <c r="S100" s="1014"/>
      <c r="T100" s="1014"/>
      <c r="U100" s="1014"/>
      <c r="V100" s="1014"/>
      <c r="W100" s="1014"/>
      <c r="X100" s="1014"/>
    </row>
    <row r="101" spans="1:24" s="883" customFormat="1" ht="18" customHeight="1">
      <c r="A101" s="316" t="s">
        <v>1634</v>
      </c>
      <c r="B101" s="237" t="s">
        <v>1949</v>
      </c>
      <c r="C101" s="257">
        <v>41004</v>
      </c>
      <c r="D101" s="351">
        <v>46478</v>
      </c>
      <c r="E101" s="351" t="str">
        <f t="shared" ca="1" si="6"/>
        <v>VIGENTE</v>
      </c>
      <c r="F101" s="654" t="str">
        <f t="shared" ca="1" si="7"/>
        <v>OK</v>
      </c>
      <c r="G101" s="237" t="s">
        <v>1304</v>
      </c>
      <c r="H101" s="242" t="s">
        <v>1960</v>
      </c>
      <c r="I101" s="242" t="s">
        <v>3287</v>
      </c>
      <c r="J101" s="237" t="s">
        <v>1957</v>
      </c>
      <c r="K101" s="337">
        <v>4240011</v>
      </c>
      <c r="L101" s="876"/>
      <c r="M101" s="876" t="str">
        <f t="shared" si="12"/>
        <v>D1204-15</v>
      </c>
      <c r="N101" s="876" t="str">
        <f t="shared" si="13"/>
        <v>2</v>
      </c>
      <c r="O101" s="1014"/>
      <c r="P101" s="1014"/>
      <c r="Q101" s="1014"/>
      <c r="R101" s="1014"/>
      <c r="S101" s="1014"/>
      <c r="T101" s="1014"/>
      <c r="U101" s="1014"/>
      <c r="V101" s="1014"/>
      <c r="W101" s="1014"/>
      <c r="X101" s="1014"/>
    </row>
    <row r="102" spans="1:24" s="883" customFormat="1" ht="18" customHeight="1">
      <c r="A102" s="316" t="s">
        <v>1634</v>
      </c>
      <c r="B102" s="237" t="s">
        <v>1950</v>
      </c>
      <c r="C102" s="257">
        <v>41004</v>
      </c>
      <c r="D102" s="351">
        <v>46478</v>
      </c>
      <c r="E102" s="351" t="str">
        <f t="shared" ca="1" si="6"/>
        <v>VIGENTE</v>
      </c>
      <c r="F102" s="654" t="str">
        <f t="shared" ca="1" si="7"/>
        <v>OK</v>
      </c>
      <c r="G102" s="237" t="s">
        <v>1304</v>
      </c>
      <c r="H102" s="242" t="s">
        <v>1961</v>
      </c>
      <c r="I102" s="242" t="s">
        <v>3288</v>
      </c>
      <c r="J102" s="237" t="s">
        <v>1957</v>
      </c>
      <c r="K102" s="337">
        <v>4240007</v>
      </c>
      <c r="L102" s="876"/>
      <c r="M102" s="876" t="str">
        <f t="shared" si="12"/>
        <v>D1204-15</v>
      </c>
      <c r="N102" s="876" t="str">
        <f t="shared" si="13"/>
        <v>3</v>
      </c>
      <c r="O102" s="1014"/>
      <c r="P102" s="1014"/>
      <c r="Q102" s="1014"/>
      <c r="R102" s="1014"/>
      <c r="S102" s="1014"/>
      <c r="T102" s="1014"/>
      <c r="U102" s="1014"/>
      <c r="V102" s="1014"/>
      <c r="W102" s="1014"/>
      <c r="X102" s="1014"/>
    </row>
    <row r="103" spans="1:24" s="883" customFormat="1" ht="18" customHeight="1">
      <c r="A103" s="316" t="s">
        <v>1634</v>
      </c>
      <c r="B103" s="237" t="s">
        <v>1951</v>
      </c>
      <c r="C103" s="257">
        <v>41004</v>
      </c>
      <c r="D103" s="351">
        <v>46478</v>
      </c>
      <c r="E103" s="351" t="str">
        <f t="shared" ca="1" si="6"/>
        <v>VIGENTE</v>
      </c>
      <c r="F103" s="654" t="str">
        <f t="shared" ca="1" si="7"/>
        <v>OK</v>
      </c>
      <c r="G103" s="237" t="s">
        <v>1304</v>
      </c>
      <c r="H103" s="242" t="s">
        <v>1962</v>
      </c>
      <c r="I103" s="242" t="s">
        <v>3288</v>
      </c>
      <c r="J103" s="237" t="s">
        <v>1957</v>
      </c>
      <c r="K103" s="337">
        <v>4240008</v>
      </c>
      <c r="L103" s="876"/>
      <c r="M103" s="876" t="str">
        <f t="shared" si="12"/>
        <v>D1204-15</v>
      </c>
      <c r="N103" s="876" t="str">
        <f t="shared" si="13"/>
        <v>4</v>
      </c>
      <c r="O103" s="1014"/>
      <c r="P103" s="1014"/>
      <c r="Q103" s="1014"/>
      <c r="R103" s="1014"/>
      <c r="S103" s="1014"/>
      <c r="T103" s="1014"/>
      <c r="U103" s="1014"/>
      <c r="V103" s="1014"/>
      <c r="W103" s="1014"/>
      <c r="X103" s="1014"/>
    </row>
    <row r="104" spans="1:24" s="883" customFormat="1" ht="18" customHeight="1">
      <c r="A104" s="316" t="s">
        <v>1634</v>
      </c>
      <c r="B104" s="237" t="s">
        <v>1952</v>
      </c>
      <c r="C104" s="257">
        <v>41004</v>
      </c>
      <c r="D104" s="351">
        <v>46478</v>
      </c>
      <c r="E104" s="351" t="str">
        <f t="shared" ca="1" si="6"/>
        <v>VIGENTE</v>
      </c>
      <c r="F104" s="654" t="str">
        <f t="shared" ca="1" si="7"/>
        <v>OK</v>
      </c>
      <c r="G104" s="237" t="s">
        <v>1304</v>
      </c>
      <c r="H104" s="242" t="s">
        <v>1963</v>
      </c>
      <c r="I104" s="242" t="s">
        <v>3289</v>
      </c>
      <c r="J104" s="237" t="s">
        <v>1957</v>
      </c>
      <c r="K104" s="337">
        <v>4240047</v>
      </c>
      <c r="L104" s="876"/>
      <c r="M104" s="876" t="str">
        <f t="shared" si="12"/>
        <v>D1204-15</v>
      </c>
      <c r="N104" s="876" t="str">
        <f t="shared" si="13"/>
        <v>5</v>
      </c>
      <c r="O104" s="1014"/>
      <c r="P104" s="1014"/>
      <c r="Q104" s="1014"/>
      <c r="R104" s="1014"/>
      <c r="S104" s="1014"/>
      <c r="T104" s="1014"/>
      <c r="U104" s="1014"/>
      <c r="V104" s="1014"/>
      <c r="W104" s="1014"/>
      <c r="X104" s="1014"/>
    </row>
    <row r="105" spans="1:24" s="883" customFormat="1" ht="18" customHeight="1">
      <c r="A105" s="316" t="s">
        <v>1634</v>
      </c>
      <c r="B105" s="237" t="s">
        <v>1953</v>
      </c>
      <c r="C105" s="257">
        <v>41004</v>
      </c>
      <c r="D105" s="351">
        <v>46478</v>
      </c>
      <c r="E105" s="351" t="str">
        <f t="shared" ref="E105:E175" ca="1" si="14">IF(D105&lt;=$T$2,"CADUCADO","VIGENTE")</f>
        <v>VIGENTE</v>
      </c>
      <c r="F105" s="654" t="str">
        <f t="shared" ca="1" si="7"/>
        <v>OK</v>
      </c>
      <c r="G105" s="237" t="s">
        <v>1304</v>
      </c>
      <c r="H105" s="242" t="s">
        <v>1964</v>
      </c>
      <c r="I105" s="242" t="s">
        <v>3290</v>
      </c>
      <c r="J105" s="237" t="s">
        <v>1965</v>
      </c>
      <c r="K105" s="337">
        <v>4240019</v>
      </c>
      <c r="L105" s="876"/>
      <c r="M105" s="876" t="str">
        <f t="shared" si="12"/>
        <v>D1204-15</v>
      </c>
      <c r="N105" s="876" t="str">
        <f t="shared" si="13"/>
        <v>6</v>
      </c>
      <c r="O105" s="1014"/>
      <c r="P105" s="1014"/>
      <c r="Q105" s="1014"/>
      <c r="R105" s="1014"/>
      <c r="S105" s="1014"/>
      <c r="T105" s="1014"/>
      <c r="U105" s="1014"/>
      <c r="V105" s="1014"/>
      <c r="W105" s="1014"/>
      <c r="X105" s="1014"/>
    </row>
    <row r="106" spans="1:24" s="883" customFormat="1" ht="18" customHeight="1">
      <c r="A106" s="316" t="s">
        <v>1634</v>
      </c>
      <c r="B106" s="237" t="s">
        <v>1954</v>
      </c>
      <c r="C106" s="257">
        <v>41004</v>
      </c>
      <c r="D106" s="351">
        <v>46478</v>
      </c>
      <c r="E106" s="351" t="str">
        <f t="shared" ca="1" si="14"/>
        <v>VIGENTE</v>
      </c>
      <c r="F106" s="654" t="str">
        <f t="shared" ca="1" si="7"/>
        <v>OK</v>
      </c>
      <c r="G106" s="237" t="s">
        <v>1304</v>
      </c>
      <c r="H106" s="242" t="s">
        <v>1966</v>
      </c>
      <c r="I106" s="242" t="s">
        <v>3291</v>
      </c>
      <c r="J106" s="237" t="s">
        <v>1957</v>
      </c>
      <c r="K106" s="337">
        <v>4240038</v>
      </c>
      <c r="L106" s="876"/>
      <c r="M106" s="876" t="str">
        <f t="shared" si="12"/>
        <v>D1204-15</v>
      </c>
      <c r="N106" s="876" t="str">
        <f t="shared" si="13"/>
        <v>7</v>
      </c>
      <c r="O106" s="1014"/>
      <c r="P106" s="1014"/>
      <c r="Q106" s="1014"/>
      <c r="R106" s="1014"/>
      <c r="S106" s="1014"/>
      <c r="T106" s="1014"/>
      <c r="U106" s="1014"/>
      <c r="V106" s="1014"/>
      <c r="W106" s="1014"/>
      <c r="X106" s="1014"/>
    </row>
    <row r="107" spans="1:24" s="883" customFormat="1" ht="18" customHeight="1">
      <c r="A107" s="316" t="s">
        <v>1634</v>
      </c>
      <c r="B107" s="237" t="s">
        <v>1955</v>
      </c>
      <c r="C107" s="257">
        <v>41004</v>
      </c>
      <c r="D107" s="351">
        <v>46478</v>
      </c>
      <c r="E107" s="351" t="str">
        <f t="shared" ca="1" si="14"/>
        <v>VIGENTE</v>
      </c>
      <c r="F107" s="654" t="str">
        <f t="shared" ca="1" si="7"/>
        <v>OK</v>
      </c>
      <c r="G107" s="237" t="s">
        <v>1304</v>
      </c>
      <c r="H107" s="242" t="s">
        <v>1967</v>
      </c>
      <c r="I107" s="242" t="s">
        <v>3292</v>
      </c>
      <c r="J107" s="237" t="s">
        <v>1968</v>
      </c>
      <c r="K107" s="337">
        <v>423701</v>
      </c>
      <c r="L107" s="876"/>
      <c r="M107" s="876" t="str">
        <f t="shared" si="12"/>
        <v>D1204-15</v>
      </c>
      <c r="N107" s="876" t="str">
        <f t="shared" si="13"/>
        <v>8</v>
      </c>
      <c r="O107" s="1014"/>
      <c r="P107" s="1014"/>
      <c r="Q107" s="1014"/>
      <c r="R107" s="1014"/>
      <c r="S107" s="1014"/>
      <c r="T107" s="1014"/>
      <c r="U107" s="1014"/>
      <c r="V107" s="1014"/>
      <c r="W107" s="1014"/>
      <c r="X107" s="1014"/>
    </row>
    <row r="108" spans="1:24" s="883" customFormat="1" ht="18" customHeight="1">
      <c r="A108" s="320" t="s">
        <v>1635</v>
      </c>
      <c r="B108" s="224" t="s">
        <v>648</v>
      </c>
      <c r="C108" s="221">
        <v>41101</v>
      </c>
      <c r="D108" s="871">
        <v>46579</v>
      </c>
      <c r="E108" s="254" t="str">
        <f t="shared" ca="1" si="14"/>
        <v>VIGENTE</v>
      </c>
      <c r="F108" s="900" t="str">
        <f t="shared" ca="1" si="7"/>
        <v>OK</v>
      </c>
      <c r="G108" s="222" t="s">
        <v>1305</v>
      </c>
      <c r="H108" s="336" t="s">
        <v>5223</v>
      </c>
      <c r="I108" s="223" t="s">
        <v>642</v>
      </c>
      <c r="J108" s="222" t="s">
        <v>1711</v>
      </c>
      <c r="K108" s="321" t="s">
        <v>414</v>
      </c>
      <c r="L108" s="876"/>
      <c r="M108" s="876" t="str">
        <f t="shared" si="12"/>
        <v>D1204-15</v>
      </c>
      <c r="N108" s="876" t="str">
        <f t="shared" si="13"/>
        <v>9</v>
      </c>
      <c r="O108" s="1014"/>
      <c r="P108" s="1014"/>
      <c r="Q108" s="1014"/>
      <c r="R108" s="1014"/>
      <c r="S108" s="1014"/>
      <c r="T108" s="1014"/>
      <c r="U108" s="1014"/>
      <c r="V108" s="1014"/>
      <c r="W108" s="1014"/>
      <c r="X108" s="1014"/>
    </row>
    <row r="109" spans="1:24" s="883" customFormat="1" ht="28.5" customHeight="1">
      <c r="A109" s="316" t="s">
        <v>1634</v>
      </c>
      <c r="B109" s="237" t="s">
        <v>649</v>
      </c>
      <c r="C109" s="257">
        <v>41101</v>
      </c>
      <c r="D109" s="239">
        <v>46579</v>
      </c>
      <c r="E109" s="351" t="str">
        <f t="shared" ca="1" si="14"/>
        <v>VIGENTE</v>
      </c>
      <c r="F109" s="654" t="str">
        <f t="shared" ca="1" si="7"/>
        <v>OK</v>
      </c>
      <c r="G109" s="237" t="s">
        <v>1305</v>
      </c>
      <c r="H109" s="331" t="s">
        <v>645</v>
      </c>
      <c r="I109" s="331" t="s">
        <v>374</v>
      </c>
      <c r="J109" s="237" t="s">
        <v>1711</v>
      </c>
      <c r="K109" s="337" t="s">
        <v>370</v>
      </c>
      <c r="L109" s="876"/>
      <c r="M109" s="876" t="str">
        <f t="shared" si="12"/>
        <v>D1204-15</v>
      </c>
      <c r="N109" s="876" t="str">
        <f t="shared" si="13"/>
        <v>10</v>
      </c>
      <c r="O109" s="1014"/>
      <c r="P109" s="1014"/>
      <c r="Q109" s="1014"/>
      <c r="R109" s="1014"/>
      <c r="S109" s="1014"/>
      <c r="T109" s="1014"/>
      <c r="U109" s="1014"/>
      <c r="V109" s="1014"/>
      <c r="W109" s="1014"/>
      <c r="X109" s="1014"/>
    </row>
    <row r="110" spans="1:24" s="883" customFormat="1" ht="18" customHeight="1">
      <c r="A110" s="316" t="s">
        <v>1634</v>
      </c>
      <c r="B110" s="237" t="s">
        <v>650</v>
      </c>
      <c r="C110" s="257">
        <v>41101</v>
      </c>
      <c r="D110" s="239">
        <v>46579</v>
      </c>
      <c r="E110" s="351" t="str">
        <f t="shared" ca="1" si="14"/>
        <v>VIGENTE</v>
      </c>
      <c r="F110" s="654" t="str">
        <f t="shared" ca="1" si="7"/>
        <v>OK</v>
      </c>
      <c r="G110" s="237" t="s">
        <v>1305</v>
      </c>
      <c r="H110" s="242" t="s">
        <v>730</v>
      </c>
      <c r="I110" s="331" t="s">
        <v>374</v>
      </c>
      <c r="J110" s="237" t="s">
        <v>1711</v>
      </c>
      <c r="K110" s="337" t="s">
        <v>371</v>
      </c>
      <c r="L110" s="876"/>
      <c r="M110" s="876" t="str">
        <f t="shared" si="12"/>
        <v>D1204-15</v>
      </c>
      <c r="N110" s="876" t="str">
        <f t="shared" si="13"/>
        <v>11</v>
      </c>
      <c r="O110" s="1014"/>
      <c r="P110" s="1014"/>
      <c r="Q110" s="1014"/>
      <c r="R110" s="1014"/>
      <c r="S110" s="1014"/>
      <c r="T110" s="1014"/>
      <c r="U110" s="1014"/>
      <c r="V110" s="1014"/>
      <c r="W110" s="1014"/>
      <c r="X110" s="1014"/>
    </row>
    <row r="111" spans="1:24" s="883" customFormat="1" ht="18" customHeight="1">
      <c r="A111" s="316" t="s">
        <v>1634</v>
      </c>
      <c r="B111" s="237" t="s">
        <v>652</v>
      </c>
      <c r="C111" s="257">
        <v>41101</v>
      </c>
      <c r="D111" s="239">
        <v>46579</v>
      </c>
      <c r="E111" s="351" t="str">
        <f t="shared" ca="1" si="14"/>
        <v>VIGENTE</v>
      </c>
      <c r="F111" s="654" t="str">
        <f t="shared" ca="1" si="7"/>
        <v>OK</v>
      </c>
      <c r="G111" s="237" t="s">
        <v>1305</v>
      </c>
      <c r="H111" s="242" t="s">
        <v>651</v>
      </c>
      <c r="I111" s="331" t="s">
        <v>374</v>
      </c>
      <c r="J111" s="237" t="s">
        <v>1711</v>
      </c>
      <c r="K111" s="337" t="s">
        <v>372</v>
      </c>
      <c r="L111" s="876"/>
      <c r="M111" s="876" t="str">
        <f t="shared" si="12"/>
        <v>D1204-15</v>
      </c>
      <c r="N111" s="876" t="str">
        <f t="shared" si="13"/>
        <v>12</v>
      </c>
      <c r="O111" s="1014"/>
      <c r="P111" s="1014"/>
      <c r="Q111" s="1014"/>
      <c r="R111" s="1014"/>
      <c r="S111" s="1014"/>
      <c r="T111" s="1014"/>
      <c r="U111" s="1014"/>
      <c r="V111" s="1014"/>
      <c r="W111" s="1014"/>
      <c r="X111" s="1014"/>
    </row>
    <row r="112" spans="1:24" s="883" customFormat="1" ht="18" customHeight="1">
      <c r="A112" s="316" t="s">
        <v>1634</v>
      </c>
      <c r="B112" s="237" t="s">
        <v>653</v>
      </c>
      <c r="C112" s="257">
        <v>41101</v>
      </c>
      <c r="D112" s="239">
        <v>46579</v>
      </c>
      <c r="E112" s="351" t="str">
        <f t="shared" ca="1" si="14"/>
        <v>VIGENTE</v>
      </c>
      <c r="F112" s="654" t="str">
        <f t="shared" ca="1" si="7"/>
        <v>OK</v>
      </c>
      <c r="G112" s="237" t="s">
        <v>1305</v>
      </c>
      <c r="H112" s="242" t="s">
        <v>731</v>
      </c>
      <c r="I112" s="331" t="s">
        <v>374</v>
      </c>
      <c r="J112" s="237" t="s">
        <v>1711</v>
      </c>
      <c r="K112" s="337" t="s">
        <v>373</v>
      </c>
      <c r="L112" s="876"/>
      <c r="M112" s="876" t="str">
        <f t="shared" si="12"/>
        <v>D1204-15</v>
      </c>
      <c r="N112" s="876" t="str">
        <f t="shared" si="13"/>
        <v>13</v>
      </c>
      <c r="O112" s="1014"/>
      <c r="P112" s="1014"/>
      <c r="Q112" s="1014"/>
      <c r="R112" s="1014"/>
      <c r="S112" s="1014"/>
      <c r="T112" s="1014"/>
      <c r="U112" s="1014"/>
      <c r="V112" s="1014"/>
      <c r="W112" s="1014"/>
      <c r="X112" s="1014"/>
    </row>
    <row r="113" spans="1:24" s="883" customFormat="1" ht="18" customHeight="1">
      <c r="A113" s="316" t="s">
        <v>1634</v>
      </c>
      <c r="B113" s="237" t="s">
        <v>663</v>
      </c>
      <c r="C113" s="257">
        <v>41101</v>
      </c>
      <c r="D113" s="239">
        <v>46579</v>
      </c>
      <c r="E113" s="351" t="str">
        <f t="shared" ca="1" si="14"/>
        <v>VIGENTE</v>
      </c>
      <c r="F113" s="654" t="str">
        <f t="shared" ca="1" si="7"/>
        <v>OK</v>
      </c>
      <c r="G113" s="237" t="s">
        <v>1305</v>
      </c>
      <c r="H113" s="242" t="s">
        <v>654</v>
      </c>
      <c r="I113" s="331" t="s">
        <v>374</v>
      </c>
      <c r="J113" s="237" t="s">
        <v>1711</v>
      </c>
      <c r="K113" s="337" t="s">
        <v>375</v>
      </c>
      <c r="L113" s="876"/>
      <c r="M113" s="876" t="str">
        <f t="shared" si="12"/>
        <v>D1204-15</v>
      </c>
      <c r="N113" s="876" t="str">
        <f t="shared" si="13"/>
        <v>14</v>
      </c>
      <c r="O113" s="1014"/>
      <c r="P113" s="1014"/>
      <c r="Q113" s="1014"/>
      <c r="R113" s="1014"/>
      <c r="S113" s="1014"/>
      <c r="T113" s="1014"/>
      <c r="U113" s="1014"/>
      <c r="V113" s="1014"/>
      <c r="W113" s="1014"/>
      <c r="X113" s="1014"/>
    </row>
    <row r="114" spans="1:24" s="883" customFormat="1" ht="18" customHeight="1">
      <c r="A114" s="316" t="s">
        <v>1634</v>
      </c>
      <c r="B114" s="237" t="s">
        <v>664</v>
      </c>
      <c r="C114" s="257">
        <v>41101</v>
      </c>
      <c r="D114" s="239">
        <v>46579</v>
      </c>
      <c r="E114" s="351" t="str">
        <f t="shared" ca="1" si="14"/>
        <v>VIGENTE</v>
      </c>
      <c r="F114" s="654" t="str">
        <f t="shared" ca="1" si="7"/>
        <v>OK</v>
      </c>
      <c r="G114" s="237" t="s">
        <v>1305</v>
      </c>
      <c r="H114" s="242" t="s">
        <v>655</v>
      </c>
      <c r="I114" s="331" t="s">
        <v>374</v>
      </c>
      <c r="J114" s="237" t="s">
        <v>1711</v>
      </c>
      <c r="K114" s="337" t="s">
        <v>376</v>
      </c>
      <c r="L114" s="876"/>
      <c r="M114" s="876" t="str">
        <f t="shared" si="12"/>
        <v>D1204-15</v>
      </c>
      <c r="N114" s="876" t="str">
        <f t="shared" si="13"/>
        <v>15</v>
      </c>
      <c r="O114" s="1014"/>
      <c r="P114" s="1014"/>
      <c r="Q114" s="1014"/>
      <c r="R114" s="1014"/>
      <c r="S114" s="1014"/>
      <c r="T114" s="1014"/>
      <c r="U114" s="1014"/>
      <c r="V114" s="1014"/>
      <c r="W114" s="1014"/>
      <c r="X114" s="1014"/>
    </row>
    <row r="115" spans="1:24" s="883" customFormat="1" ht="18" customHeight="1">
      <c r="A115" s="316" t="s">
        <v>1634</v>
      </c>
      <c r="B115" s="237" t="s">
        <v>665</v>
      </c>
      <c r="C115" s="257">
        <v>41101</v>
      </c>
      <c r="D115" s="239">
        <v>46579</v>
      </c>
      <c r="E115" s="351" t="str">
        <f t="shared" ca="1" si="14"/>
        <v>VIGENTE</v>
      </c>
      <c r="F115" s="654" t="str">
        <f t="shared" ca="1" si="7"/>
        <v>OK</v>
      </c>
      <c r="G115" s="237" t="s">
        <v>1305</v>
      </c>
      <c r="H115" s="242" t="s">
        <v>656</v>
      </c>
      <c r="I115" s="331" t="s">
        <v>374</v>
      </c>
      <c r="J115" s="237" t="s">
        <v>1711</v>
      </c>
      <c r="K115" s="337" t="s">
        <v>377</v>
      </c>
      <c r="L115" s="876"/>
      <c r="M115" s="876" t="str">
        <f t="shared" si="12"/>
        <v>D1204-15</v>
      </c>
      <c r="N115" s="876" t="str">
        <f t="shared" si="13"/>
        <v>16</v>
      </c>
      <c r="O115" s="1014"/>
      <c r="P115" s="1014"/>
      <c r="Q115" s="1014"/>
      <c r="R115" s="1014"/>
      <c r="S115" s="1014"/>
      <c r="T115" s="1014"/>
      <c r="U115" s="1014"/>
      <c r="V115" s="1014"/>
      <c r="W115" s="1014"/>
      <c r="X115" s="1014"/>
    </row>
    <row r="116" spans="1:24" s="883" customFormat="1" ht="30.75" customHeight="1">
      <c r="A116" s="316" t="s">
        <v>1634</v>
      </c>
      <c r="B116" s="237" t="s">
        <v>666</v>
      </c>
      <c r="C116" s="257">
        <v>41101</v>
      </c>
      <c r="D116" s="239">
        <v>46579</v>
      </c>
      <c r="E116" s="351" t="str">
        <f t="shared" ca="1" si="14"/>
        <v>VIGENTE</v>
      </c>
      <c r="F116" s="654" t="str">
        <f t="shared" ca="1" si="7"/>
        <v>OK</v>
      </c>
      <c r="G116" s="237" t="s">
        <v>1305</v>
      </c>
      <c r="H116" s="242" t="s">
        <v>657</v>
      </c>
      <c r="I116" s="331" t="s">
        <v>374</v>
      </c>
      <c r="J116" s="237" t="s">
        <v>1711</v>
      </c>
      <c r="K116" s="337" t="s">
        <v>378</v>
      </c>
      <c r="L116" s="876"/>
      <c r="M116" s="876" t="str">
        <f t="shared" si="12"/>
        <v>D1204-15</v>
      </c>
      <c r="N116" s="876" t="str">
        <f t="shared" si="13"/>
        <v>17</v>
      </c>
      <c r="O116" s="1014"/>
      <c r="P116" s="1014"/>
      <c r="Q116" s="1014"/>
      <c r="R116" s="1014"/>
      <c r="S116" s="1014"/>
      <c r="T116" s="1014"/>
      <c r="U116" s="1014"/>
      <c r="V116" s="1014"/>
      <c r="W116" s="1014"/>
      <c r="X116" s="1014"/>
    </row>
    <row r="117" spans="1:24" s="899" customFormat="1" ht="15" customHeight="1">
      <c r="A117" s="316" t="s">
        <v>1634</v>
      </c>
      <c r="B117" s="237" t="s">
        <v>667</v>
      </c>
      <c r="C117" s="257">
        <v>41101</v>
      </c>
      <c r="D117" s="239">
        <v>46579</v>
      </c>
      <c r="E117" s="351" t="str">
        <f t="shared" ca="1" si="14"/>
        <v>VIGENTE</v>
      </c>
      <c r="F117" s="654" t="str">
        <f t="shared" ca="1" si="7"/>
        <v>OK</v>
      </c>
      <c r="G117" s="237" t="s">
        <v>1305</v>
      </c>
      <c r="H117" s="242" t="s">
        <v>658</v>
      </c>
      <c r="I117" s="331" t="s">
        <v>374</v>
      </c>
      <c r="J117" s="237" t="s">
        <v>1711</v>
      </c>
      <c r="K117" s="337" t="s">
        <v>379</v>
      </c>
      <c r="L117" s="872"/>
      <c r="M117" s="872" t="str">
        <f t="shared" si="12"/>
        <v>D1207-73</v>
      </c>
      <c r="N117" s="872" t="str">
        <f t="shared" si="13"/>
        <v/>
      </c>
      <c r="O117" s="1013"/>
      <c r="P117" s="1013"/>
      <c r="Q117" s="1013"/>
      <c r="R117" s="1013"/>
      <c r="S117" s="1013"/>
      <c r="T117" s="1013"/>
      <c r="U117" s="1013"/>
      <c r="V117" s="1013"/>
      <c r="W117" s="1013"/>
      <c r="X117" s="1013"/>
    </row>
    <row r="118" spans="1:24" s="883" customFormat="1" ht="18" customHeight="1">
      <c r="A118" s="316" t="s">
        <v>1634</v>
      </c>
      <c r="B118" s="237" t="s">
        <v>668</v>
      </c>
      <c r="C118" s="257">
        <v>41101</v>
      </c>
      <c r="D118" s="239">
        <v>46579</v>
      </c>
      <c r="E118" s="351" t="str">
        <f t="shared" ca="1" si="14"/>
        <v>VIGENTE</v>
      </c>
      <c r="F118" s="654" t="str">
        <f t="shared" ca="1" si="7"/>
        <v>OK</v>
      </c>
      <c r="G118" s="237" t="s">
        <v>1305</v>
      </c>
      <c r="H118" s="242" t="s">
        <v>659</v>
      </c>
      <c r="I118" s="331" t="s">
        <v>374</v>
      </c>
      <c r="J118" s="237" t="s">
        <v>1711</v>
      </c>
      <c r="K118" s="337" t="s">
        <v>380</v>
      </c>
      <c r="L118" s="876"/>
      <c r="M118" s="876" t="str">
        <f t="shared" si="12"/>
        <v>D1207-73</v>
      </c>
      <c r="N118" s="876" t="str">
        <f t="shared" si="13"/>
        <v>1</v>
      </c>
      <c r="O118" s="1014"/>
      <c r="P118" s="1014"/>
      <c r="Q118" s="1014"/>
      <c r="R118" s="1014"/>
      <c r="S118" s="1014"/>
      <c r="T118" s="1014"/>
      <c r="U118" s="1014"/>
      <c r="V118" s="1014"/>
      <c r="W118" s="1014"/>
      <c r="X118" s="1014"/>
    </row>
    <row r="119" spans="1:24" s="883" customFormat="1" ht="18" customHeight="1">
      <c r="A119" s="316" t="s">
        <v>1634</v>
      </c>
      <c r="B119" s="237" t="s">
        <v>669</v>
      </c>
      <c r="C119" s="257">
        <v>41101</v>
      </c>
      <c r="D119" s="239">
        <v>46579</v>
      </c>
      <c r="E119" s="351" t="str">
        <f t="shared" ca="1" si="14"/>
        <v>VIGENTE</v>
      </c>
      <c r="F119" s="654" t="str">
        <f t="shared" ca="1" si="7"/>
        <v>OK</v>
      </c>
      <c r="G119" s="237" t="s">
        <v>1305</v>
      </c>
      <c r="H119" s="242" t="s">
        <v>660</v>
      </c>
      <c r="I119" s="331" t="s">
        <v>374</v>
      </c>
      <c r="J119" s="237" t="s">
        <v>1711</v>
      </c>
      <c r="K119" s="337" t="s">
        <v>381</v>
      </c>
      <c r="L119" s="876"/>
      <c r="M119" s="876" t="str">
        <f t="shared" si="12"/>
        <v>D1207-73</v>
      </c>
      <c r="N119" s="876" t="str">
        <f t="shared" si="13"/>
        <v>2</v>
      </c>
      <c r="O119" s="1014"/>
      <c r="P119" s="1014"/>
      <c r="Q119" s="1014"/>
      <c r="R119" s="1014"/>
      <c r="S119" s="1014"/>
      <c r="T119" s="1014"/>
      <c r="U119" s="1014"/>
      <c r="V119" s="1014"/>
      <c r="W119" s="1014"/>
      <c r="X119" s="1014"/>
    </row>
    <row r="120" spans="1:24" s="883" customFormat="1" ht="18" customHeight="1">
      <c r="A120" s="316" t="s">
        <v>1634</v>
      </c>
      <c r="B120" s="237" t="s">
        <v>670</v>
      </c>
      <c r="C120" s="257">
        <v>41101</v>
      </c>
      <c r="D120" s="239">
        <v>46579</v>
      </c>
      <c r="E120" s="351" t="str">
        <f t="shared" ca="1" si="14"/>
        <v>VIGENTE</v>
      </c>
      <c r="F120" s="654" t="str">
        <f t="shared" ca="1" si="7"/>
        <v>OK</v>
      </c>
      <c r="G120" s="237" t="s">
        <v>1305</v>
      </c>
      <c r="H120" s="242" t="s">
        <v>661</v>
      </c>
      <c r="I120" s="331" t="s">
        <v>374</v>
      </c>
      <c r="J120" s="237" t="s">
        <v>1711</v>
      </c>
      <c r="K120" s="337" t="s">
        <v>382</v>
      </c>
      <c r="L120" s="876"/>
      <c r="M120" s="876" t="str">
        <f t="shared" si="12"/>
        <v>D1207-73</v>
      </c>
      <c r="N120" s="876" t="str">
        <f t="shared" si="13"/>
        <v>3</v>
      </c>
      <c r="O120" s="1014"/>
      <c r="P120" s="1014"/>
      <c r="Q120" s="1014"/>
      <c r="R120" s="1014"/>
      <c r="S120" s="1014"/>
      <c r="T120" s="1014"/>
      <c r="U120" s="1014"/>
      <c r="V120" s="1014"/>
      <c r="W120" s="1014"/>
      <c r="X120" s="1014"/>
    </row>
    <row r="121" spans="1:24" s="883" customFormat="1" ht="18" customHeight="1">
      <c r="A121" s="316" t="s">
        <v>1634</v>
      </c>
      <c r="B121" s="237" t="s">
        <v>671</v>
      </c>
      <c r="C121" s="257">
        <v>41101</v>
      </c>
      <c r="D121" s="239">
        <v>46579</v>
      </c>
      <c r="E121" s="351" t="str">
        <f t="shared" ca="1" si="14"/>
        <v>VIGENTE</v>
      </c>
      <c r="F121" s="654" t="str">
        <f t="shared" ca="1" si="7"/>
        <v>OK</v>
      </c>
      <c r="G121" s="237" t="s">
        <v>1305</v>
      </c>
      <c r="H121" s="242" t="s">
        <v>662</v>
      </c>
      <c r="I121" s="331" t="s">
        <v>374</v>
      </c>
      <c r="J121" s="237" t="s">
        <v>1711</v>
      </c>
      <c r="K121" s="337" t="s">
        <v>383</v>
      </c>
      <c r="L121" s="876"/>
      <c r="M121" s="876" t="str">
        <f t="shared" si="12"/>
        <v>D1207-73</v>
      </c>
      <c r="N121" s="876" t="str">
        <f t="shared" si="13"/>
        <v>4</v>
      </c>
      <c r="O121" s="1014"/>
      <c r="P121" s="1014"/>
      <c r="Q121" s="1014"/>
      <c r="R121" s="1014"/>
      <c r="S121" s="1014"/>
      <c r="T121" s="1014"/>
      <c r="U121" s="1014"/>
      <c r="V121" s="1014"/>
      <c r="W121" s="1014"/>
      <c r="X121" s="1014"/>
    </row>
    <row r="122" spans="1:24" s="883" customFormat="1" ht="18" customHeight="1">
      <c r="A122" s="316" t="s">
        <v>1634</v>
      </c>
      <c r="B122" s="237" t="s">
        <v>697</v>
      </c>
      <c r="C122" s="257">
        <v>41101</v>
      </c>
      <c r="D122" s="239">
        <v>46579</v>
      </c>
      <c r="E122" s="351" t="str">
        <f t="shared" ca="1" si="14"/>
        <v>VIGENTE</v>
      </c>
      <c r="F122" s="654" t="str">
        <f t="shared" ca="1" si="7"/>
        <v>OK</v>
      </c>
      <c r="G122" s="237" t="s">
        <v>1305</v>
      </c>
      <c r="H122" s="242" t="s">
        <v>672</v>
      </c>
      <c r="I122" s="331" t="s">
        <v>374</v>
      </c>
      <c r="J122" s="237" t="s">
        <v>1711</v>
      </c>
      <c r="K122" s="337" t="s">
        <v>384</v>
      </c>
      <c r="L122" s="876"/>
      <c r="M122" s="876" t="str">
        <f t="shared" si="12"/>
        <v>D1207-73</v>
      </c>
      <c r="N122" s="876" t="str">
        <f t="shared" si="13"/>
        <v>5</v>
      </c>
      <c r="O122" s="1014"/>
      <c r="P122" s="1014"/>
      <c r="Q122" s="1014"/>
      <c r="R122" s="1014"/>
      <c r="S122" s="1014"/>
      <c r="T122" s="1014"/>
      <c r="U122" s="1014"/>
      <c r="V122" s="1014"/>
      <c r="W122" s="1014"/>
      <c r="X122" s="1014"/>
    </row>
    <row r="123" spans="1:24" s="883" customFormat="1" ht="18" customHeight="1">
      <c r="A123" s="316" t="s">
        <v>1634</v>
      </c>
      <c r="B123" s="237" t="s">
        <v>698</v>
      </c>
      <c r="C123" s="257">
        <v>41101</v>
      </c>
      <c r="D123" s="239">
        <v>46579</v>
      </c>
      <c r="E123" s="351" t="str">
        <f t="shared" ca="1" si="14"/>
        <v>VIGENTE</v>
      </c>
      <c r="F123" s="654" t="str">
        <f t="shared" ca="1" si="7"/>
        <v>OK</v>
      </c>
      <c r="G123" s="237" t="s">
        <v>1305</v>
      </c>
      <c r="H123" s="242" t="s">
        <v>673</v>
      </c>
      <c r="I123" s="331" t="s">
        <v>374</v>
      </c>
      <c r="J123" s="237" t="s">
        <v>1711</v>
      </c>
      <c r="K123" s="337" t="s">
        <v>385</v>
      </c>
      <c r="L123" s="876"/>
      <c r="M123" s="876" t="str">
        <f t="shared" si="12"/>
        <v>D1207-73</v>
      </c>
      <c r="N123" s="876" t="str">
        <f t="shared" si="13"/>
        <v>6</v>
      </c>
      <c r="O123" s="1014"/>
      <c r="P123" s="1014"/>
      <c r="Q123" s="1014"/>
      <c r="R123" s="1014"/>
      <c r="S123" s="1014"/>
      <c r="T123" s="1014"/>
      <c r="U123" s="1014"/>
      <c r="V123" s="1014"/>
      <c r="W123" s="1014"/>
      <c r="X123" s="1014"/>
    </row>
    <row r="124" spans="1:24" s="883" customFormat="1" ht="18" customHeight="1">
      <c r="A124" s="316" t="s">
        <v>1634</v>
      </c>
      <c r="B124" s="237" t="s">
        <v>699</v>
      </c>
      <c r="C124" s="257">
        <v>41101</v>
      </c>
      <c r="D124" s="239">
        <v>46579</v>
      </c>
      <c r="E124" s="351" t="str">
        <f t="shared" ca="1" si="14"/>
        <v>VIGENTE</v>
      </c>
      <c r="F124" s="654" t="str">
        <f t="shared" ca="1" si="7"/>
        <v>OK</v>
      </c>
      <c r="G124" s="237" t="s">
        <v>1305</v>
      </c>
      <c r="H124" s="331" t="s">
        <v>727</v>
      </c>
      <c r="I124" s="331" t="s">
        <v>374</v>
      </c>
      <c r="J124" s="237" t="s">
        <v>1711</v>
      </c>
      <c r="K124" s="337" t="s">
        <v>386</v>
      </c>
      <c r="L124" s="876"/>
      <c r="M124" s="876" t="str">
        <f t="shared" si="12"/>
        <v>D1207-73</v>
      </c>
      <c r="N124" s="876" t="str">
        <f t="shared" si="13"/>
        <v>7</v>
      </c>
      <c r="O124" s="1014"/>
      <c r="P124" s="1014"/>
      <c r="Q124" s="1014"/>
      <c r="R124" s="1014"/>
      <c r="S124" s="1014"/>
      <c r="T124" s="1014"/>
      <c r="U124" s="1014"/>
      <c r="V124" s="1014"/>
      <c r="W124" s="1014"/>
      <c r="X124" s="1014"/>
    </row>
    <row r="125" spans="1:24" s="883" customFormat="1" ht="18" customHeight="1">
      <c r="A125" s="316" t="s">
        <v>1634</v>
      </c>
      <c r="B125" s="237" t="s">
        <v>700</v>
      </c>
      <c r="C125" s="257">
        <v>41101</v>
      </c>
      <c r="D125" s="239">
        <v>46579</v>
      </c>
      <c r="E125" s="351" t="str">
        <f t="shared" ca="1" si="14"/>
        <v>VIGENTE</v>
      </c>
      <c r="F125" s="654" t="str">
        <f t="shared" ref="F125:F190" ca="1" si="15">IF($T$2&gt;=(EDATE(D125,-3)),"ALERTA","OK")</f>
        <v>OK</v>
      </c>
      <c r="G125" s="237" t="s">
        <v>1305</v>
      </c>
      <c r="H125" s="242" t="s">
        <v>674</v>
      </c>
      <c r="I125" s="331" t="s">
        <v>374</v>
      </c>
      <c r="J125" s="237" t="s">
        <v>1711</v>
      </c>
      <c r="K125" s="337" t="s">
        <v>387</v>
      </c>
      <c r="L125" s="876"/>
      <c r="M125" s="876" t="str">
        <f t="shared" si="12"/>
        <v>D1207-73</v>
      </c>
      <c r="N125" s="876" t="str">
        <f t="shared" si="13"/>
        <v>8</v>
      </c>
      <c r="O125" s="1014"/>
      <c r="P125" s="1014"/>
      <c r="Q125" s="1014"/>
      <c r="R125" s="1014"/>
      <c r="S125" s="1014"/>
      <c r="T125" s="1014"/>
      <c r="U125" s="1014"/>
      <c r="V125" s="1014"/>
      <c r="W125" s="1014"/>
      <c r="X125" s="1014"/>
    </row>
    <row r="126" spans="1:24" s="883" customFormat="1" ht="18" customHeight="1">
      <c r="A126" s="316" t="s">
        <v>1634</v>
      </c>
      <c r="B126" s="237" t="s">
        <v>701</v>
      </c>
      <c r="C126" s="257">
        <v>41101</v>
      </c>
      <c r="D126" s="239">
        <v>46579</v>
      </c>
      <c r="E126" s="351" t="str">
        <f t="shared" ca="1" si="14"/>
        <v>VIGENTE</v>
      </c>
      <c r="F126" s="654" t="str">
        <f t="shared" ca="1" si="15"/>
        <v>OK</v>
      </c>
      <c r="G126" s="237" t="s">
        <v>1305</v>
      </c>
      <c r="H126" s="242" t="s">
        <v>675</v>
      </c>
      <c r="I126" s="331" t="s">
        <v>374</v>
      </c>
      <c r="J126" s="237" t="s">
        <v>1711</v>
      </c>
      <c r="K126" s="337" t="s">
        <v>388</v>
      </c>
      <c r="L126" s="876"/>
      <c r="M126" s="876" t="str">
        <f t="shared" si="12"/>
        <v>D1207-73</v>
      </c>
      <c r="N126" s="876" t="str">
        <f t="shared" si="13"/>
        <v>9</v>
      </c>
      <c r="O126" s="1014"/>
      <c r="P126" s="1014"/>
      <c r="Q126" s="1014"/>
      <c r="R126" s="1014"/>
      <c r="S126" s="1014"/>
      <c r="T126" s="1014"/>
      <c r="U126" s="1014"/>
      <c r="V126" s="1014"/>
      <c r="W126" s="1014"/>
      <c r="X126" s="1014"/>
    </row>
    <row r="127" spans="1:24" s="883" customFormat="1" ht="18" customHeight="1">
      <c r="A127" s="316" t="s">
        <v>1634</v>
      </c>
      <c r="B127" s="237" t="s">
        <v>702</v>
      </c>
      <c r="C127" s="257">
        <v>41101</v>
      </c>
      <c r="D127" s="239">
        <v>46579</v>
      </c>
      <c r="E127" s="351" t="str">
        <f t="shared" ca="1" si="14"/>
        <v>VIGENTE</v>
      </c>
      <c r="F127" s="654" t="str">
        <f t="shared" ca="1" si="15"/>
        <v>OK</v>
      </c>
      <c r="G127" s="237" t="s">
        <v>1305</v>
      </c>
      <c r="H127" s="242" t="s">
        <v>676</v>
      </c>
      <c r="I127" s="331" t="s">
        <v>374</v>
      </c>
      <c r="J127" s="237" t="s">
        <v>1711</v>
      </c>
      <c r="K127" s="337" t="s">
        <v>389</v>
      </c>
      <c r="L127" s="876"/>
      <c r="M127" s="876" t="str">
        <f t="shared" si="12"/>
        <v>D1207-73</v>
      </c>
      <c r="N127" s="876" t="str">
        <f t="shared" si="13"/>
        <v>10</v>
      </c>
      <c r="O127" s="1014"/>
      <c r="P127" s="1014"/>
      <c r="Q127" s="1014"/>
      <c r="R127" s="1014"/>
      <c r="S127" s="1014"/>
      <c r="T127" s="1014"/>
      <c r="U127" s="1014"/>
      <c r="V127" s="1014"/>
      <c r="W127" s="1014"/>
      <c r="X127" s="1014"/>
    </row>
    <row r="128" spans="1:24" s="169" customFormat="1" ht="18" customHeight="1">
      <c r="A128" s="316" t="s">
        <v>1634</v>
      </c>
      <c r="B128" s="237" t="s">
        <v>703</v>
      </c>
      <c r="C128" s="257">
        <v>41101</v>
      </c>
      <c r="D128" s="239">
        <v>46579</v>
      </c>
      <c r="E128" s="351" t="str">
        <f t="shared" ca="1" si="14"/>
        <v>VIGENTE</v>
      </c>
      <c r="F128" s="654" t="str">
        <f t="shared" ca="1" si="15"/>
        <v>OK</v>
      </c>
      <c r="G128" s="237" t="s">
        <v>1305</v>
      </c>
      <c r="H128" s="242" t="s">
        <v>677</v>
      </c>
      <c r="I128" s="331" t="s">
        <v>374</v>
      </c>
      <c r="J128" s="237" t="s">
        <v>1711</v>
      </c>
      <c r="K128" s="337" t="s">
        <v>390</v>
      </c>
      <c r="L128" s="876"/>
      <c r="M128" s="876" t="str">
        <f t="shared" si="12"/>
        <v>D1207-73</v>
      </c>
      <c r="N128" s="876" t="str">
        <f t="shared" si="13"/>
        <v>11</v>
      </c>
      <c r="O128" s="1014"/>
      <c r="P128" s="1014"/>
      <c r="Q128" s="1014"/>
      <c r="R128" s="1014"/>
      <c r="S128" s="1014"/>
      <c r="T128" s="1014"/>
      <c r="U128" s="1014"/>
      <c r="V128" s="1014"/>
      <c r="W128" s="1014"/>
      <c r="X128" s="1014"/>
    </row>
    <row r="129" spans="1:24" s="169" customFormat="1" ht="18" customHeight="1">
      <c r="A129" s="316" t="s">
        <v>1634</v>
      </c>
      <c r="B129" s="237" t="s">
        <v>704</v>
      </c>
      <c r="C129" s="257">
        <v>41101</v>
      </c>
      <c r="D129" s="239">
        <v>46579</v>
      </c>
      <c r="E129" s="351" t="str">
        <f t="shared" ca="1" si="14"/>
        <v>VIGENTE</v>
      </c>
      <c r="F129" s="654" t="str">
        <f t="shared" ca="1" si="15"/>
        <v>OK</v>
      </c>
      <c r="G129" s="237" t="s">
        <v>1305</v>
      </c>
      <c r="H129" s="242" t="s">
        <v>678</v>
      </c>
      <c r="I129" s="331" t="s">
        <v>374</v>
      </c>
      <c r="J129" s="237" t="s">
        <v>1711</v>
      </c>
      <c r="K129" s="337" t="s">
        <v>391</v>
      </c>
      <c r="L129" s="876"/>
      <c r="M129" s="876" t="str">
        <f t="shared" si="12"/>
        <v>D1207-73</v>
      </c>
      <c r="N129" s="876" t="str">
        <f t="shared" si="13"/>
        <v>12</v>
      </c>
      <c r="O129" s="1014"/>
      <c r="P129" s="1014"/>
      <c r="Q129" s="1014"/>
      <c r="R129" s="1014"/>
      <c r="S129" s="1014"/>
      <c r="T129" s="1014"/>
      <c r="U129" s="1014"/>
      <c r="V129" s="1014"/>
      <c r="W129" s="1014"/>
      <c r="X129" s="1014"/>
    </row>
    <row r="130" spans="1:24" s="169" customFormat="1" ht="18" customHeight="1">
      <c r="A130" s="316" t="s">
        <v>1634</v>
      </c>
      <c r="B130" s="237" t="s">
        <v>705</v>
      </c>
      <c r="C130" s="257">
        <v>41101</v>
      </c>
      <c r="D130" s="239">
        <v>46579</v>
      </c>
      <c r="E130" s="351" t="str">
        <f t="shared" ca="1" si="14"/>
        <v>VIGENTE</v>
      </c>
      <c r="F130" s="654" t="str">
        <f t="shared" ca="1" si="15"/>
        <v>OK</v>
      </c>
      <c r="G130" s="237" t="s">
        <v>1305</v>
      </c>
      <c r="H130" s="242" t="s">
        <v>679</v>
      </c>
      <c r="I130" s="331" t="s">
        <v>374</v>
      </c>
      <c r="J130" s="237" t="s">
        <v>1711</v>
      </c>
      <c r="K130" s="337" t="s">
        <v>392</v>
      </c>
      <c r="L130" s="876"/>
      <c r="M130" s="876" t="str">
        <f t="shared" si="12"/>
        <v>D1207-73</v>
      </c>
      <c r="N130" s="876" t="str">
        <f t="shared" si="13"/>
        <v>13</v>
      </c>
      <c r="O130" s="1014"/>
      <c r="P130" s="1014"/>
      <c r="Q130" s="1014"/>
      <c r="R130" s="1014"/>
      <c r="S130" s="1014"/>
      <c r="T130" s="1014"/>
      <c r="U130" s="1014"/>
      <c r="V130" s="1014"/>
      <c r="W130" s="1014"/>
      <c r="X130" s="1014"/>
    </row>
    <row r="131" spans="1:24" s="169" customFormat="1" ht="18" customHeight="1">
      <c r="A131" s="316" t="s">
        <v>1634</v>
      </c>
      <c r="B131" s="237" t="s">
        <v>706</v>
      </c>
      <c r="C131" s="257">
        <v>41101</v>
      </c>
      <c r="D131" s="239">
        <v>46579</v>
      </c>
      <c r="E131" s="351" t="str">
        <f t="shared" ca="1" si="14"/>
        <v>VIGENTE</v>
      </c>
      <c r="F131" s="654" t="str">
        <f t="shared" ca="1" si="15"/>
        <v>OK</v>
      </c>
      <c r="G131" s="237" t="s">
        <v>1305</v>
      </c>
      <c r="H131" s="242" t="s">
        <v>680</v>
      </c>
      <c r="I131" s="331" t="s">
        <v>374</v>
      </c>
      <c r="J131" s="237" t="s">
        <v>1711</v>
      </c>
      <c r="K131" s="337" t="s">
        <v>393</v>
      </c>
      <c r="L131" s="876"/>
      <c r="M131" s="876" t="str">
        <f t="shared" ref="M131:M159" si="16">IF(ISNUMBER(FIND("/",$B122,1)),MID($B122,1,FIND("/",$B122,1)-1),$B122)</f>
        <v>D1207-73</v>
      </c>
      <c r="N131" s="876" t="str">
        <f t="shared" ref="N131:N159" si="17">IF(ISNUMBER(FIND("/",$B122,1)),MID($B122,FIND("/",$B122,1)+1,LEN($B122)),"")</f>
        <v>14</v>
      </c>
      <c r="O131" s="1014"/>
      <c r="P131" s="1014"/>
      <c r="Q131" s="1014"/>
      <c r="R131" s="1014"/>
      <c r="S131" s="1014"/>
      <c r="T131" s="1014"/>
      <c r="U131" s="1014"/>
      <c r="V131" s="1014"/>
      <c r="W131" s="1014"/>
      <c r="X131" s="1014"/>
    </row>
    <row r="132" spans="1:24" s="169" customFormat="1" ht="18" customHeight="1">
      <c r="A132" s="316" t="s">
        <v>1634</v>
      </c>
      <c r="B132" s="237" t="s">
        <v>707</v>
      </c>
      <c r="C132" s="257">
        <v>41101</v>
      </c>
      <c r="D132" s="239">
        <v>46579</v>
      </c>
      <c r="E132" s="351" t="str">
        <f t="shared" ca="1" si="14"/>
        <v>VIGENTE</v>
      </c>
      <c r="F132" s="654" t="str">
        <f t="shared" ca="1" si="15"/>
        <v>OK</v>
      </c>
      <c r="G132" s="237" t="s">
        <v>1305</v>
      </c>
      <c r="H132" s="242" t="s">
        <v>681</v>
      </c>
      <c r="I132" s="331" t="s">
        <v>374</v>
      </c>
      <c r="J132" s="237" t="s">
        <v>1711</v>
      </c>
      <c r="K132" s="337" t="s">
        <v>394</v>
      </c>
      <c r="L132" s="876"/>
      <c r="M132" s="876" t="str">
        <f t="shared" si="16"/>
        <v>D1207-73</v>
      </c>
      <c r="N132" s="876" t="str">
        <f t="shared" si="17"/>
        <v>15</v>
      </c>
      <c r="O132" s="1014"/>
      <c r="P132" s="1014"/>
      <c r="Q132" s="1014"/>
      <c r="R132" s="1014"/>
      <c r="S132" s="1014"/>
      <c r="T132" s="1014"/>
      <c r="U132" s="1014"/>
      <c r="V132" s="1014"/>
      <c r="W132" s="1014"/>
      <c r="X132" s="1014"/>
    </row>
    <row r="133" spans="1:24" s="169" customFormat="1" ht="18" customHeight="1">
      <c r="A133" s="316" t="s">
        <v>1634</v>
      </c>
      <c r="B133" s="237" t="s">
        <v>708</v>
      </c>
      <c r="C133" s="257">
        <v>41101</v>
      </c>
      <c r="D133" s="239">
        <v>46579</v>
      </c>
      <c r="E133" s="351" t="str">
        <f t="shared" ca="1" si="14"/>
        <v>VIGENTE</v>
      </c>
      <c r="F133" s="654" t="str">
        <f t="shared" ca="1" si="15"/>
        <v>OK</v>
      </c>
      <c r="G133" s="237" t="s">
        <v>1305</v>
      </c>
      <c r="H133" s="242" t="s">
        <v>682</v>
      </c>
      <c r="I133" s="331" t="s">
        <v>374</v>
      </c>
      <c r="J133" s="237" t="s">
        <v>1711</v>
      </c>
      <c r="K133" s="337" t="s">
        <v>395</v>
      </c>
      <c r="L133" s="876"/>
      <c r="M133" s="876" t="str">
        <f t="shared" si="16"/>
        <v>D1207-73</v>
      </c>
      <c r="N133" s="876" t="str">
        <f t="shared" si="17"/>
        <v>16</v>
      </c>
      <c r="O133" s="1014"/>
      <c r="P133" s="1014"/>
      <c r="Q133" s="1014"/>
      <c r="R133" s="1014"/>
      <c r="S133" s="1014"/>
      <c r="T133" s="1014"/>
      <c r="U133" s="1014"/>
      <c r="V133" s="1014"/>
      <c r="W133" s="1014"/>
      <c r="X133" s="1014"/>
    </row>
    <row r="134" spans="1:24" s="169" customFormat="1" ht="18" customHeight="1">
      <c r="A134" s="316" t="s">
        <v>1634</v>
      </c>
      <c r="B134" s="237" t="s">
        <v>709</v>
      </c>
      <c r="C134" s="257">
        <v>41101</v>
      </c>
      <c r="D134" s="239">
        <v>46579</v>
      </c>
      <c r="E134" s="351" t="str">
        <f t="shared" ca="1" si="14"/>
        <v>VIGENTE</v>
      </c>
      <c r="F134" s="654" t="str">
        <f t="shared" ca="1" si="15"/>
        <v>OK</v>
      </c>
      <c r="G134" s="237" t="s">
        <v>1305</v>
      </c>
      <c r="H134" s="242" t="s">
        <v>683</v>
      </c>
      <c r="I134" s="331" t="s">
        <v>374</v>
      </c>
      <c r="J134" s="237" t="s">
        <v>1711</v>
      </c>
      <c r="K134" s="337" t="s">
        <v>396</v>
      </c>
      <c r="L134" s="876"/>
      <c r="M134" s="876" t="str">
        <f t="shared" si="16"/>
        <v>D1207-73</v>
      </c>
      <c r="N134" s="876" t="str">
        <f t="shared" si="17"/>
        <v>17</v>
      </c>
      <c r="O134" s="1014"/>
      <c r="P134" s="1014"/>
      <c r="Q134" s="1014"/>
      <c r="R134" s="1014"/>
      <c r="S134" s="1014"/>
      <c r="T134" s="1014"/>
      <c r="U134" s="1014"/>
      <c r="V134" s="1014"/>
      <c r="W134" s="1014"/>
      <c r="X134" s="1014"/>
    </row>
    <row r="135" spans="1:24" s="169" customFormat="1" ht="18" customHeight="1">
      <c r="A135" s="316" t="s">
        <v>1634</v>
      </c>
      <c r="B135" s="237" t="s">
        <v>710</v>
      </c>
      <c r="C135" s="257">
        <v>41101</v>
      </c>
      <c r="D135" s="239">
        <v>46579</v>
      </c>
      <c r="E135" s="351" t="str">
        <f t="shared" ca="1" si="14"/>
        <v>VIGENTE</v>
      </c>
      <c r="F135" s="654" t="str">
        <f t="shared" ca="1" si="15"/>
        <v>OK</v>
      </c>
      <c r="G135" s="237" t="s">
        <v>1305</v>
      </c>
      <c r="H135" s="242" t="s">
        <v>684</v>
      </c>
      <c r="I135" s="331" t="s">
        <v>374</v>
      </c>
      <c r="J135" s="237" t="s">
        <v>1711</v>
      </c>
      <c r="K135" s="337" t="s">
        <v>397</v>
      </c>
      <c r="L135" s="876"/>
      <c r="M135" s="876" t="str">
        <f t="shared" si="16"/>
        <v>D1207-73</v>
      </c>
      <c r="N135" s="876" t="str">
        <f t="shared" si="17"/>
        <v>18</v>
      </c>
      <c r="O135" s="1014"/>
      <c r="P135" s="1014"/>
      <c r="Q135" s="1014"/>
      <c r="R135" s="1014"/>
      <c r="S135" s="1014"/>
      <c r="T135" s="1014"/>
      <c r="U135" s="1014"/>
      <c r="V135" s="1014"/>
      <c r="W135" s="1014"/>
      <c r="X135" s="1014"/>
    </row>
    <row r="136" spans="1:24" s="883" customFormat="1" ht="18" customHeight="1">
      <c r="A136" s="316" t="s">
        <v>1634</v>
      </c>
      <c r="B136" s="237" t="s">
        <v>711</v>
      </c>
      <c r="C136" s="257">
        <v>41101</v>
      </c>
      <c r="D136" s="239">
        <v>46579</v>
      </c>
      <c r="E136" s="351" t="str">
        <f t="shared" ca="1" si="14"/>
        <v>VIGENTE</v>
      </c>
      <c r="F136" s="654" t="str">
        <f t="shared" ca="1" si="15"/>
        <v>OK</v>
      </c>
      <c r="G136" s="237" t="s">
        <v>1305</v>
      </c>
      <c r="H136" s="242" t="s">
        <v>685</v>
      </c>
      <c r="I136" s="331" t="s">
        <v>374</v>
      </c>
      <c r="J136" s="237" t="s">
        <v>1711</v>
      </c>
      <c r="K136" s="337" t="s">
        <v>398</v>
      </c>
      <c r="L136" s="876"/>
      <c r="M136" s="876" t="str">
        <f t="shared" si="16"/>
        <v>D1207-73</v>
      </c>
      <c r="N136" s="876" t="str">
        <f t="shared" si="17"/>
        <v>19</v>
      </c>
      <c r="O136" s="1014"/>
      <c r="P136" s="1014"/>
      <c r="Q136" s="1014"/>
      <c r="R136" s="1014"/>
      <c r="S136" s="1014"/>
      <c r="T136" s="1014"/>
      <c r="U136" s="1014"/>
      <c r="V136" s="1014"/>
      <c r="W136" s="1014"/>
      <c r="X136" s="1014"/>
    </row>
    <row r="137" spans="1:24" s="883" customFormat="1" ht="18" customHeight="1">
      <c r="A137" s="316" t="s">
        <v>1634</v>
      </c>
      <c r="B137" s="237" t="s">
        <v>712</v>
      </c>
      <c r="C137" s="257">
        <v>41101</v>
      </c>
      <c r="D137" s="239">
        <v>46579</v>
      </c>
      <c r="E137" s="351" t="str">
        <f t="shared" ca="1" si="14"/>
        <v>VIGENTE</v>
      </c>
      <c r="F137" s="654" t="str">
        <f t="shared" ca="1" si="15"/>
        <v>OK</v>
      </c>
      <c r="G137" s="237" t="s">
        <v>1305</v>
      </c>
      <c r="H137" s="242" t="s">
        <v>686</v>
      </c>
      <c r="I137" s="331" t="s">
        <v>374</v>
      </c>
      <c r="J137" s="237" t="s">
        <v>1711</v>
      </c>
      <c r="K137" s="337" t="s">
        <v>399</v>
      </c>
      <c r="L137" s="876"/>
      <c r="M137" s="876" t="str">
        <f t="shared" si="16"/>
        <v>D1207-73</v>
      </c>
      <c r="N137" s="876" t="str">
        <f t="shared" si="17"/>
        <v>20</v>
      </c>
      <c r="O137" s="1014"/>
      <c r="P137" s="1014"/>
      <c r="Q137" s="1014"/>
      <c r="R137" s="1014"/>
      <c r="S137" s="1014"/>
      <c r="T137" s="1014"/>
      <c r="U137" s="1014"/>
      <c r="V137" s="1014"/>
      <c r="W137" s="1014"/>
      <c r="X137" s="1014"/>
    </row>
    <row r="138" spans="1:24" s="883" customFormat="1" ht="18" customHeight="1">
      <c r="A138" s="316" t="s">
        <v>1634</v>
      </c>
      <c r="B138" s="237" t="s">
        <v>713</v>
      </c>
      <c r="C138" s="257">
        <v>41101</v>
      </c>
      <c r="D138" s="239">
        <v>46579</v>
      </c>
      <c r="E138" s="351" t="str">
        <f t="shared" ca="1" si="14"/>
        <v>VIGENTE</v>
      </c>
      <c r="F138" s="654" t="str">
        <f t="shared" ca="1" si="15"/>
        <v>OK</v>
      </c>
      <c r="G138" s="237" t="s">
        <v>1305</v>
      </c>
      <c r="H138" s="242" t="s">
        <v>687</v>
      </c>
      <c r="I138" s="331" t="s">
        <v>374</v>
      </c>
      <c r="J138" s="237" t="s">
        <v>1711</v>
      </c>
      <c r="K138" s="337" t="s">
        <v>400</v>
      </c>
      <c r="L138" s="876"/>
      <c r="M138" s="876" t="str">
        <f t="shared" si="16"/>
        <v>D1207-73</v>
      </c>
      <c r="N138" s="876" t="str">
        <f t="shared" si="17"/>
        <v>21</v>
      </c>
      <c r="O138" s="1014"/>
      <c r="P138" s="1014"/>
      <c r="Q138" s="1014"/>
      <c r="R138" s="1014"/>
      <c r="S138" s="1014"/>
      <c r="T138" s="1014"/>
      <c r="U138" s="1014"/>
      <c r="V138" s="1014"/>
      <c r="W138" s="1014"/>
      <c r="X138" s="1014"/>
    </row>
    <row r="139" spans="1:24" s="883" customFormat="1" ht="18" customHeight="1">
      <c r="A139" s="316" t="s">
        <v>1634</v>
      </c>
      <c r="B139" s="237" t="s">
        <v>714</v>
      </c>
      <c r="C139" s="257">
        <v>41101</v>
      </c>
      <c r="D139" s="239">
        <v>46579</v>
      </c>
      <c r="E139" s="351" t="str">
        <f t="shared" ca="1" si="14"/>
        <v>VIGENTE</v>
      </c>
      <c r="F139" s="654" t="str">
        <f t="shared" ca="1" si="15"/>
        <v>OK</v>
      </c>
      <c r="G139" s="237" t="s">
        <v>1305</v>
      </c>
      <c r="H139" s="242" t="s">
        <v>688</v>
      </c>
      <c r="I139" s="331" t="s">
        <v>374</v>
      </c>
      <c r="J139" s="237" t="s">
        <v>1711</v>
      </c>
      <c r="K139" s="337" t="s">
        <v>401</v>
      </c>
      <c r="L139" s="876"/>
      <c r="M139" s="876" t="str">
        <f t="shared" si="16"/>
        <v>D1207-73</v>
      </c>
      <c r="N139" s="876" t="str">
        <f t="shared" si="17"/>
        <v>22</v>
      </c>
      <c r="O139" s="1014"/>
      <c r="P139" s="1014"/>
      <c r="Q139" s="1014"/>
      <c r="R139" s="1014"/>
      <c r="S139" s="1014"/>
      <c r="T139" s="1014"/>
      <c r="U139" s="1014"/>
      <c r="V139" s="1014"/>
      <c r="W139" s="1014"/>
      <c r="X139" s="1014"/>
    </row>
    <row r="140" spans="1:24" s="883" customFormat="1" ht="18" customHeight="1">
      <c r="A140" s="316" t="s">
        <v>1634</v>
      </c>
      <c r="B140" s="237" t="s">
        <v>715</v>
      </c>
      <c r="C140" s="257">
        <v>41101</v>
      </c>
      <c r="D140" s="239">
        <v>46579</v>
      </c>
      <c r="E140" s="351" t="str">
        <f t="shared" ca="1" si="14"/>
        <v>VIGENTE</v>
      </c>
      <c r="F140" s="654" t="str">
        <f t="shared" ca="1" si="15"/>
        <v>OK</v>
      </c>
      <c r="G140" s="237" t="s">
        <v>1305</v>
      </c>
      <c r="H140" s="242" t="s">
        <v>732</v>
      </c>
      <c r="I140" s="331" t="s">
        <v>374</v>
      </c>
      <c r="J140" s="237" t="s">
        <v>1711</v>
      </c>
      <c r="K140" s="337" t="s">
        <v>402</v>
      </c>
      <c r="L140" s="876"/>
      <c r="M140" s="876" t="str">
        <f t="shared" si="16"/>
        <v>D1207-73</v>
      </c>
      <c r="N140" s="876" t="str">
        <f t="shared" si="17"/>
        <v>23</v>
      </c>
      <c r="O140" s="1014"/>
      <c r="P140" s="1014"/>
      <c r="Q140" s="1014"/>
      <c r="R140" s="1014"/>
      <c r="S140" s="1014"/>
      <c r="T140" s="1014"/>
      <c r="U140" s="1014"/>
      <c r="V140" s="1014"/>
      <c r="W140" s="1014"/>
      <c r="X140" s="1014"/>
    </row>
    <row r="141" spans="1:24" s="883" customFormat="1" ht="18" customHeight="1">
      <c r="A141" s="316" t="s">
        <v>1634</v>
      </c>
      <c r="B141" s="237" t="s">
        <v>716</v>
      </c>
      <c r="C141" s="257">
        <v>41101</v>
      </c>
      <c r="D141" s="239">
        <v>46579</v>
      </c>
      <c r="E141" s="351" t="str">
        <f t="shared" ca="1" si="14"/>
        <v>VIGENTE</v>
      </c>
      <c r="F141" s="654" t="str">
        <f t="shared" ca="1" si="15"/>
        <v>OK</v>
      </c>
      <c r="G141" s="237" t="s">
        <v>1305</v>
      </c>
      <c r="H141" s="242" t="s">
        <v>689</v>
      </c>
      <c r="I141" s="331" t="s">
        <v>374</v>
      </c>
      <c r="J141" s="237" t="s">
        <v>1711</v>
      </c>
      <c r="K141" s="337" t="s">
        <v>403</v>
      </c>
      <c r="L141" s="876"/>
      <c r="M141" s="876" t="str">
        <f t="shared" si="16"/>
        <v>D1207-73</v>
      </c>
      <c r="N141" s="876" t="str">
        <f t="shared" si="17"/>
        <v>24</v>
      </c>
      <c r="O141" s="1014"/>
      <c r="P141" s="1014"/>
      <c r="Q141" s="1014"/>
      <c r="R141" s="1014"/>
      <c r="S141" s="1014"/>
      <c r="T141" s="1014"/>
      <c r="U141" s="1014"/>
      <c r="V141" s="1014"/>
      <c r="W141" s="1014"/>
      <c r="X141" s="1014"/>
    </row>
    <row r="142" spans="1:24" s="883" customFormat="1" ht="18" customHeight="1">
      <c r="A142" s="316" t="s">
        <v>1634</v>
      </c>
      <c r="B142" s="237" t="s">
        <v>717</v>
      </c>
      <c r="C142" s="257">
        <v>41101</v>
      </c>
      <c r="D142" s="239">
        <v>46579</v>
      </c>
      <c r="E142" s="351" t="str">
        <f t="shared" ca="1" si="14"/>
        <v>VIGENTE</v>
      </c>
      <c r="F142" s="654" t="str">
        <f t="shared" ca="1" si="15"/>
        <v>OK</v>
      </c>
      <c r="G142" s="237" t="s">
        <v>1305</v>
      </c>
      <c r="H142" s="242" t="s">
        <v>690</v>
      </c>
      <c r="I142" s="331" t="s">
        <v>374</v>
      </c>
      <c r="J142" s="237" t="s">
        <v>1711</v>
      </c>
      <c r="K142" s="337" t="s">
        <v>404</v>
      </c>
      <c r="L142" s="876"/>
      <c r="M142" s="876" t="str">
        <f t="shared" si="16"/>
        <v>D1207-73</v>
      </c>
      <c r="N142" s="876" t="str">
        <f t="shared" si="17"/>
        <v>25</v>
      </c>
      <c r="O142" s="1014"/>
      <c r="P142" s="1014"/>
      <c r="Q142" s="1014"/>
      <c r="R142" s="1014"/>
      <c r="S142" s="1014"/>
      <c r="T142" s="1014"/>
      <c r="U142" s="1014"/>
      <c r="V142" s="1014"/>
      <c r="W142" s="1014"/>
      <c r="X142" s="1014"/>
    </row>
    <row r="143" spans="1:24" s="883" customFormat="1" ht="18" customHeight="1">
      <c r="A143" s="316" t="s">
        <v>1634</v>
      </c>
      <c r="B143" s="237" t="s">
        <v>718</v>
      </c>
      <c r="C143" s="257">
        <v>41101</v>
      </c>
      <c r="D143" s="239">
        <v>46579</v>
      </c>
      <c r="E143" s="351" t="str">
        <f t="shared" ca="1" si="14"/>
        <v>VIGENTE</v>
      </c>
      <c r="F143" s="654" t="str">
        <f t="shared" ca="1" si="15"/>
        <v>OK</v>
      </c>
      <c r="G143" s="237" t="s">
        <v>1305</v>
      </c>
      <c r="H143" s="242" t="s">
        <v>691</v>
      </c>
      <c r="I143" s="331" t="s">
        <v>374</v>
      </c>
      <c r="J143" s="237" t="s">
        <v>1711</v>
      </c>
      <c r="K143" s="337" t="s">
        <v>405</v>
      </c>
      <c r="L143" s="876"/>
      <c r="M143" s="876" t="str">
        <f t="shared" si="16"/>
        <v>D1207-73</v>
      </c>
      <c r="N143" s="876" t="str">
        <f t="shared" si="17"/>
        <v>26</v>
      </c>
      <c r="O143" s="1014"/>
      <c r="P143" s="1014"/>
      <c r="Q143" s="1014"/>
      <c r="R143" s="1014"/>
      <c r="S143" s="1014"/>
      <c r="T143" s="1014"/>
      <c r="U143" s="1014"/>
      <c r="V143" s="1014"/>
      <c r="W143" s="1014"/>
      <c r="X143" s="1014"/>
    </row>
    <row r="144" spans="1:24" s="169" customFormat="1" ht="18" customHeight="1">
      <c r="A144" s="316" t="s">
        <v>1634</v>
      </c>
      <c r="B144" s="237" t="s">
        <v>719</v>
      </c>
      <c r="C144" s="257">
        <v>41101</v>
      </c>
      <c r="D144" s="239">
        <v>46579</v>
      </c>
      <c r="E144" s="351" t="str">
        <f t="shared" ca="1" si="14"/>
        <v>VIGENTE</v>
      </c>
      <c r="F144" s="654" t="str">
        <f t="shared" ca="1" si="15"/>
        <v>OK</v>
      </c>
      <c r="G144" s="237" t="s">
        <v>1305</v>
      </c>
      <c r="H144" s="242" t="s">
        <v>692</v>
      </c>
      <c r="I144" s="331" t="s">
        <v>374</v>
      </c>
      <c r="J144" s="237" t="s">
        <v>1711</v>
      </c>
      <c r="K144" s="337" t="s">
        <v>406</v>
      </c>
      <c r="L144" s="876"/>
      <c r="M144" s="876" t="str">
        <f t="shared" si="16"/>
        <v>D1207-73</v>
      </c>
      <c r="N144" s="876" t="str">
        <f t="shared" si="17"/>
        <v>27</v>
      </c>
      <c r="O144" s="1014"/>
      <c r="P144" s="1014"/>
      <c r="Q144" s="1014"/>
      <c r="R144" s="1014"/>
      <c r="S144" s="1014"/>
      <c r="T144" s="1014"/>
      <c r="U144" s="1014"/>
      <c r="V144" s="1014"/>
      <c r="W144" s="1014"/>
      <c r="X144" s="1014"/>
    </row>
    <row r="145" spans="1:24" s="169" customFormat="1" ht="18" customHeight="1">
      <c r="A145" s="316" t="s">
        <v>1634</v>
      </c>
      <c r="B145" s="237" t="s">
        <v>720</v>
      </c>
      <c r="C145" s="257">
        <v>41101</v>
      </c>
      <c r="D145" s="239">
        <v>46579</v>
      </c>
      <c r="E145" s="351" t="str">
        <f t="shared" ca="1" si="14"/>
        <v>VIGENTE</v>
      </c>
      <c r="F145" s="654" t="str">
        <f t="shared" ca="1" si="15"/>
        <v>OK</v>
      </c>
      <c r="G145" s="237" t="s">
        <v>1305</v>
      </c>
      <c r="H145" s="242" t="s">
        <v>693</v>
      </c>
      <c r="I145" s="331" t="s">
        <v>374</v>
      </c>
      <c r="J145" s="237" t="s">
        <v>1711</v>
      </c>
      <c r="K145" s="337" t="s">
        <v>407</v>
      </c>
      <c r="L145" s="876"/>
      <c r="M145" s="876" t="str">
        <f t="shared" si="16"/>
        <v>D1207-73</v>
      </c>
      <c r="N145" s="876" t="str">
        <f t="shared" si="17"/>
        <v>28</v>
      </c>
      <c r="O145" s="1014"/>
      <c r="P145" s="1014"/>
      <c r="Q145" s="1014"/>
      <c r="R145" s="1014"/>
      <c r="S145" s="1014"/>
      <c r="T145" s="1014"/>
      <c r="U145" s="1014"/>
      <c r="V145" s="1014"/>
      <c r="W145" s="1014"/>
      <c r="X145" s="1014"/>
    </row>
    <row r="146" spans="1:24" s="169" customFormat="1" ht="18" customHeight="1">
      <c r="A146" s="316" t="s">
        <v>1634</v>
      </c>
      <c r="B146" s="237" t="s">
        <v>721</v>
      </c>
      <c r="C146" s="257">
        <v>41101</v>
      </c>
      <c r="D146" s="239">
        <v>46579</v>
      </c>
      <c r="E146" s="351" t="str">
        <f t="shared" ca="1" si="14"/>
        <v>VIGENTE</v>
      </c>
      <c r="F146" s="654" t="str">
        <f t="shared" ca="1" si="15"/>
        <v>OK</v>
      </c>
      <c r="G146" s="237" t="s">
        <v>1305</v>
      </c>
      <c r="H146" s="242" t="s">
        <v>694</v>
      </c>
      <c r="I146" s="331" t="s">
        <v>374</v>
      </c>
      <c r="J146" s="237" t="s">
        <v>1711</v>
      </c>
      <c r="K146" s="337" t="s">
        <v>408</v>
      </c>
      <c r="L146" s="876"/>
      <c r="M146" s="876" t="str">
        <f t="shared" si="16"/>
        <v>D1207-73</v>
      </c>
      <c r="N146" s="876" t="str">
        <f t="shared" si="17"/>
        <v>29</v>
      </c>
      <c r="O146" s="1014"/>
      <c r="P146" s="1014"/>
      <c r="Q146" s="1014"/>
      <c r="R146" s="1014"/>
      <c r="S146" s="1014"/>
      <c r="T146" s="1014"/>
      <c r="U146" s="1014"/>
      <c r="V146" s="1014"/>
      <c r="W146" s="1014"/>
      <c r="X146" s="1014"/>
    </row>
    <row r="147" spans="1:24" s="169" customFormat="1" ht="18" customHeight="1">
      <c r="A147" s="316" t="s">
        <v>1634</v>
      </c>
      <c r="B147" s="237" t="s">
        <v>722</v>
      </c>
      <c r="C147" s="257">
        <v>41101</v>
      </c>
      <c r="D147" s="239">
        <v>46579</v>
      </c>
      <c r="E147" s="351" t="str">
        <f t="shared" ca="1" si="14"/>
        <v>VIGENTE</v>
      </c>
      <c r="F147" s="654" t="str">
        <f t="shared" ca="1" si="15"/>
        <v>OK</v>
      </c>
      <c r="G147" s="237" t="s">
        <v>1305</v>
      </c>
      <c r="H147" s="242" t="s">
        <v>733</v>
      </c>
      <c r="I147" s="331" t="s">
        <v>374</v>
      </c>
      <c r="J147" s="237" t="s">
        <v>1711</v>
      </c>
      <c r="K147" s="337" t="s">
        <v>409</v>
      </c>
      <c r="L147" s="876"/>
      <c r="M147" s="876" t="str">
        <f t="shared" si="16"/>
        <v>D1207-73</v>
      </c>
      <c r="N147" s="876" t="str">
        <f t="shared" si="17"/>
        <v>30</v>
      </c>
      <c r="O147" s="1014"/>
      <c r="P147" s="1014"/>
      <c r="Q147" s="1014"/>
      <c r="R147" s="1014"/>
      <c r="S147" s="1014"/>
      <c r="T147" s="1014"/>
      <c r="U147" s="1014"/>
      <c r="V147" s="1014"/>
      <c r="W147" s="1014"/>
      <c r="X147" s="1014"/>
    </row>
    <row r="148" spans="1:24" s="169" customFormat="1" ht="18" customHeight="1">
      <c r="A148" s="316" t="s">
        <v>1634</v>
      </c>
      <c r="B148" s="237" t="s">
        <v>723</v>
      </c>
      <c r="C148" s="257">
        <v>41101</v>
      </c>
      <c r="D148" s="239">
        <v>46579</v>
      </c>
      <c r="E148" s="351" t="str">
        <f t="shared" ca="1" si="14"/>
        <v>VIGENTE</v>
      </c>
      <c r="F148" s="654" t="str">
        <f t="shared" ca="1" si="15"/>
        <v>OK</v>
      </c>
      <c r="G148" s="237" t="s">
        <v>1305</v>
      </c>
      <c r="H148" s="242" t="s">
        <v>695</v>
      </c>
      <c r="I148" s="331" t="s">
        <v>374</v>
      </c>
      <c r="J148" s="237" t="s">
        <v>1711</v>
      </c>
      <c r="K148" s="337" t="s">
        <v>410</v>
      </c>
      <c r="L148" s="876"/>
      <c r="M148" s="876" t="str">
        <f t="shared" si="16"/>
        <v>D1207-73</v>
      </c>
      <c r="N148" s="876" t="str">
        <f t="shared" si="17"/>
        <v>31</v>
      </c>
      <c r="O148" s="1014"/>
      <c r="P148" s="1014"/>
      <c r="Q148" s="1014"/>
      <c r="R148" s="1014"/>
      <c r="S148" s="1014"/>
      <c r="T148" s="1014"/>
      <c r="U148" s="1014"/>
      <c r="V148" s="1014"/>
      <c r="W148" s="1014"/>
      <c r="X148" s="1014"/>
    </row>
    <row r="149" spans="1:24" s="169" customFormat="1" ht="18" customHeight="1">
      <c r="A149" s="316" t="s">
        <v>1634</v>
      </c>
      <c r="B149" s="237" t="s">
        <v>724</v>
      </c>
      <c r="C149" s="257">
        <v>41101</v>
      </c>
      <c r="D149" s="239">
        <v>46579</v>
      </c>
      <c r="E149" s="351" t="str">
        <f t="shared" ca="1" si="14"/>
        <v>VIGENTE</v>
      </c>
      <c r="F149" s="654" t="str">
        <f t="shared" ca="1" si="15"/>
        <v>OK</v>
      </c>
      <c r="G149" s="237" t="s">
        <v>1305</v>
      </c>
      <c r="H149" s="242" t="s">
        <v>734</v>
      </c>
      <c r="I149" s="331" t="s">
        <v>374</v>
      </c>
      <c r="J149" s="237" t="s">
        <v>1711</v>
      </c>
      <c r="K149" s="337" t="s">
        <v>411</v>
      </c>
      <c r="L149" s="876"/>
      <c r="M149" s="876" t="str">
        <f t="shared" si="16"/>
        <v>D1207-73</v>
      </c>
      <c r="N149" s="876" t="str">
        <f t="shared" si="17"/>
        <v>32</v>
      </c>
      <c r="O149" s="1014"/>
      <c r="P149" s="1014"/>
      <c r="Q149" s="1014"/>
      <c r="R149" s="1014"/>
      <c r="S149" s="1014"/>
      <c r="T149" s="1014"/>
      <c r="U149" s="1014"/>
      <c r="V149" s="1014"/>
      <c r="W149" s="1014"/>
      <c r="X149" s="1014"/>
    </row>
    <row r="150" spans="1:24" s="169" customFormat="1" ht="18" customHeight="1">
      <c r="A150" s="316" t="s">
        <v>1634</v>
      </c>
      <c r="B150" s="237" t="s">
        <v>725</v>
      </c>
      <c r="C150" s="257">
        <v>41101</v>
      </c>
      <c r="D150" s="239">
        <v>46579</v>
      </c>
      <c r="E150" s="351" t="str">
        <f t="shared" ca="1" si="14"/>
        <v>VIGENTE</v>
      </c>
      <c r="F150" s="654" t="str">
        <f t="shared" ca="1" si="15"/>
        <v>OK</v>
      </c>
      <c r="G150" s="237" t="s">
        <v>1305</v>
      </c>
      <c r="H150" s="242" t="s">
        <v>735</v>
      </c>
      <c r="I150" s="331" t="s">
        <v>374</v>
      </c>
      <c r="J150" s="237" t="s">
        <v>1711</v>
      </c>
      <c r="K150" s="337" t="s">
        <v>412</v>
      </c>
      <c r="L150" s="876"/>
      <c r="M150" s="876" t="str">
        <f t="shared" si="16"/>
        <v>D1207-73</v>
      </c>
      <c r="N150" s="876" t="str">
        <f t="shared" si="17"/>
        <v>33</v>
      </c>
      <c r="O150" s="1014"/>
      <c r="P150" s="1014"/>
      <c r="Q150" s="1014"/>
      <c r="R150" s="1014"/>
      <c r="S150" s="1014"/>
      <c r="T150" s="1014"/>
      <c r="U150" s="1014"/>
      <c r="V150" s="1014"/>
      <c r="W150" s="1014"/>
      <c r="X150" s="1014"/>
    </row>
    <row r="151" spans="1:24" s="169" customFormat="1" ht="18" customHeight="1">
      <c r="A151" s="316" t="s">
        <v>1634</v>
      </c>
      <c r="B151" s="237" t="s">
        <v>726</v>
      </c>
      <c r="C151" s="257">
        <v>41101</v>
      </c>
      <c r="D151" s="239">
        <v>46579</v>
      </c>
      <c r="E151" s="351" t="str">
        <f t="shared" ca="1" si="14"/>
        <v>VIGENTE</v>
      </c>
      <c r="F151" s="654" t="str">
        <f t="shared" ca="1" si="15"/>
        <v>OK</v>
      </c>
      <c r="G151" s="237" t="s">
        <v>1305</v>
      </c>
      <c r="H151" s="242" t="s">
        <v>696</v>
      </c>
      <c r="I151" s="331" t="s">
        <v>374</v>
      </c>
      <c r="J151" s="237" t="s">
        <v>1711</v>
      </c>
      <c r="K151" s="337" t="s">
        <v>413</v>
      </c>
      <c r="L151" s="876"/>
      <c r="M151" s="876" t="str">
        <f t="shared" si="16"/>
        <v>D1207-73</v>
      </c>
      <c r="N151" s="876" t="str">
        <f t="shared" si="17"/>
        <v>34</v>
      </c>
      <c r="O151" s="1014"/>
      <c r="P151" s="1014"/>
      <c r="Q151" s="1014"/>
      <c r="R151" s="1014"/>
      <c r="S151" s="1014"/>
      <c r="T151" s="1014"/>
      <c r="U151" s="1014"/>
      <c r="V151" s="1014"/>
      <c r="W151" s="1014"/>
      <c r="X151" s="1014"/>
    </row>
    <row r="152" spans="1:24" s="169" customFormat="1" ht="18" customHeight="1">
      <c r="A152" s="316" t="s">
        <v>1634</v>
      </c>
      <c r="B152" s="237" t="s">
        <v>3613</v>
      </c>
      <c r="C152" s="257">
        <v>41101</v>
      </c>
      <c r="D152" s="239">
        <v>46579</v>
      </c>
      <c r="E152" s="351" t="str">
        <f t="shared" ref="E152:E158" ca="1" si="18">IF(D152&lt;=$T$2,"CADUCADO","VIGENTE")</f>
        <v>VIGENTE</v>
      </c>
      <c r="F152" s="654" t="str">
        <f t="shared" ref="F152:F158" ca="1" si="19">IF($T$2&gt;=(EDATE(D152,-3)),"ALERTA","OK")</f>
        <v>OK</v>
      </c>
      <c r="G152" s="237" t="s">
        <v>1305</v>
      </c>
      <c r="H152" s="242" t="s">
        <v>3606</v>
      </c>
      <c r="I152" s="331" t="s">
        <v>374</v>
      </c>
      <c r="J152" s="237" t="s">
        <v>647</v>
      </c>
      <c r="K152" s="773">
        <v>920660</v>
      </c>
      <c r="L152" s="876"/>
      <c r="M152" s="876" t="str">
        <f t="shared" si="16"/>
        <v>D1207-73</v>
      </c>
      <c r="N152" s="876" t="str">
        <f t="shared" si="17"/>
        <v>35</v>
      </c>
      <c r="O152" s="1014"/>
      <c r="P152" s="1014"/>
      <c r="Q152" s="1014"/>
      <c r="R152" s="1014"/>
      <c r="S152" s="1014"/>
      <c r="T152" s="1014"/>
      <c r="U152" s="1014"/>
      <c r="V152" s="1014"/>
      <c r="W152" s="1014"/>
      <c r="X152" s="1014"/>
    </row>
    <row r="153" spans="1:24" s="169" customFormat="1" ht="34.5" customHeight="1">
      <c r="A153" s="316" t="s">
        <v>1634</v>
      </c>
      <c r="B153" s="237" t="s">
        <v>3614</v>
      </c>
      <c r="C153" s="257">
        <v>41101</v>
      </c>
      <c r="D153" s="239">
        <v>46579</v>
      </c>
      <c r="E153" s="351" t="str">
        <f t="shared" ca="1" si="18"/>
        <v>VIGENTE</v>
      </c>
      <c r="F153" s="654" t="str">
        <f t="shared" ca="1" si="19"/>
        <v>OK</v>
      </c>
      <c r="G153" s="237" t="s">
        <v>1305</v>
      </c>
      <c r="H153" s="242" t="s">
        <v>3607</v>
      </c>
      <c r="I153" s="331" t="s">
        <v>374</v>
      </c>
      <c r="J153" s="237" t="s">
        <v>647</v>
      </c>
      <c r="K153" s="773">
        <v>921590</v>
      </c>
      <c r="L153" s="876"/>
      <c r="M153" s="876" t="str">
        <f t="shared" si="16"/>
        <v>D1207-73</v>
      </c>
      <c r="N153" s="876" t="str">
        <f t="shared" si="17"/>
        <v>36</v>
      </c>
      <c r="O153" s="1014"/>
      <c r="P153" s="1014"/>
      <c r="Q153" s="1014"/>
      <c r="R153" s="1014"/>
      <c r="S153" s="1014"/>
      <c r="T153" s="1014"/>
      <c r="U153" s="1014"/>
      <c r="V153" s="1014"/>
      <c r="W153" s="1014"/>
      <c r="X153" s="1014"/>
    </row>
    <row r="154" spans="1:24" s="169" customFormat="1" ht="18" customHeight="1">
      <c r="A154" s="316" t="s">
        <v>1634</v>
      </c>
      <c r="B154" s="237" t="s">
        <v>3615</v>
      </c>
      <c r="C154" s="257">
        <v>41101</v>
      </c>
      <c r="D154" s="239">
        <v>46579</v>
      </c>
      <c r="E154" s="351" t="str">
        <f t="shared" ca="1" si="18"/>
        <v>VIGENTE</v>
      </c>
      <c r="F154" s="654" t="str">
        <f t="shared" ca="1" si="19"/>
        <v>OK</v>
      </c>
      <c r="G154" s="237" t="s">
        <v>1305</v>
      </c>
      <c r="H154" s="242" t="s">
        <v>3608</v>
      </c>
      <c r="I154" s="331" t="s">
        <v>374</v>
      </c>
      <c r="J154" s="237" t="s">
        <v>647</v>
      </c>
      <c r="K154" s="773">
        <v>920900</v>
      </c>
      <c r="L154" s="876"/>
      <c r="M154" s="876" t="str">
        <f t="shared" si="16"/>
        <v>D1207-73</v>
      </c>
      <c r="N154" s="876" t="str">
        <f t="shared" si="17"/>
        <v>37</v>
      </c>
      <c r="O154" s="1014"/>
      <c r="P154" s="1014"/>
      <c r="Q154" s="1014"/>
      <c r="R154" s="1014"/>
      <c r="S154" s="1014"/>
      <c r="T154" s="1014"/>
      <c r="U154" s="1014"/>
      <c r="V154" s="1014"/>
      <c r="W154" s="1014"/>
      <c r="X154" s="1014"/>
    </row>
    <row r="155" spans="1:24" s="169" customFormat="1" ht="29.25" customHeight="1">
      <c r="A155" s="316" t="s">
        <v>1634</v>
      </c>
      <c r="B155" s="237" t="s">
        <v>3616</v>
      </c>
      <c r="C155" s="257">
        <v>41101</v>
      </c>
      <c r="D155" s="239">
        <v>46579</v>
      </c>
      <c r="E155" s="351" t="str">
        <f t="shared" ca="1" si="18"/>
        <v>VIGENTE</v>
      </c>
      <c r="F155" s="654" t="str">
        <f t="shared" ca="1" si="19"/>
        <v>OK</v>
      </c>
      <c r="G155" s="237" t="s">
        <v>1305</v>
      </c>
      <c r="H155" s="242" t="s">
        <v>3609</v>
      </c>
      <c r="I155" s="331" t="s">
        <v>374</v>
      </c>
      <c r="J155" s="237" t="s">
        <v>647</v>
      </c>
      <c r="K155" s="773">
        <v>921670</v>
      </c>
      <c r="L155" s="876"/>
      <c r="M155" s="876" t="str">
        <f t="shared" si="16"/>
        <v>D1207-73</v>
      </c>
      <c r="N155" s="876" t="str">
        <f t="shared" si="17"/>
        <v>38</v>
      </c>
      <c r="O155" s="1014"/>
      <c r="P155" s="1014"/>
      <c r="Q155" s="1014"/>
      <c r="R155" s="1014"/>
      <c r="S155" s="1014"/>
      <c r="T155" s="1014"/>
      <c r="U155" s="1014"/>
      <c r="V155" s="1014"/>
      <c r="W155" s="1014"/>
      <c r="X155" s="1014"/>
    </row>
    <row r="156" spans="1:24" s="169" customFormat="1" ht="18" customHeight="1">
      <c r="A156" s="316" t="s">
        <v>1634</v>
      </c>
      <c r="B156" s="237" t="s">
        <v>3617</v>
      </c>
      <c r="C156" s="257">
        <v>41101</v>
      </c>
      <c r="D156" s="239">
        <v>46579</v>
      </c>
      <c r="E156" s="351" t="str">
        <f t="shared" ca="1" si="18"/>
        <v>VIGENTE</v>
      </c>
      <c r="F156" s="654" t="str">
        <f t="shared" ca="1" si="19"/>
        <v>OK</v>
      </c>
      <c r="G156" s="237" t="s">
        <v>1305</v>
      </c>
      <c r="H156" s="242" t="s">
        <v>3610</v>
      </c>
      <c r="I156" s="331" t="s">
        <v>374</v>
      </c>
      <c r="J156" s="237" t="s">
        <v>647</v>
      </c>
      <c r="K156" s="773">
        <v>921530</v>
      </c>
      <c r="L156" s="876"/>
      <c r="M156" s="876" t="str">
        <f t="shared" si="16"/>
        <v>D1207-73</v>
      </c>
      <c r="N156" s="876" t="str">
        <f t="shared" si="17"/>
        <v>39</v>
      </c>
      <c r="O156" s="1014"/>
      <c r="P156" s="1014"/>
      <c r="Q156" s="1014"/>
      <c r="R156" s="1014"/>
      <c r="S156" s="1014"/>
      <c r="T156" s="1014"/>
      <c r="U156" s="1014"/>
      <c r="V156" s="1014"/>
      <c r="W156" s="1014"/>
      <c r="X156" s="1014"/>
    </row>
    <row r="157" spans="1:24" s="169" customFormat="1" ht="18" customHeight="1">
      <c r="A157" s="316" t="s">
        <v>1634</v>
      </c>
      <c r="B157" s="237" t="s">
        <v>3618</v>
      </c>
      <c r="C157" s="257">
        <v>41101</v>
      </c>
      <c r="D157" s="239">
        <v>46579</v>
      </c>
      <c r="E157" s="351" t="str">
        <f t="shared" ca="1" si="18"/>
        <v>VIGENTE</v>
      </c>
      <c r="F157" s="654" t="str">
        <f t="shared" ca="1" si="19"/>
        <v>OK</v>
      </c>
      <c r="G157" s="237" t="s">
        <v>1305</v>
      </c>
      <c r="H157" s="242" t="s">
        <v>3611</v>
      </c>
      <c r="I157" s="331" t="s">
        <v>374</v>
      </c>
      <c r="J157" s="237" t="s">
        <v>647</v>
      </c>
      <c r="K157" s="773">
        <v>921440</v>
      </c>
      <c r="L157" s="876"/>
      <c r="M157" s="876" t="str">
        <f t="shared" si="16"/>
        <v>D1207-73</v>
      </c>
      <c r="N157" s="876" t="str">
        <f t="shared" si="17"/>
        <v>40</v>
      </c>
      <c r="O157" s="1014"/>
      <c r="P157" s="1014"/>
      <c r="Q157" s="1014"/>
      <c r="R157" s="1014"/>
      <c r="S157" s="1014"/>
      <c r="T157" s="1014"/>
      <c r="U157" s="1014"/>
      <c r="V157" s="1014"/>
      <c r="W157" s="1014"/>
      <c r="X157" s="1014"/>
    </row>
    <row r="158" spans="1:24" s="169" customFormat="1" ht="18" customHeight="1">
      <c r="A158" s="316" t="s">
        <v>1634</v>
      </c>
      <c r="B158" s="237" t="s">
        <v>3619</v>
      </c>
      <c r="C158" s="257">
        <v>41101</v>
      </c>
      <c r="D158" s="239">
        <v>46579</v>
      </c>
      <c r="E158" s="351" t="str">
        <f t="shared" ca="1" si="18"/>
        <v>VIGENTE</v>
      </c>
      <c r="F158" s="654" t="str">
        <f t="shared" ca="1" si="19"/>
        <v>OK</v>
      </c>
      <c r="G158" s="237" t="s">
        <v>1305</v>
      </c>
      <c r="H158" s="242" t="s">
        <v>3612</v>
      </c>
      <c r="I158" s="331" t="s">
        <v>374</v>
      </c>
      <c r="J158" s="237" t="s">
        <v>647</v>
      </c>
      <c r="K158" s="773">
        <v>921110</v>
      </c>
      <c r="L158" s="876"/>
      <c r="M158" s="876" t="str">
        <f t="shared" si="16"/>
        <v>D1207-73</v>
      </c>
      <c r="N158" s="876" t="str">
        <f t="shared" si="17"/>
        <v>41</v>
      </c>
      <c r="O158" s="1014"/>
      <c r="P158" s="1014"/>
      <c r="Q158" s="1014"/>
      <c r="R158" s="1014"/>
      <c r="S158" s="1014"/>
      <c r="T158" s="1014"/>
      <c r="U158" s="1014"/>
      <c r="V158" s="1014"/>
      <c r="W158" s="1014"/>
      <c r="X158" s="1014"/>
    </row>
    <row r="159" spans="1:24" s="169" customFormat="1" ht="18" customHeight="1">
      <c r="A159" s="316" t="s">
        <v>1633</v>
      </c>
      <c r="B159" s="237" t="s">
        <v>249</v>
      </c>
      <c r="C159" s="257">
        <v>41137</v>
      </c>
      <c r="D159" s="351">
        <v>46600</v>
      </c>
      <c r="E159" s="351" t="str">
        <f t="shared" ca="1" si="14"/>
        <v>VIGENTE</v>
      </c>
      <c r="F159" s="654" t="str">
        <f t="shared" ca="1" si="15"/>
        <v>OK</v>
      </c>
      <c r="G159" s="237" t="s">
        <v>1305</v>
      </c>
      <c r="H159" s="331" t="s">
        <v>250</v>
      </c>
      <c r="I159" s="331" t="s">
        <v>251</v>
      </c>
      <c r="J159" s="237"/>
      <c r="K159" s="337" t="s">
        <v>252</v>
      </c>
      <c r="L159" s="876"/>
      <c r="M159" s="876" t="str">
        <f t="shared" si="16"/>
        <v>D1207-73</v>
      </c>
      <c r="N159" s="876" t="str">
        <f t="shared" si="17"/>
        <v>42</v>
      </c>
      <c r="O159" s="1014"/>
      <c r="P159" s="1014"/>
      <c r="Q159" s="1014"/>
      <c r="R159" s="1014"/>
      <c r="S159" s="1014"/>
      <c r="T159" s="1014"/>
      <c r="U159" s="1014"/>
      <c r="V159" s="1014"/>
      <c r="W159" s="1014"/>
      <c r="X159" s="1014"/>
    </row>
    <row r="160" spans="1:24" s="169" customFormat="1" ht="32.25" customHeight="1">
      <c r="A160" s="316" t="s">
        <v>1633</v>
      </c>
      <c r="B160" s="237" t="s">
        <v>299</v>
      </c>
      <c r="C160" s="257">
        <v>41187</v>
      </c>
      <c r="D160" s="351">
        <v>46665</v>
      </c>
      <c r="E160" s="351" t="str">
        <f t="shared" ca="1" si="14"/>
        <v>VIGENTE</v>
      </c>
      <c r="F160" s="654" t="str">
        <f t="shared" ca="1" si="15"/>
        <v>OK</v>
      </c>
      <c r="G160" s="237" t="s">
        <v>1305</v>
      </c>
      <c r="H160" s="242" t="s">
        <v>309</v>
      </c>
      <c r="I160" s="258" t="s">
        <v>308</v>
      </c>
      <c r="J160" s="237" t="s">
        <v>306</v>
      </c>
      <c r="K160" s="337" t="s">
        <v>310</v>
      </c>
      <c r="L160" s="876"/>
      <c r="M160" s="876"/>
      <c r="N160" s="876"/>
      <c r="O160" s="1014"/>
      <c r="P160" s="1014"/>
      <c r="Q160" s="1014"/>
      <c r="R160" s="1014"/>
      <c r="S160" s="1014"/>
      <c r="T160" s="1014"/>
      <c r="U160" s="1014"/>
      <c r="V160" s="1014"/>
      <c r="W160" s="1014"/>
      <c r="X160" s="1014"/>
    </row>
    <row r="161" spans="1:24" s="169" customFormat="1" ht="38.25" customHeight="1">
      <c r="A161" s="316" t="s">
        <v>1633</v>
      </c>
      <c r="B161" s="237" t="s">
        <v>300</v>
      </c>
      <c r="C161" s="257">
        <v>41187</v>
      </c>
      <c r="D161" s="351">
        <v>46665</v>
      </c>
      <c r="E161" s="351" t="str">
        <f t="shared" ca="1" si="14"/>
        <v>VIGENTE</v>
      </c>
      <c r="F161" s="654" t="str">
        <f t="shared" ca="1" si="15"/>
        <v>OK</v>
      </c>
      <c r="G161" s="237" t="s">
        <v>1305</v>
      </c>
      <c r="H161" s="242" t="s">
        <v>305</v>
      </c>
      <c r="I161" s="258" t="s">
        <v>304</v>
      </c>
      <c r="J161" s="237" t="s">
        <v>306</v>
      </c>
      <c r="K161" s="337" t="s">
        <v>307</v>
      </c>
      <c r="L161" s="876"/>
      <c r="M161" s="876"/>
      <c r="N161" s="876"/>
      <c r="O161" s="1014"/>
      <c r="P161" s="1014"/>
      <c r="Q161" s="1014"/>
      <c r="R161" s="1014"/>
      <c r="S161" s="1014"/>
      <c r="T161" s="1014"/>
      <c r="U161" s="1014"/>
      <c r="V161" s="1014"/>
      <c r="W161" s="1014"/>
      <c r="X161" s="1014"/>
    </row>
    <row r="162" spans="1:24" s="169" customFormat="1" ht="33.75" customHeight="1">
      <c r="A162" s="316" t="s">
        <v>1633</v>
      </c>
      <c r="B162" s="237" t="s">
        <v>301</v>
      </c>
      <c r="C162" s="257">
        <v>41187</v>
      </c>
      <c r="D162" s="351">
        <v>46665</v>
      </c>
      <c r="E162" s="351" t="str">
        <f t="shared" ca="1" si="14"/>
        <v>VIGENTE</v>
      </c>
      <c r="F162" s="654" t="str">
        <f t="shared" ca="1" si="15"/>
        <v>OK</v>
      </c>
      <c r="G162" s="237" t="s">
        <v>1305</v>
      </c>
      <c r="H162" s="242" t="s">
        <v>311</v>
      </c>
      <c r="I162" s="242" t="s">
        <v>312</v>
      </c>
      <c r="J162" s="237" t="s">
        <v>313</v>
      </c>
      <c r="K162" s="337" t="s">
        <v>314</v>
      </c>
      <c r="L162" s="876"/>
      <c r="M162" s="876"/>
      <c r="N162" s="876"/>
      <c r="O162" s="1014"/>
      <c r="P162" s="1014"/>
      <c r="Q162" s="1014"/>
      <c r="R162" s="1014"/>
      <c r="S162" s="1014"/>
      <c r="T162" s="1014"/>
      <c r="U162" s="1014"/>
      <c r="V162" s="1014"/>
      <c r="W162" s="1014"/>
      <c r="X162" s="1014"/>
    </row>
    <row r="163" spans="1:24" s="169" customFormat="1" ht="31.5" customHeight="1">
      <c r="A163" s="316" t="s">
        <v>1633</v>
      </c>
      <c r="B163" s="237" t="s">
        <v>302</v>
      </c>
      <c r="C163" s="257">
        <v>41187</v>
      </c>
      <c r="D163" s="351">
        <v>46665</v>
      </c>
      <c r="E163" s="351" t="str">
        <f t="shared" ca="1" si="14"/>
        <v>VIGENTE</v>
      </c>
      <c r="F163" s="654" t="str">
        <f t="shared" ca="1" si="15"/>
        <v>OK</v>
      </c>
      <c r="G163" s="237" t="s">
        <v>1305</v>
      </c>
      <c r="H163" s="242" t="s">
        <v>317</v>
      </c>
      <c r="I163" s="242" t="s">
        <v>316</v>
      </c>
      <c r="J163" s="237" t="s">
        <v>315</v>
      </c>
      <c r="K163" s="337" t="s">
        <v>318</v>
      </c>
      <c r="L163" s="876"/>
      <c r="M163" s="876"/>
      <c r="N163" s="876"/>
      <c r="O163" s="1014"/>
      <c r="P163" s="1014"/>
      <c r="Q163" s="1014"/>
      <c r="R163" s="1014"/>
      <c r="S163" s="1014"/>
      <c r="T163" s="1014"/>
      <c r="U163" s="1014"/>
      <c r="V163" s="1014"/>
      <c r="W163" s="1014"/>
      <c r="X163" s="1014"/>
    </row>
    <row r="164" spans="1:24" s="169" customFormat="1" ht="36.75" customHeight="1">
      <c r="A164" s="316" t="s">
        <v>1633</v>
      </c>
      <c r="B164" s="237" t="s">
        <v>303</v>
      </c>
      <c r="C164" s="257">
        <v>41187</v>
      </c>
      <c r="D164" s="351">
        <v>46665</v>
      </c>
      <c r="E164" s="351" t="str">
        <f t="shared" ca="1" si="14"/>
        <v>VIGENTE</v>
      </c>
      <c r="F164" s="654" t="str">
        <f t="shared" ca="1" si="15"/>
        <v>OK</v>
      </c>
      <c r="G164" s="237" t="s">
        <v>1305</v>
      </c>
      <c r="H164" s="242" t="s">
        <v>319</v>
      </c>
      <c r="I164" s="242" t="s">
        <v>320</v>
      </c>
      <c r="J164" s="237" t="s">
        <v>315</v>
      </c>
      <c r="K164" s="337" t="s">
        <v>321</v>
      </c>
      <c r="L164" s="876"/>
      <c r="M164" s="876"/>
      <c r="N164" s="876"/>
      <c r="O164" s="1014"/>
      <c r="P164" s="1014"/>
      <c r="Q164" s="1014"/>
      <c r="R164" s="1014"/>
      <c r="S164" s="1014"/>
      <c r="T164" s="1014"/>
      <c r="U164" s="1014"/>
      <c r="V164" s="1014"/>
      <c r="W164" s="1014"/>
      <c r="X164" s="1014"/>
    </row>
    <row r="165" spans="1:24" s="169" customFormat="1" ht="30.75" customHeight="1">
      <c r="A165" s="316" t="s">
        <v>1633</v>
      </c>
      <c r="B165" s="237" t="s">
        <v>358</v>
      </c>
      <c r="C165" s="257">
        <v>41220</v>
      </c>
      <c r="D165" s="351">
        <v>46698</v>
      </c>
      <c r="E165" s="351" t="str">
        <f t="shared" ca="1" si="14"/>
        <v>VIGENTE</v>
      </c>
      <c r="F165" s="654" t="str">
        <f t="shared" ca="1" si="15"/>
        <v>OK</v>
      </c>
      <c r="G165" s="237" t="s">
        <v>1305</v>
      </c>
      <c r="H165" s="242" t="s">
        <v>360</v>
      </c>
      <c r="I165" s="258" t="s">
        <v>356</v>
      </c>
      <c r="J165" s="237" t="s">
        <v>357</v>
      </c>
      <c r="K165" s="337" t="s">
        <v>359</v>
      </c>
      <c r="L165" s="876"/>
      <c r="M165" s="876"/>
      <c r="N165" s="876"/>
      <c r="O165" s="1014"/>
      <c r="P165" s="1014"/>
      <c r="Q165" s="1014"/>
      <c r="R165" s="1014"/>
      <c r="S165" s="1014"/>
      <c r="T165" s="1014"/>
      <c r="U165" s="1014"/>
      <c r="V165" s="1014"/>
      <c r="W165" s="1014"/>
      <c r="X165" s="1014"/>
    </row>
    <row r="166" spans="1:24" s="169" customFormat="1" ht="39" customHeight="1">
      <c r="A166" s="316" t="s">
        <v>1633</v>
      </c>
      <c r="B166" s="237" t="s">
        <v>1705</v>
      </c>
      <c r="C166" s="257">
        <v>41221</v>
      </c>
      <c r="D166" s="351">
        <v>46699</v>
      </c>
      <c r="E166" s="351" t="str">
        <f t="shared" ca="1" si="14"/>
        <v>VIGENTE</v>
      </c>
      <c r="F166" s="654" t="str">
        <f t="shared" ca="1" si="15"/>
        <v>OK</v>
      </c>
      <c r="G166" s="237" t="s">
        <v>1305</v>
      </c>
      <c r="H166" s="242" t="s">
        <v>361</v>
      </c>
      <c r="I166" s="258" t="s">
        <v>362</v>
      </c>
      <c r="J166" s="237" t="s">
        <v>357</v>
      </c>
      <c r="K166" s="337" t="s">
        <v>363</v>
      </c>
      <c r="L166" s="876"/>
      <c r="M166" s="876"/>
      <c r="N166" s="876"/>
      <c r="O166" s="1014"/>
      <c r="P166" s="1014"/>
      <c r="Q166" s="1014"/>
      <c r="R166" s="1014"/>
      <c r="S166" s="1014"/>
      <c r="T166" s="1014"/>
      <c r="U166" s="1014"/>
      <c r="V166" s="1014"/>
      <c r="W166" s="1014"/>
      <c r="X166" s="1014"/>
    </row>
    <row r="167" spans="1:24" s="169" customFormat="1" ht="27.75" customHeight="1">
      <c r="A167" s="316" t="s">
        <v>1633</v>
      </c>
      <c r="B167" s="237" t="s">
        <v>355</v>
      </c>
      <c r="C167" s="257">
        <v>41220</v>
      </c>
      <c r="D167" s="351">
        <v>46698</v>
      </c>
      <c r="E167" s="351" t="str">
        <f t="shared" ca="1" si="14"/>
        <v>VIGENTE</v>
      </c>
      <c r="F167" s="654" t="str">
        <f t="shared" ca="1" si="15"/>
        <v>OK</v>
      </c>
      <c r="G167" s="237" t="s">
        <v>1305</v>
      </c>
      <c r="H167" s="331" t="s">
        <v>354</v>
      </c>
      <c r="I167" s="331" t="s">
        <v>352</v>
      </c>
      <c r="J167" s="237" t="s">
        <v>306</v>
      </c>
      <c r="K167" s="337" t="s">
        <v>353</v>
      </c>
      <c r="L167" s="876"/>
      <c r="M167" s="876" t="str">
        <f>IF(ISNUMBER(FIND("/",$B151,1)),MID($B151,1,FIND("/",$B151,1)-1),$B151)</f>
        <v>D1207-73</v>
      </c>
      <c r="N167" s="876" t="str">
        <f>IF(ISNUMBER(FIND("/",$B151,1)),MID($B151,FIND("/",$B151,1)+1,LEN($B151)),"")</f>
        <v>43</v>
      </c>
      <c r="O167" s="1014"/>
      <c r="P167" s="1014"/>
      <c r="Q167" s="1014"/>
      <c r="R167" s="1014"/>
      <c r="S167" s="1014"/>
      <c r="T167" s="1014"/>
      <c r="U167" s="1014"/>
      <c r="V167" s="1014"/>
      <c r="W167" s="1014"/>
      <c r="X167" s="1014"/>
    </row>
    <row r="168" spans="1:24" s="169" customFormat="1" ht="30" customHeight="1">
      <c r="A168" s="316" t="s">
        <v>1633</v>
      </c>
      <c r="B168" s="237" t="s">
        <v>347</v>
      </c>
      <c r="C168" s="257">
        <v>41220</v>
      </c>
      <c r="D168" s="351">
        <v>46698</v>
      </c>
      <c r="E168" s="351" t="str">
        <f t="shared" ca="1" si="14"/>
        <v>VIGENTE</v>
      </c>
      <c r="F168" s="654" t="str">
        <f t="shared" ca="1" si="15"/>
        <v>OK</v>
      </c>
      <c r="G168" s="237" t="s">
        <v>1305</v>
      </c>
      <c r="H168" s="242" t="s">
        <v>348</v>
      </c>
      <c r="I168" s="258" t="s">
        <v>349</v>
      </c>
      <c r="J168" s="237" t="s">
        <v>351</v>
      </c>
      <c r="K168" s="328" t="s">
        <v>350</v>
      </c>
      <c r="L168" s="876"/>
      <c r="M168" s="876" t="str">
        <f t="shared" ref="M168:M183" si="20">IF(ISNUMBER(FIND("/",$B159,1)),MID($B159,1,FIND("/",$B159,1)-1),$B159)</f>
        <v>D1208-99</v>
      </c>
      <c r="N168" s="876" t="str">
        <f t="shared" ref="N168:N183" si="21">IF(ISNUMBER(FIND("/",$B159,1)),MID($B159,FIND("/",$B159,1)+1,LEN($B159)),"")</f>
        <v/>
      </c>
      <c r="O168" s="1014"/>
      <c r="P168" s="1014"/>
      <c r="Q168" s="1014"/>
      <c r="R168" s="1014"/>
      <c r="S168" s="1014"/>
      <c r="T168" s="1014"/>
      <c r="U168" s="1014"/>
      <c r="V168" s="1014"/>
      <c r="W168" s="1014"/>
      <c r="X168" s="1014"/>
    </row>
    <row r="169" spans="1:24" s="169" customFormat="1" ht="30" customHeight="1">
      <c r="A169" s="316" t="s">
        <v>1633</v>
      </c>
      <c r="B169" s="237" t="s">
        <v>346</v>
      </c>
      <c r="C169" s="257">
        <v>41220</v>
      </c>
      <c r="D169" s="351">
        <v>46698</v>
      </c>
      <c r="E169" s="351" t="str">
        <f t="shared" ca="1" si="14"/>
        <v>VIGENTE</v>
      </c>
      <c r="F169" s="654" t="str">
        <f t="shared" ca="1" si="15"/>
        <v>OK</v>
      </c>
      <c r="G169" s="237" t="s">
        <v>1305</v>
      </c>
      <c r="H169" s="242" t="s">
        <v>342</v>
      </c>
      <c r="I169" s="258" t="s">
        <v>343</v>
      </c>
      <c r="J169" s="237" t="s">
        <v>344</v>
      </c>
      <c r="K169" s="337" t="s">
        <v>345</v>
      </c>
      <c r="L169" s="876"/>
      <c r="M169" s="876" t="str">
        <f t="shared" si="20"/>
        <v>D1210-141</v>
      </c>
      <c r="N169" s="876" t="str">
        <f t="shared" si="21"/>
        <v/>
      </c>
      <c r="O169" s="1014"/>
      <c r="P169" s="1014"/>
      <c r="Q169" s="1014"/>
      <c r="R169" s="1014"/>
      <c r="S169" s="1014"/>
      <c r="T169" s="1014"/>
      <c r="U169" s="1014"/>
      <c r="V169" s="1014"/>
      <c r="W169" s="1014"/>
      <c r="X169" s="1014"/>
    </row>
    <row r="170" spans="1:24" s="169" customFormat="1" ht="30" customHeight="1">
      <c r="A170" s="316" t="s">
        <v>1633</v>
      </c>
      <c r="B170" s="348" t="s">
        <v>57</v>
      </c>
      <c r="C170" s="257">
        <v>41284</v>
      </c>
      <c r="D170" s="351">
        <v>46753</v>
      </c>
      <c r="E170" s="351" t="str">
        <f t="shared" ca="1" si="14"/>
        <v>VIGENTE</v>
      </c>
      <c r="F170" s="654" t="str">
        <f t="shared" ca="1" si="15"/>
        <v>OK</v>
      </c>
      <c r="G170" s="237" t="s">
        <v>1305</v>
      </c>
      <c r="H170" s="242" t="s">
        <v>418</v>
      </c>
      <c r="I170" s="242" t="s">
        <v>56</v>
      </c>
      <c r="J170" s="237" t="s">
        <v>58</v>
      </c>
      <c r="K170" s="337" t="s">
        <v>59</v>
      </c>
      <c r="L170" s="876"/>
      <c r="M170" s="876" t="str">
        <f t="shared" si="20"/>
        <v>D1210-142</v>
      </c>
      <c r="N170" s="876" t="str">
        <f t="shared" si="21"/>
        <v/>
      </c>
      <c r="O170" s="1014"/>
      <c r="P170" s="1014"/>
      <c r="Q170" s="1014"/>
      <c r="R170" s="1014"/>
      <c r="S170" s="1014"/>
      <c r="T170" s="1014"/>
      <c r="U170" s="1014"/>
      <c r="V170" s="1014"/>
      <c r="W170" s="1014"/>
      <c r="X170" s="1014"/>
    </row>
    <row r="171" spans="1:24" s="169" customFormat="1" ht="30" customHeight="1">
      <c r="A171" s="316" t="s">
        <v>1633</v>
      </c>
      <c r="B171" s="237" t="s">
        <v>75</v>
      </c>
      <c r="C171" s="257">
        <v>41311</v>
      </c>
      <c r="D171" s="351">
        <v>46784</v>
      </c>
      <c r="E171" s="351" t="str">
        <f t="shared" ca="1" si="14"/>
        <v>VIGENTE</v>
      </c>
      <c r="F171" s="654" t="str">
        <f t="shared" ca="1" si="15"/>
        <v>OK</v>
      </c>
      <c r="G171" s="237" t="s">
        <v>1305</v>
      </c>
      <c r="H171" s="242" t="s">
        <v>76</v>
      </c>
      <c r="I171" s="258" t="s">
        <v>77</v>
      </c>
      <c r="J171" s="237" t="s">
        <v>78</v>
      </c>
      <c r="K171" s="337" t="s">
        <v>1499</v>
      </c>
      <c r="L171" s="876"/>
      <c r="M171" s="876" t="str">
        <f t="shared" si="20"/>
        <v>D1210-143</v>
      </c>
      <c r="N171" s="876" t="str">
        <f t="shared" si="21"/>
        <v/>
      </c>
      <c r="O171" s="1014"/>
      <c r="P171" s="1014"/>
      <c r="Q171" s="1014"/>
      <c r="R171" s="1014"/>
      <c r="S171" s="1014"/>
      <c r="T171" s="1014"/>
      <c r="U171" s="1014"/>
      <c r="V171" s="1014"/>
      <c r="W171" s="1014"/>
      <c r="X171" s="1014"/>
    </row>
    <row r="172" spans="1:24" s="169" customFormat="1" ht="30" customHeight="1">
      <c r="A172" s="316" t="s">
        <v>1633</v>
      </c>
      <c r="B172" s="237" t="s">
        <v>79</v>
      </c>
      <c r="C172" s="257">
        <v>41311</v>
      </c>
      <c r="D172" s="351">
        <v>46784</v>
      </c>
      <c r="E172" s="351" t="str">
        <f t="shared" ca="1" si="14"/>
        <v>VIGENTE</v>
      </c>
      <c r="F172" s="654" t="str">
        <f t="shared" ca="1" si="15"/>
        <v>OK</v>
      </c>
      <c r="G172" s="237" t="s">
        <v>1305</v>
      </c>
      <c r="H172" s="242" t="s">
        <v>81</v>
      </c>
      <c r="I172" s="258" t="s">
        <v>82</v>
      </c>
      <c r="J172" s="237" t="s">
        <v>78</v>
      </c>
      <c r="K172" s="337" t="s">
        <v>1500</v>
      </c>
      <c r="L172" s="876"/>
      <c r="M172" s="876" t="str">
        <f t="shared" si="20"/>
        <v>D1210-144</v>
      </c>
      <c r="N172" s="876" t="str">
        <f t="shared" si="21"/>
        <v/>
      </c>
      <c r="O172" s="1014"/>
      <c r="P172" s="1014"/>
      <c r="Q172" s="1014"/>
      <c r="R172" s="1014"/>
      <c r="S172" s="1014"/>
      <c r="T172" s="1014"/>
      <c r="U172" s="1014"/>
      <c r="V172" s="1014"/>
      <c r="W172" s="1014"/>
      <c r="X172" s="1014"/>
    </row>
    <row r="173" spans="1:24" s="169" customFormat="1" ht="30" customHeight="1">
      <c r="A173" s="316" t="s">
        <v>1633</v>
      </c>
      <c r="B173" s="237" t="s">
        <v>80</v>
      </c>
      <c r="C173" s="257">
        <v>41311</v>
      </c>
      <c r="D173" s="351">
        <v>46784</v>
      </c>
      <c r="E173" s="351" t="str">
        <f t="shared" ca="1" si="14"/>
        <v>VIGENTE</v>
      </c>
      <c r="F173" s="654" t="str">
        <f t="shared" ca="1" si="15"/>
        <v>OK</v>
      </c>
      <c r="G173" s="237" t="s">
        <v>1305</v>
      </c>
      <c r="H173" s="242" t="s">
        <v>83</v>
      </c>
      <c r="I173" s="258" t="s">
        <v>84</v>
      </c>
      <c r="J173" s="237" t="s">
        <v>86</v>
      </c>
      <c r="K173" s="337" t="s">
        <v>85</v>
      </c>
      <c r="L173" s="876"/>
      <c r="M173" s="876" t="str">
        <f t="shared" si="20"/>
        <v>D1210-145</v>
      </c>
      <c r="N173" s="876" t="str">
        <f t="shared" si="21"/>
        <v/>
      </c>
      <c r="O173" s="1014"/>
      <c r="P173" s="1014"/>
      <c r="Q173" s="1014"/>
      <c r="R173" s="1014"/>
      <c r="S173" s="1014"/>
      <c r="T173" s="1014"/>
      <c r="U173" s="1014"/>
      <c r="V173" s="1014"/>
      <c r="W173" s="1014"/>
      <c r="X173" s="1014"/>
    </row>
    <row r="174" spans="1:24" s="169" customFormat="1" ht="30" customHeight="1">
      <c r="A174" s="316" t="s">
        <v>1633</v>
      </c>
      <c r="B174" s="237" t="s">
        <v>122</v>
      </c>
      <c r="C174" s="257">
        <v>41345</v>
      </c>
      <c r="D174" s="351">
        <v>46824</v>
      </c>
      <c r="E174" s="351" t="str">
        <f t="shared" ca="1" si="14"/>
        <v>VIGENTE</v>
      </c>
      <c r="F174" s="654" t="str">
        <f t="shared" ca="1" si="15"/>
        <v>OK</v>
      </c>
      <c r="G174" s="237" t="s">
        <v>1305</v>
      </c>
      <c r="H174" s="242" t="s">
        <v>124</v>
      </c>
      <c r="I174" s="242" t="s">
        <v>125</v>
      </c>
      <c r="J174" s="237" t="s">
        <v>126</v>
      </c>
      <c r="K174" s="337" t="s">
        <v>127</v>
      </c>
      <c r="L174" s="876"/>
      <c r="M174" s="876" t="str">
        <f t="shared" si="20"/>
        <v>D1211-148</v>
      </c>
      <c r="N174" s="876" t="str">
        <f t="shared" si="21"/>
        <v/>
      </c>
      <c r="O174" s="1014"/>
      <c r="P174" s="1014"/>
      <c r="Q174" s="1014"/>
      <c r="R174" s="1014"/>
      <c r="S174" s="1014"/>
      <c r="T174" s="1014"/>
      <c r="U174" s="1014"/>
      <c r="V174" s="1014"/>
      <c r="W174" s="1014"/>
      <c r="X174" s="1014"/>
    </row>
    <row r="175" spans="1:24" s="169" customFormat="1" ht="30" customHeight="1">
      <c r="A175" s="316" t="s">
        <v>1633</v>
      </c>
      <c r="B175" s="237" t="s">
        <v>123</v>
      </c>
      <c r="C175" s="257">
        <v>41345</v>
      </c>
      <c r="D175" s="351">
        <v>46824</v>
      </c>
      <c r="E175" s="351" t="str">
        <f t="shared" ca="1" si="14"/>
        <v>VIGENTE</v>
      </c>
      <c r="F175" s="654" t="str">
        <f t="shared" ca="1" si="15"/>
        <v>OK</v>
      </c>
      <c r="G175" s="237" t="s">
        <v>1305</v>
      </c>
      <c r="H175" s="242" t="s">
        <v>128</v>
      </c>
      <c r="I175" s="242" t="s">
        <v>129</v>
      </c>
      <c r="J175" s="237" t="s">
        <v>131</v>
      </c>
      <c r="K175" s="337" t="s">
        <v>130</v>
      </c>
      <c r="L175" s="876"/>
      <c r="M175" s="876" t="str">
        <f t="shared" si="20"/>
        <v>D1211-149</v>
      </c>
      <c r="N175" s="876" t="str">
        <f t="shared" si="21"/>
        <v/>
      </c>
      <c r="O175" s="1014"/>
      <c r="P175" s="1014"/>
      <c r="Q175" s="1014"/>
      <c r="R175" s="1014"/>
      <c r="S175" s="1014"/>
      <c r="T175" s="1014"/>
      <c r="U175" s="1014"/>
      <c r="V175" s="1014"/>
      <c r="W175" s="1014"/>
      <c r="X175" s="1014"/>
    </row>
    <row r="176" spans="1:24" s="169" customFormat="1" ht="30" customHeight="1">
      <c r="A176" s="316" t="s">
        <v>1633</v>
      </c>
      <c r="B176" s="237" t="s">
        <v>184</v>
      </c>
      <c r="C176" s="257">
        <v>41366</v>
      </c>
      <c r="D176" s="351">
        <v>46844</v>
      </c>
      <c r="E176" s="351" t="str">
        <f t="shared" ref="E176:E224" ca="1" si="22">IF(D176&lt;=$T$2,"CADUCADO","VIGENTE")</f>
        <v>VIGENTE</v>
      </c>
      <c r="F176" s="654" t="str">
        <f t="shared" ca="1" si="15"/>
        <v>OK</v>
      </c>
      <c r="G176" s="237" t="s">
        <v>1305</v>
      </c>
      <c r="H176" s="242" t="s">
        <v>187</v>
      </c>
      <c r="I176" s="258" t="s">
        <v>188</v>
      </c>
      <c r="J176" s="237" t="s">
        <v>190</v>
      </c>
      <c r="K176" s="337" t="s">
        <v>189</v>
      </c>
      <c r="L176" s="876"/>
      <c r="M176" s="876" t="str">
        <f t="shared" si="20"/>
        <v>D1211-150</v>
      </c>
      <c r="N176" s="876" t="str">
        <f t="shared" si="21"/>
        <v/>
      </c>
      <c r="O176" s="1014"/>
      <c r="P176" s="1014"/>
      <c r="Q176" s="1014"/>
      <c r="R176" s="1014"/>
      <c r="S176" s="1014"/>
      <c r="T176" s="1014"/>
      <c r="U176" s="1014"/>
      <c r="V176" s="1014"/>
      <c r="W176" s="1014"/>
      <c r="X176" s="1014"/>
    </row>
    <row r="177" spans="1:24" s="169" customFormat="1" ht="30" customHeight="1">
      <c r="A177" s="316" t="s">
        <v>1633</v>
      </c>
      <c r="B177" s="237" t="s">
        <v>185</v>
      </c>
      <c r="C177" s="257">
        <v>41366</v>
      </c>
      <c r="D177" s="351">
        <v>46844</v>
      </c>
      <c r="E177" s="351" t="str">
        <f t="shared" ca="1" si="22"/>
        <v>VIGENTE</v>
      </c>
      <c r="F177" s="654" t="str">
        <f t="shared" ca="1" si="15"/>
        <v>OK</v>
      </c>
      <c r="G177" s="237" t="s">
        <v>1305</v>
      </c>
      <c r="H177" s="242" t="s">
        <v>191</v>
      </c>
      <c r="I177" s="258" t="s">
        <v>192</v>
      </c>
      <c r="J177" s="237" t="s">
        <v>514</v>
      </c>
      <c r="K177" s="337" t="s">
        <v>193</v>
      </c>
      <c r="L177" s="876"/>
      <c r="M177" s="876" t="str">
        <f t="shared" si="20"/>
        <v>D1211-151</v>
      </c>
      <c r="N177" s="876" t="str">
        <f t="shared" si="21"/>
        <v/>
      </c>
      <c r="O177" s="1014"/>
      <c r="P177" s="1014"/>
      <c r="Q177" s="1014"/>
      <c r="R177" s="1014"/>
      <c r="S177" s="1014"/>
      <c r="T177" s="1014"/>
      <c r="U177" s="1014"/>
      <c r="V177" s="1014"/>
      <c r="W177" s="1014"/>
      <c r="X177" s="1014"/>
    </row>
    <row r="178" spans="1:24" s="169" customFormat="1" ht="30" customHeight="1">
      <c r="A178" s="339" t="s">
        <v>1642</v>
      </c>
      <c r="B178" s="345" t="s">
        <v>186</v>
      </c>
      <c r="C178" s="358">
        <v>41366</v>
      </c>
      <c r="D178" s="366">
        <v>46844</v>
      </c>
      <c r="E178" s="366" t="str">
        <f t="shared" ca="1" si="22"/>
        <v>VIGENTE</v>
      </c>
      <c r="F178" s="934" t="str">
        <f t="shared" ca="1" si="15"/>
        <v>OK</v>
      </c>
      <c r="G178" s="345" t="s">
        <v>1305</v>
      </c>
      <c r="H178" s="341" t="s">
        <v>194</v>
      </c>
      <c r="I178" s="341" t="s">
        <v>1704</v>
      </c>
      <c r="J178" s="345" t="s">
        <v>195</v>
      </c>
      <c r="K178" s="346" t="s">
        <v>196</v>
      </c>
      <c r="L178" s="876"/>
      <c r="M178" s="876" t="str">
        <f t="shared" si="20"/>
        <v>D1211-152</v>
      </c>
      <c r="N178" s="876" t="str">
        <f t="shared" si="21"/>
        <v/>
      </c>
      <c r="O178" s="1014"/>
      <c r="P178" s="1014"/>
      <c r="Q178" s="1014"/>
      <c r="R178" s="1014"/>
      <c r="S178" s="1014"/>
      <c r="T178" s="1014"/>
      <c r="U178" s="1014"/>
      <c r="V178" s="1014"/>
      <c r="W178" s="1014"/>
      <c r="X178" s="1014"/>
    </row>
    <row r="179" spans="1:24" s="169" customFormat="1" ht="30" customHeight="1">
      <c r="A179" s="316" t="s">
        <v>1633</v>
      </c>
      <c r="B179" s="237" t="s">
        <v>1685</v>
      </c>
      <c r="C179" s="257">
        <v>41397</v>
      </c>
      <c r="D179" s="351">
        <v>46874</v>
      </c>
      <c r="E179" s="351" t="str">
        <f t="shared" ca="1" si="22"/>
        <v>VIGENTE</v>
      </c>
      <c r="F179" s="654" t="str">
        <f t="shared" ca="1" si="15"/>
        <v>OK</v>
      </c>
      <c r="G179" s="237" t="s">
        <v>1305</v>
      </c>
      <c r="H179" s="242" t="s">
        <v>1684</v>
      </c>
      <c r="I179" s="242" t="s">
        <v>1686</v>
      </c>
      <c r="J179" s="237" t="s">
        <v>1688</v>
      </c>
      <c r="K179" s="337" t="s">
        <v>1687</v>
      </c>
      <c r="L179" s="876"/>
      <c r="M179" s="876" t="str">
        <f t="shared" si="20"/>
        <v>D1301-03</v>
      </c>
      <c r="N179" s="876" t="str">
        <f t="shared" si="21"/>
        <v/>
      </c>
      <c r="O179" s="1014"/>
      <c r="P179" s="1014"/>
      <c r="Q179" s="1014"/>
      <c r="R179" s="1014"/>
      <c r="S179" s="1014"/>
      <c r="T179" s="1014"/>
      <c r="U179" s="1014"/>
      <c r="V179" s="1014"/>
      <c r="W179" s="1014"/>
      <c r="X179" s="1014"/>
    </row>
    <row r="180" spans="1:24" s="169" customFormat="1" ht="30" customHeight="1">
      <c r="A180" s="316" t="s">
        <v>1633</v>
      </c>
      <c r="B180" s="237" t="s">
        <v>1689</v>
      </c>
      <c r="C180" s="257">
        <v>41397</v>
      </c>
      <c r="D180" s="351">
        <v>46874</v>
      </c>
      <c r="E180" s="351" t="str">
        <f t="shared" ca="1" si="22"/>
        <v>VIGENTE</v>
      </c>
      <c r="F180" s="654" t="str">
        <f t="shared" ca="1" si="15"/>
        <v>OK</v>
      </c>
      <c r="G180" s="237" t="s">
        <v>1305</v>
      </c>
      <c r="H180" s="242" t="s">
        <v>1690</v>
      </c>
      <c r="I180" s="242" t="s">
        <v>1691</v>
      </c>
      <c r="J180" s="237" t="s">
        <v>1688</v>
      </c>
      <c r="K180" s="337" t="s">
        <v>1692</v>
      </c>
      <c r="L180" s="876"/>
      <c r="M180" s="876" t="str">
        <f t="shared" si="20"/>
        <v>D1302-09</v>
      </c>
      <c r="N180" s="876" t="str">
        <f t="shared" si="21"/>
        <v/>
      </c>
      <c r="O180" s="1014"/>
      <c r="P180" s="1014"/>
      <c r="Q180" s="1014"/>
      <c r="R180" s="1014"/>
      <c r="S180" s="1014"/>
      <c r="T180" s="1014"/>
      <c r="U180" s="1014"/>
      <c r="V180" s="1014"/>
      <c r="W180" s="1014"/>
      <c r="X180" s="1014"/>
    </row>
    <row r="181" spans="1:24" s="169" customFormat="1" ht="30" customHeight="1">
      <c r="A181" s="316" t="s">
        <v>1694</v>
      </c>
      <c r="B181" s="237" t="s">
        <v>1693</v>
      </c>
      <c r="C181" s="257">
        <v>41397</v>
      </c>
      <c r="D181" s="351">
        <v>46874</v>
      </c>
      <c r="E181" s="351" t="str">
        <f t="shared" ca="1" si="22"/>
        <v>VIGENTE</v>
      </c>
      <c r="F181" s="654" t="str">
        <f t="shared" ca="1" si="15"/>
        <v>OK</v>
      </c>
      <c r="G181" s="237" t="s">
        <v>1305</v>
      </c>
      <c r="H181" s="242" t="s">
        <v>1695</v>
      </c>
      <c r="I181" s="242" t="s">
        <v>1698</v>
      </c>
      <c r="J181" s="237" t="s">
        <v>1696</v>
      </c>
      <c r="K181" s="337" t="s">
        <v>1697</v>
      </c>
      <c r="L181" s="876"/>
      <c r="M181" s="876" t="str">
        <f t="shared" si="20"/>
        <v>D1302-10</v>
      </c>
      <c r="N181" s="876" t="str">
        <f t="shared" si="21"/>
        <v/>
      </c>
      <c r="O181" s="1014"/>
      <c r="P181" s="1014"/>
      <c r="Q181" s="1014"/>
      <c r="R181" s="1014"/>
      <c r="S181" s="1014"/>
      <c r="T181" s="1014"/>
      <c r="U181" s="1014"/>
      <c r="V181" s="1014"/>
      <c r="W181" s="1014"/>
      <c r="X181" s="1014"/>
    </row>
    <row r="182" spans="1:24" s="169" customFormat="1" ht="30" customHeight="1">
      <c r="A182" s="939" t="s">
        <v>1635</v>
      </c>
      <c r="B182" s="931" t="s">
        <v>223</v>
      </c>
      <c r="C182" s="932">
        <v>41402</v>
      </c>
      <c r="D182" s="476">
        <v>46874</v>
      </c>
      <c r="E182" s="933" t="str">
        <f t="shared" ca="1" si="22"/>
        <v>VIGENTE</v>
      </c>
      <c r="F182" s="934" t="str">
        <f t="shared" ca="1" si="15"/>
        <v>OK</v>
      </c>
      <c r="G182" s="931" t="s">
        <v>1305</v>
      </c>
      <c r="H182" s="935" t="s">
        <v>5565</v>
      </c>
      <c r="I182" s="935" t="s">
        <v>224</v>
      </c>
      <c r="J182" s="931"/>
      <c r="K182" s="936"/>
      <c r="L182" s="876"/>
      <c r="M182" s="876" t="str">
        <f t="shared" si="20"/>
        <v>D1302-11</v>
      </c>
      <c r="N182" s="876" t="str">
        <f t="shared" si="21"/>
        <v/>
      </c>
      <c r="O182" s="1014"/>
      <c r="P182" s="1014"/>
      <c r="Q182" s="1014"/>
      <c r="R182" s="1014"/>
      <c r="S182" s="1014"/>
      <c r="T182" s="1014"/>
      <c r="U182" s="1014"/>
      <c r="V182" s="1014"/>
      <c r="W182" s="1014"/>
      <c r="X182" s="1014"/>
    </row>
    <row r="183" spans="1:24" s="169" customFormat="1" ht="30" customHeight="1">
      <c r="A183" s="316" t="s">
        <v>1634</v>
      </c>
      <c r="B183" s="237" t="s">
        <v>1566</v>
      </c>
      <c r="C183" s="257">
        <v>41402</v>
      </c>
      <c r="D183" s="351">
        <v>46874</v>
      </c>
      <c r="E183" s="351" t="str">
        <f t="shared" ca="1" si="22"/>
        <v>VIGENTE</v>
      </c>
      <c r="F183" s="654" t="str">
        <f t="shared" ca="1" si="15"/>
        <v>OK</v>
      </c>
      <c r="G183" s="237" t="s">
        <v>1305</v>
      </c>
      <c r="H183" s="242" t="s">
        <v>1568</v>
      </c>
      <c r="I183" s="331" t="s">
        <v>224</v>
      </c>
      <c r="J183" s="237" t="s">
        <v>1572</v>
      </c>
      <c r="K183" s="337" t="s">
        <v>1570</v>
      </c>
      <c r="L183" s="876"/>
      <c r="M183" s="876" t="str">
        <f t="shared" si="20"/>
        <v>D1303-30</v>
      </c>
      <c r="N183" s="876" t="str">
        <f t="shared" si="21"/>
        <v/>
      </c>
      <c r="O183" s="1014"/>
      <c r="P183" s="1014"/>
      <c r="Q183" s="1014"/>
      <c r="R183" s="1014"/>
      <c r="S183" s="1014"/>
      <c r="T183" s="1014"/>
      <c r="U183" s="1014"/>
      <c r="V183" s="1014"/>
      <c r="W183" s="1014"/>
      <c r="X183" s="1014"/>
    </row>
    <row r="184" spans="1:24" s="169" customFormat="1" ht="45" customHeight="1">
      <c r="A184" s="316" t="s">
        <v>1634</v>
      </c>
      <c r="B184" s="237" t="s">
        <v>1567</v>
      </c>
      <c r="C184" s="257">
        <v>41402</v>
      </c>
      <c r="D184" s="351">
        <v>46874</v>
      </c>
      <c r="E184" s="351" t="str">
        <f t="shared" ca="1" si="22"/>
        <v>VIGENTE</v>
      </c>
      <c r="F184" s="654" t="str">
        <f t="shared" ca="1" si="15"/>
        <v>OK</v>
      </c>
      <c r="G184" s="237" t="s">
        <v>1305</v>
      </c>
      <c r="H184" s="242" t="s">
        <v>1569</v>
      </c>
      <c r="I184" s="331" t="s">
        <v>224</v>
      </c>
      <c r="J184" s="237" t="s">
        <v>1572</v>
      </c>
      <c r="K184" s="337" t="s">
        <v>1571</v>
      </c>
      <c r="L184" s="876"/>
      <c r="M184" s="876" t="e">
        <f>IF(ISNUMBER(FIND("/",#REF!,1)),MID(#REF!,1,FIND("/",#REF!,1)-1),#REF!)</f>
        <v>#REF!</v>
      </c>
      <c r="N184" s="876" t="str">
        <f>IF(ISNUMBER(FIND("/",#REF!,1)),MID(#REF!,FIND("/",#REF!,1)+1,LEN(#REF!)),"")</f>
        <v/>
      </c>
      <c r="O184" s="1014"/>
      <c r="P184" s="1014"/>
      <c r="Q184" s="1014"/>
      <c r="R184" s="1014"/>
      <c r="S184" s="1014"/>
      <c r="T184" s="1014"/>
      <c r="U184" s="1014"/>
      <c r="V184" s="1014"/>
      <c r="W184" s="1014"/>
      <c r="X184" s="1014"/>
    </row>
    <row r="185" spans="1:24" s="169" customFormat="1" ht="45" customHeight="1">
      <c r="A185" s="316" t="s">
        <v>1633</v>
      </c>
      <c r="B185" s="237" t="s">
        <v>225</v>
      </c>
      <c r="C185" s="257">
        <v>41402</v>
      </c>
      <c r="D185" s="351">
        <v>46874</v>
      </c>
      <c r="E185" s="351" t="str">
        <f t="shared" ca="1" si="22"/>
        <v>VIGENTE</v>
      </c>
      <c r="F185" s="654" t="str">
        <f t="shared" ca="1" si="15"/>
        <v>OK</v>
      </c>
      <c r="G185" s="237" t="s">
        <v>1305</v>
      </c>
      <c r="H185" s="331" t="s">
        <v>4716</v>
      </c>
      <c r="I185" s="331" t="s">
        <v>4717</v>
      </c>
      <c r="J185" s="237" t="s">
        <v>4718</v>
      </c>
      <c r="K185" s="337" t="s">
        <v>4719</v>
      </c>
      <c r="L185" s="876"/>
      <c r="M185" s="876" t="str">
        <f>IF(ISNUMBER(FIND("/",$B176,1)),MID($B176,1,FIND("/",$B176,1)-1),$B176)</f>
        <v>D1304-38</v>
      </c>
      <c r="N185" s="876" t="str">
        <f>IF(ISNUMBER(FIND("/",$B176,1)),MID($B176,FIND("/",$B176,1)+1,LEN($B176)),"")</f>
        <v/>
      </c>
      <c r="O185" s="1014"/>
      <c r="P185" s="1014"/>
      <c r="Q185" s="1014"/>
      <c r="R185" s="1014"/>
      <c r="S185" s="1014"/>
      <c r="T185" s="1014"/>
      <c r="U185" s="1014"/>
      <c r="V185" s="1014"/>
      <c r="W185" s="1014"/>
      <c r="X185" s="1014"/>
    </row>
    <row r="186" spans="1:24" s="1024" customFormat="1" ht="60" customHeight="1">
      <c r="A186" s="316" t="s">
        <v>1633</v>
      </c>
      <c r="B186" s="348" t="s">
        <v>1489</v>
      </c>
      <c r="C186" s="257">
        <v>41431</v>
      </c>
      <c r="D186" s="351">
        <v>46905</v>
      </c>
      <c r="E186" s="351" t="str">
        <f t="shared" ca="1" si="22"/>
        <v>VIGENTE</v>
      </c>
      <c r="F186" s="654" t="str">
        <f t="shared" ca="1" si="15"/>
        <v>OK</v>
      </c>
      <c r="G186" s="237" t="s">
        <v>1305</v>
      </c>
      <c r="H186" s="242" t="s">
        <v>1494</v>
      </c>
      <c r="I186" s="242" t="s">
        <v>1495</v>
      </c>
      <c r="J186" s="237" t="s">
        <v>1496</v>
      </c>
      <c r="K186" s="337" t="s">
        <v>1497</v>
      </c>
      <c r="L186" s="1022"/>
      <c r="M186" s="1022" t="str">
        <f>IF(ISNUMBER(FIND("/",$B177,1)),MID($B177,1,FIND("/",$B177,1)-1),$B177)</f>
        <v>D1304-39</v>
      </c>
      <c r="N186" s="1022" t="str">
        <f>IF(ISNUMBER(FIND("/",$B177,1)),MID($B177,FIND("/",$B177,1)+1,LEN($B177)),"")</f>
        <v/>
      </c>
      <c r="O186" s="1023"/>
      <c r="P186" s="1023"/>
      <c r="Q186" s="1023"/>
      <c r="R186" s="1023"/>
      <c r="S186" s="1023"/>
      <c r="T186" s="1023"/>
      <c r="U186" s="1023"/>
      <c r="V186" s="1023"/>
      <c r="W186" s="1023"/>
      <c r="X186" s="1023"/>
    </row>
    <row r="187" spans="1:24" s="169" customFormat="1" ht="30" customHeight="1">
      <c r="A187" s="316" t="s">
        <v>1633</v>
      </c>
      <c r="B187" s="348" t="s">
        <v>1490</v>
      </c>
      <c r="C187" s="257">
        <v>41431</v>
      </c>
      <c r="D187" s="351">
        <v>46905</v>
      </c>
      <c r="E187" s="351" t="str">
        <f t="shared" ca="1" si="22"/>
        <v>VIGENTE</v>
      </c>
      <c r="F187" s="654" t="str">
        <f t="shared" ca="1" si="15"/>
        <v>OK</v>
      </c>
      <c r="G187" s="237" t="s">
        <v>1305</v>
      </c>
      <c r="H187" s="242" t="s">
        <v>1491</v>
      </c>
      <c r="I187" s="258" t="s">
        <v>1498</v>
      </c>
      <c r="J187" s="237" t="s">
        <v>1493</v>
      </c>
      <c r="K187" s="337" t="s">
        <v>1492</v>
      </c>
      <c r="L187" s="876"/>
      <c r="M187" s="876" t="str">
        <f>IF(ISNUMBER(FIND("/",$B179,1)),MID($B179,1,FIND("/",$B179,1)-1),$B179)</f>
        <v>D1305-45</v>
      </c>
      <c r="N187" s="876" t="str">
        <f>IF(ISNUMBER(FIND("/",$B179,1)),MID($B179,FIND("/",$B179,1)+1,LEN($B179)),"")</f>
        <v/>
      </c>
      <c r="O187" s="1014"/>
      <c r="P187" s="1014"/>
      <c r="Q187" s="1014"/>
      <c r="R187" s="1014"/>
      <c r="S187" s="1014"/>
      <c r="T187" s="1014"/>
      <c r="U187" s="1014"/>
      <c r="V187" s="1014"/>
      <c r="W187" s="1014"/>
      <c r="X187" s="1014"/>
    </row>
    <row r="188" spans="1:24" s="169" customFormat="1" ht="37.5" customHeight="1">
      <c r="A188" s="316" t="s">
        <v>1633</v>
      </c>
      <c r="B188" s="348" t="s">
        <v>1525</v>
      </c>
      <c r="C188" s="257">
        <v>41438</v>
      </c>
      <c r="D188" s="351">
        <v>46905</v>
      </c>
      <c r="E188" s="351" t="str">
        <f t="shared" ca="1" si="22"/>
        <v>VIGENTE</v>
      </c>
      <c r="F188" s="654" t="str">
        <f t="shared" ca="1" si="15"/>
        <v>OK</v>
      </c>
      <c r="G188" s="237" t="s">
        <v>1305</v>
      </c>
      <c r="H188" s="242" t="s">
        <v>1526</v>
      </c>
      <c r="I188" s="258" t="s">
        <v>1527</v>
      </c>
      <c r="J188" s="237" t="s">
        <v>1529</v>
      </c>
      <c r="K188" s="337" t="s">
        <v>1528</v>
      </c>
      <c r="L188" s="876"/>
      <c r="M188" s="876" t="str">
        <f>IF(ISNUMBER(FIND("/",$B180,1)),MID($B180,1,FIND("/",$B180,1)-1),$B180)</f>
        <v>D1305-46</v>
      </c>
      <c r="N188" s="876" t="str">
        <f>IF(ISNUMBER(FIND("/",$B180,1)),MID($B180,FIND("/",$B180,1)+1,LEN($B180)),"")</f>
        <v/>
      </c>
      <c r="O188" s="1014"/>
      <c r="P188" s="1014"/>
      <c r="Q188" s="1014"/>
      <c r="R188" s="1014"/>
      <c r="S188" s="1014"/>
      <c r="T188" s="1014"/>
      <c r="U188" s="1014"/>
      <c r="V188" s="1014"/>
      <c r="W188" s="1014"/>
      <c r="X188" s="1014"/>
    </row>
    <row r="189" spans="1:24" s="1024" customFormat="1" ht="30" customHeight="1">
      <c r="A189" s="339" t="s">
        <v>1642</v>
      </c>
      <c r="B189" s="1633" t="s">
        <v>1508</v>
      </c>
      <c r="C189" s="358">
        <v>41460</v>
      </c>
      <c r="D189" s="366">
        <v>46935</v>
      </c>
      <c r="E189" s="366" t="str">
        <f t="shared" ca="1" si="22"/>
        <v>VIGENTE</v>
      </c>
      <c r="F189" s="934" t="str">
        <f t="shared" ca="1" si="15"/>
        <v>OK</v>
      </c>
      <c r="G189" s="345" t="s">
        <v>1305</v>
      </c>
      <c r="H189" s="359" t="s">
        <v>1506</v>
      </c>
      <c r="I189" s="359" t="s">
        <v>1507</v>
      </c>
      <c r="J189" s="345" t="s">
        <v>1510</v>
      </c>
      <c r="K189" s="346" t="s">
        <v>1509</v>
      </c>
      <c r="L189" s="1022"/>
      <c r="M189" s="1022" t="str">
        <f>IF(ISNUMBER(FIND("/",$B181,1)),MID($B181,1,FIND("/",$B181,1)-1),$B181)</f>
        <v>D1305-47</v>
      </c>
      <c r="N189" s="1022" t="str">
        <f>IF(ISNUMBER(FIND("/",$B181,1)),MID($B181,FIND("/",$B181,1)+1,LEN($B181)),"")</f>
        <v/>
      </c>
      <c r="O189" s="1023"/>
      <c r="P189" s="1023"/>
      <c r="Q189" s="1023"/>
      <c r="R189" s="1023"/>
      <c r="S189" s="1023"/>
      <c r="T189" s="1023"/>
      <c r="U189" s="1023"/>
      <c r="V189" s="1023"/>
      <c r="W189" s="1023"/>
      <c r="X189" s="1023"/>
    </row>
    <row r="190" spans="1:24" s="169" customFormat="1" ht="33" customHeight="1">
      <c r="A190" s="316" t="s">
        <v>1633</v>
      </c>
      <c r="B190" s="348" t="s">
        <v>1511</v>
      </c>
      <c r="C190" s="257">
        <v>41460</v>
      </c>
      <c r="D190" s="351">
        <v>46935</v>
      </c>
      <c r="E190" s="351" t="str">
        <f t="shared" ca="1" si="22"/>
        <v>VIGENTE</v>
      </c>
      <c r="F190" s="654" t="str">
        <f t="shared" ca="1" si="15"/>
        <v>OK</v>
      </c>
      <c r="G190" s="237" t="s">
        <v>1305</v>
      </c>
      <c r="H190" s="242" t="s">
        <v>1512</v>
      </c>
      <c r="I190" s="242" t="s">
        <v>1515</v>
      </c>
      <c r="J190" s="237" t="s">
        <v>1513</v>
      </c>
      <c r="K190" s="337" t="s">
        <v>1514</v>
      </c>
      <c r="L190" s="876"/>
      <c r="M190" s="876" t="str">
        <f>IF(ISNUMBER(FIND("/",$B182,1)),MID($B182,1,FIND("/",$B182,1)-1),$B182)</f>
        <v>D1305-49</v>
      </c>
      <c r="N190" s="876" t="str">
        <f>IF(ISNUMBER(FIND("/",$B182,1)),MID($B182,FIND("/",$B182,1)+1,LEN($B182)),"")</f>
        <v/>
      </c>
      <c r="O190" s="1014"/>
      <c r="P190" s="1014"/>
      <c r="Q190" s="1014"/>
      <c r="R190" s="1014"/>
      <c r="S190" s="1014"/>
      <c r="T190" s="1014"/>
      <c r="U190" s="1014"/>
      <c r="V190" s="1014"/>
      <c r="W190" s="1014"/>
      <c r="X190" s="1014"/>
    </row>
    <row r="191" spans="1:24" s="169" customFormat="1" ht="33" customHeight="1">
      <c r="A191" s="2115" t="s">
        <v>1633</v>
      </c>
      <c r="B191" s="2116" t="s">
        <v>5757</v>
      </c>
      <c r="C191" s="2117">
        <v>41494</v>
      </c>
      <c r="D191" s="2106">
        <v>46996</v>
      </c>
      <c r="E191" s="2118" t="str">
        <f ca="1">IF(D191&lt;=$T$2,"CADUCADO","VIGENTE")</f>
        <v>VIGENTE</v>
      </c>
      <c r="F191" s="2106" t="str">
        <f ca="1">IF($T$2&gt;=(EDATE(D191,-3)),"ALERTA","OK")</f>
        <v>OK</v>
      </c>
      <c r="G191" s="2119" t="s">
        <v>1305</v>
      </c>
      <c r="H191" s="2107" t="s">
        <v>5758</v>
      </c>
      <c r="I191" s="2120" t="s">
        <v>5759</v>
      </c>
      <c r="J191" s="2116" t="s">
        <v>5755</v>
      </c>
      <c r="K191" s="2121" t="s">
        <v>5760</v>
      </c>
      <c r="L191" s="876"/>
      <c r="M191" s="876"/>
      <c r="N191" s="876"/>
      <c r="O191" s="1014"/>
      <c r="P191" s="1014"/>
      <c r="Q191" s="1014"/>
      <c r="R191" s="1014"/>
      <c r="S191" s="1014"/>
      <c r="T191" s="1014"/>
      <c r="U191" s="1014"/>
      <c r="V191" s="1014"/>
      <c r="W191" s="1014"/>
      <c r="X191" s="1014"/>
    </row>
    <row r="192" spans="1:24" s="169" customFormat="1" ht="33" customHeight="1">
      <c r="A192" s="415" t="s">
        <v>1694</v>
      </c>
      <c r="B192" s="237" t="s">
        <v>5765</v>
      </c>
      <c r="C192" s="2122">
        <v>41494</v>
      </c>
      <c r="D192" s="2106">
        <v>46966</v>
      </c>
      <c r="E192" s="2123" t="str">
        <f ca="1">IF(D192&lt;=$T$2,"CADUCADO","VIGENTE")</f>
        <v>VIGENTE</v>
      </c>
      <c r="F192" s="351" t="str">
        <f ca="1">IF($T$2&gt;=(EDATE(D192,-3)),"ALERTA","OK")</f>
        <v>OK</v>
      </c>
      <c r="G192" s="2124"/>
      <c r="H192" s="2164" t="s">
        <v>5793</v>
      </c>
      <c r="I192" s="258" t="s">
        <v>5794</v>
      </c>
      <c r="J192" s="237" t="s">
        <v>5795</v>
      </c>
      <c r="K192" s="773" t="s">
        <v>5796</v>
      </c>
      <c r="L192" s="876"/>
      <c r="M192" s="876"/>
      <c r="N192" s="876"/>
      <c r="O192" s="1014"/>
      <c r="P192" s="1014"/>
      <c r="Q192" s="1014"/>
      <c r="R192" s="1014"/>
      <c r="S192" s="1014"/>
      <c r="T192" s="1014"/>
      <c r="U192" s="1014"/>
      <c r="V192" s="1014"/>
      <c r="W192" s="1014"/>
      <c r="X192" s="1014"/>
    </row>
    <row r="193" spans="1:24" s="169" customFormat="1" ht="33" customHeight="1">
      <c r="A193" s="2115" t="s">
        <v>1633</v>
      </c>
      <c r="B193" s="2116" t="s">
        <v>5752</v>
      </c>
      <c r="C193" s="2117">
        <v>41494</v>
      </c>
      <c r="D193" s="2106">
        <v>46966</v>
      </c>
      <c r="E193" s="2118" t="str">
        <f ca="1">IF(D193&lt;=$T$2,"CADUCADO","VIGENTE")</f>
        <v>VIGENTE</v>
      </c>
      <c r="F193" s="2106" t="str">
        <f ca="1">IF($T$2&gt;=(EDATE(D193,-3)),"ALERTA","OK")</f>
        <v>OK</v>
      </c>
      <c r="G193" s="2119" t="s">
        <v>1305</v>
      </c>
      <c r="H193" s="2107" t="s">
        <v>5753</v>
      </c>
      <c r="I193" s="2120" t="s">
        <v>5754</v>
      </c>
      <c r="J193" s="2116" t="s">
        <v>5755</v>
      </c>
      <c r="K193" s="2121" t="s">
        <v>5756</v>
      </c>
      <c r="L193" s="876"/>
      <c r="M193" s="876"/>
      <c r="N193" s="876"/>
      <c r="O193" s="1014"/>
      <c r="P193" s="1014"/>
      <c r="Q193" s="1014"/>
      <c r="R193" s="1014"/>
      <c r="S193" s="1014"/>
      <c r="T193" s="1014"/>
      <c r="U193" s="1014"/>
      <c r="V193" s="1014"/>
      <c r="W193" s="1014"/>
      <c r="X193" s="1014"/>
    </row>
    <row r="194" spans="1:24" s="1024" customFormat="1" ht="45" customHeight="1">
      <c r="A194" s="316" t="s">
        <v>1633</v>
      </c>
      <c r="B194" s="237" t="s">
        <v>1334</v>
      </c>
      <c r="C194" s="257">
        <v>39806</v>
      </c>
      <c r="D194" s="351">
        <v>47088</v>
      </c>
      <c r="E194" s="351" t="str">
        <f t="shared" ca="1" si="22"/>
        <v>VIGENTE</v>
      </c>
      <c r="F194" s="654" t="str">
        <f t="shared" ref="F194:F243" ca="1" si="23">IF($T$2&gt;=(EDATE(D194,-3)),"ALERTA","OK")</f>
        <v>OK</v>
      </c>
      <c r="G194" s="237" t="s">
        <v>1305</v>
      </c>
      <c r="H194" s="242" t="s">
        <v>1335</v>
      </c>
      <c r="I194" s="258" t="s">
        <v>1336</v>
      </c>
      <c r="J194" s="237" t="s">
        <v>859</v>
      </c>
      <c r="K194" s="337">
        <v>93068</v>
      </c>
      <c r="L194" s="1022"/>
      <c r="M194" s="1022" t="e">
        <f>IF(ISNUMBER(FIND("/",#REF!,1)),MID(#REF!,1,FIND("/",#REF!,1)-1),#REF!)</f>
        <v>#REF!</v>
      </c>
      <c r="N194" s="1022" t="str">
        <f>IF(ISNUMBER(FIND("/",#REF!,1)),MID(#REF!,FIND("/",#REF!,1)+1,LEN(#REF!)),"")</f>
        <v/>
      </c>
      <c r="O194" s="1023"/>
      <c r="P194" s="1023"/>
      <c r="Q194" s="1023"/>
      <c r="R194" s="1023"/>
      <c r="S194" s="1023"/>
      <c r="T194" s="1023"/>
      <c r="U194" s="1023"/>
      <c r="V194" s="1023"/>
      <c r="W194" s="1023"/>
      <c r="X194" s="1023"/>
    </row>
    <row r="195" spans="1:24" s="1024" customFormat="1" ht="45" customHeight="1">
      <c r="A195" s="415" t="s">
        <v>1633</v>
      </c>
      <c r="B195" s="237" t="s">
        <v>5761</v>
      </c>
      <c r="C195" s="2122">
        <v>41597</v>
      </c>
      <c r="D195" s="351">
        <v>47087</v>
      </c>
      <c r="E195" s="2123" t="str">
        <f ca="1">IF(D195&lt;=$T$2,"CADUCADO","VIGENTE")</f>
        <v>VIGENTE</v>
      </c>
      <c r="F195" s="351" t="str">
        <f ca="1">IF($T$2&gt;=(EDATE(D195,-3)),"ALERTA","OK")</f>
        <v>OK</v>
      </c>
      <c r="G195" s="2124" t="s">
        <v>1305</v>
      </c>
      <c r="H195" s="242" t="s">
        <v>5762</v>
      </c>
      <c r="I195" s="258" t="s">
        <v>5763</v>
      </c>
      <c r="J195" s="237" t="s">
        <v>514</v>
      </c>
      <c r="K195" s="773" t="s">
        <v>5764</v>
      </c>
      <c r="L195" s="1022"/>
      <c r="M195" s="1022"/>
      <c r="N195" s="1022"/>
      <c r="O195" s="1023"/>
      <c r="P195" s="1023"/>
      <c r="Q195" s="1023"/>
      <c r="R195" s="1023"/>
      <c r="S195" s="1023"/>
      <c r="T195" s="1023"/>
      <c r="U195" s="1023"/>
      <c r="V195" s="1023"/>
      <c r="W195" s="1023"/>
      <c r="X195" s="1023"/>
    </row>
    <row r="196" spans="1:24" s="1024" customFormat="1" ht="45" customHeight="1">
      <c r="A196" s="2126" t="s">
        <v>1633</v>
      </c>
      <c r="B196" s="2127" t="s">
        <v>5767</v>
      </c>
      <c r="C196" s="2128">
        <v>41597</v>
      </c>
      <c r="D196" s="2129">
        <v>47087</v>
      </c>
      <c r="E196" s="2130" t="str">
        <f ca="1">IF(D196&lt;=$T$2,"CADUCADO","VIGENTE")</f>
        <v>VIGENTE</v>
      </c>
      <c r="F196" s="2129" t="str">
        <f ca="1">IF($T$2&gt;=(EDATE(D196,-3)),"ALERTA","OK")</f>
        <v>OK</v>
      </c>
      <c r="G196" s="2131" t="s">
        <v>1305</v>
      </c>
      <c r="H196" s="2132" t="s">
        <v>5768</v>
      </c>
      <c r="I196" s="2133" t="s">
        <v>5769</v>
      </c>
      <c r="J196" s="2127" t="s">
        <v>514</v>
      </c>
      <c r="K196" s="2134" t="s">
        <v>5770</v>
      </c>
      <c r="L196" s="1022"/>
      <c r="M196" s="1022"/>
      <c r="N196" s="1022"/>
      <c r="O196" s="1023"/>
      <c r="P196" s="1023"/>
      <c r="Q196" s="1023"/>
      <c r="R196" s="1023"/>
      <c r="S196" s="1023"/>
      <c r="T196" s="1023"/>
      <c r="U196" s="1023"/>
      <c r="V196" s="1023"/>
      <c r="W196" s="1023"/>
      <c r="X196" s="1023"/>
    </row>
    <row r="197" spans="1:24" s="169" customFormat="1" ht="30" customHeight="1">
      <c r="A197" s="360" t="s">
        <v>1635</v>
      </c>
      <c r="B197" s="1629" t="s">
        <v>1680</v>
      </c>
      <c r="C197" s="230">
        <v>41621</v>
      </c>
      <c r="D197" s="871">
        <v>47088</v>
      </c>
      <c r="E197" s="254" t="str">
        <f t="shared" ca="1" si="22"/>
        <v>VIGENTE</v>
      </c>
      <c r="F197" s="900" t="str">
        <f t="shared" ca="1" si="23"/>
        <v>OK</v>
      </c>
      <c r="G197" s="231" t="s">
        <v>1305</v>
      </c>
      <c r="H197" s="362" t="s">
        <v>5944</v>
      </c>
      <c r="I197" s="363" t="s">
        <v>1683</v>
      </c>
      <c r="J197" s="231"/>
      <c r="K197" s="347"/>
      <c r="L197" s="876"/>
      <c r="M197" s="876" t="e">
        <f>IF(ISNUMBER(FIND("/",#REF!,1)),MID(#REF!,1,FIND("/",#REF!,1)-1),#REF!)</f>
        <v>#REF!</v>
      </c>
      <c r="N197" s="876" t="str">
        <f>IF(ISNUMBER(FIND("/",#REF!,1)),MID(#REF!,FIND("/",#REF!,1)+1,LEN(#REF!)),"")</f>
        <v/>
      </c>
      <c r="O197" s="1014"/>
      <c r="P197" s="1014"/>
      <c r="Q197" s="1014"/>
      <c r="R197" s="1014"/>
      <c r="S197" s="1014"/>
      <c r="T197" s="1014"/>
      <c r="U197" s="1014"/>
      <c r="V197" s="1014"/>
      <c r="W197" s="1014"/>
      <c r="X197" s="1014"/>
    </row>
    <row r="198" spans="1:24" s="169" customFormat="1" ht="30" customHeight="1">
      <c r="A198" s="316" t="s">
        <v>1634</v>
      </c>
      <c r="B198" s="237" t="s">
        <v>1681</v>
      </c>
      <c r="C198" s="257">
        <v>41621</v>
      </c>
      <c r="D198" s="351">
        <v>47088</v>
      </c>
      <c r="E198" s="351" t="str">
        <f t="shared" ca="1" si="22"/>
        <v>VIGENTE</v>
      </c>
      <c r="F198" s="654" t="str">
        <f t="shared" ca="1" si="23"/>
        <v>OK</v>
      </c>
      <c r="G198" s="237" t="s">
        <v>1305</v>
      </c>
      <c r="H198" s="242" t="s">
        <v>1674</v>
      </c>
      <c r="I198" s="258"/>
      <c r="J198" s="237" t="s">
        <v>1678</v>
      </c>
      <c r="K198" s="337" t="s">
        <v>1676</v>
      </c>
      <c r="L198" s="876"/>
      <c r="M198" s="876" t="e">
        <f>IF(ISNUMBER(FIND("/",#REF!,1)),MID(#REF!,1,FIND("/",#REF!,1)-1),#REF!)</f>
        <v>#REF!</v>
      </c>
      <c r="N198" s="876" t="str">
        <f>IF(ISNUMBER(FIND("/",#REF!,1)),MID(#REF!,FIND("/",#REF!,1)+1,LEN(#REF!)),"")</f>
        <v/>
      </c>
      <c r="O198" s="1014"/>
      <c r="P198" s="1014"/>
      <c r="Q198" s="1014"/>
      <c r="R198" s="1014"/>
      <c r="S198" s="1014"/>
      <c r="T198" s="1014"/>
      <c r="U198" s="1014"/>
      <c r="V198" s="1014"/>
      <c r="W198" s="1014"/>
      <c r="X198" s="1014"/>
    </row>
    <row r="199" spans="1:24" s="169" customFormat="1" ht="30" customHeight="1">
      <c r="A199" s="316" t="s">
        <v>1634</v>
      </c>
      <c r="B199" s="237" t="s">
        <v>1682</v>
      </c>
      <c r="C199" s="257">
        <v>41621</v>
      </c>
      <c r="D199" s="351">
        <v>47088</v>
      </c>
      <c r="E199" s="351" t="str">
        <f t="shared" ca="1" si="22"/>
        <v>VIGENTE</v>
      </c>
      <c r="F199" s="654" t="str">
        <f t="shared" ca="1" si="23"/>
        <v>OK</v>
      </c>
      <c r="G199" s="237" t="s">
        <v>1305</v>
      </c>
      <c r="H199" s="242" t="s">
        <v>1675</v>
      </c>
      <c r="I199" s="258"/>
      <c r="J199" s="237" t="s">
        <v>1679</v>
      </c>
      <c r="K199" s="337" t="s">
        <v>1677</v>
      </c>
      <c r="L199" s="876"/>
      <c r="M199" s="876" t="e">
        <f>IF(ISNUMBER(FIND("/",#REF!,1)),MID(#REF!,1,FIND("/",#REF!,1)-1),#REF!)</f>
        <v>#REF!</v>
      </c>
      <c r="N199" s="876" t="str">
        <f>IF(ISNUMBER(FIND("/",#REF!,1)),MID(#REF!,FIND("/",#REF!,1)+1,LEN(#REF!)),"")</f>
        <v/>
      </c>
      <c r="O199" s="1014"/>
      <c r="P199" s="1014"/>
      <c r="Q199" s="1014"/>
      <c r="R199" s="1014"/>
      <c r="S199" s="1014"/>
      <c r="T199" s="1014"/>
      <c r="U199" s="1014"/>
      <c r="V199" s="1014"/>
      <c r="W199" s="1014"/>
      <c r="X199" s="1014"/>
    </row>
    <row r="200" spans="1:24" s="169" customFormat="1" ht="45" customHeight="1">
      <c r="A200" s="316" t="s">
        <v>1633</v>
      </c>
      <c r="B200" s="237" t="s">
        <v>1714</v>
      </c>
      <c r="C200" s="257">
        <v>41689</v>
      </c>
      <c r="D200" s="351">
        <v>47150</v>
      </c>
      <c r="E200" s="351" t="str">
        <f t="shared" ca="1" si="22"/>
        <v>VIGENTE</v>
      </c>
      <c r="F200" s="654" t="str">
        <f t="shared" ca="1" si="23"/>
        <v>OK</v>
      </c>
      <c r="G200" s="237" t="s">
        <v>1305</v>
      </c>
      <c r="H200" s="242" t="s">
        <v>1713</v>
      </c>
      <c r="I200" s="258" t="s">
        <v>1715</v>
      </c>
      <c r="J200" s="237" t="s">
        <v>1696</v>
      </c>
      <c r="K200" s="337" t="s">
        <v>1716</v>
      </c>
      <c r="L200" s="876"/>
      <c r="M200" s="876" t="e">
        <f>IF(ISNUMBER(FIND("/",#REF!,1)),MID(#REF!,1,FIND("/",#REF!,1)-1),#REF!)</f>
        <v>#REF!</v>
      </c>
      <c r="N200" s="876" t="str">
        <f>IF(ISNUMBER(FIND("/",#REF!,1)),MID(#REF!,FIND("/",#REF!,1)+1,LEN(#REF!)),"")</f>
        <v/>
      </c>
      <c r="O200" s="1014"/>
      <c r="P200" s="1014"/>
      <c r="Q200" s="1014"/>
      <c r="R200" s="1014"/>
      <c r="S200" s="1014"/>
      <c r="T200" s="1014"/>
      <c r="U200" s="1014"/>
      <c r="V200" s="1014"/>
      <c r="W200" s="1014"/>
      <c r="X200" s="1014"/>
    </row>
    <row r="201" spans="1:24" s="169" customFormat="1" ht="30" customHeight="1">
      <c r="A201" s="316" t="s">
        <v>1633</v>
      </c>
      <c r="B201" s="237" t="s">
        <v>1718</v>
      </c>
      <c r="C201" s="257">
        <v>41689</v>
      </c>
      <c r="D201" s="351">
        <v>47150</v>
      </c>
      <c r="E201" s="351" t="str">
        <f t="shared" ca="1" si="22"/>
        <v>VIGENTE</v>
      </c>
      <c r="F201" s="654" t="str">
        <f t="shared" ca="1" si="23"/>
        <v>OK</v>
      </c>
      <c r="G201" s="237" t="s">
        <v>1305</v>
      </c>
      <c r="H201" s="242" t="s">
        <v>1717</v>
      </c>
      <c r="I201" s="258" t="s">
        <v>1719</v>
      </c>
      <c r="J201" s="237" t="s">
        <v>1625</v>
      </c>
      <c r="K201" s="337" t="s">
        <v>1720</v>
      </c>
      <c r="L201" s="876"/>
      <c r="M201" s="876" t="e">
        <f>IF(ISNUMBER(FIND("/",#REF!,1)),MID(#REF!,1,FIND("/",#REF!,1)-1),#REF!)</f>
        <v>#REF!</v>
      </c>
      <c r="N201" s="876" t="str">
        <f>IF(ISNUMBER(FIND("/",#REF!,1)),MID(#REF!,FIND("/",#REF!,1)+1,LEN(#REF!)),"")</f>
        <v/>
      </c>
      <c r="O201" s="1025"/>
      <c r="P201" s="1025"/>
      <c r="Q201" s="1025"/>
      <c r="R201" s="1025"/>
      <c r="S201" s="1025"/>
      <c r="T201" s="1025"/>
      <c r="U201" s="1025"/>
      <c r="V201" s="1025"/>
      <c r="W201" s="1025"/>
      <c r="X201" s="1025"/>
    </row>
    <row r="202" spans="1:24" s="876" customFormat="1" ht="37.5" customHeight="1">
      <c r="A202" s="1590" t="s">
        <v>1635</v>
      </c>
      <c r="B202" s="1542" t="s">
        <v>1735</v>
      </c>
      <c r="C202" s="1543">
        <v>41675</v>
      </c>
      <c r="D202" s="1591">
        <v>45324</v>
      </c>
      <c r="E202" s="1592" t="str">
        <f t="shared" ca="1" si="22"/>
        <v>CADUCADO</v>
      </c>
      <c r="F202" s="1593" t="str">
        <f t="shared" ca="1" si="23"/>
        <v>ALERTA</v>
      </c>
      <c r="G202" s="1542" t="s">
        <v>1304</v>
      </c>
      <c r="H202" s="1626" t="s">
        <v>1734</v>
      </c>
      <c r="I202" s="1626" t="s">
        <v>1736</v>
      </c>
      <c r="J202" s="1542"/>
      <c r="K202" s="1627"/>
      <c r="M202" s="876" t="e">
        <f>IF(ISNUMBER(FIND("/",#REF!,1)),MID(#REF!,1,FIND("/",#REF!,1)-1),#REF!)</f>
        <v>#REF!</v>
      </c>
      <c r="N202" s="876" t="str">
        <f>IF(ISNUMBER(FIND("/",#REF!,1)),MID(#REF!,FIND("/",#REF!,1)+1,LEN(#REF!)),"")</f>
        <v/>
      </c>
      <c r="O202" s="1014"/>
      <c r="P202" s="1014"/>
      <c r="Q202" s="1014"/>
      <c r="R202" s="1014"/>
      <c r="S202" s="1014"/>
      <c r="T202" s="1014"/>
      <c r="U202" s="1014"/>
      <c r="V202" s="1014"/>
      <c r="W202" s="1014"/>
      <c r="X202" s="1014"/>
    </row>
    <row r="203" spans="1:24" s="876" customFormat="1" ht="36.75" customHeight="1">
      <c r="A203" s="316" t="s">
        <v>1634</v>
      </c>
      <c r="B203" s="237" t="s">
        <v>1737</v>
      </c>
      <c r="C203" s="257">
        <v>41675</v>
      </c>
      <c r="D203" s="351">
        <v>45325</v>
      </c>
      <c r="E203" s="351" t="str">
        <f t="shared" ca="1" si="22"/>
        <v>CADUCADO</v>
      </c>
      <c r="F203" s="654" t="str">
        <f t="shared" ca="1" si="23"/>
        <v>ALERTA</v>
      </c>
      <c r="G203" s="237" t="s">
        <v>1304</v>
      </c>
      <c r="H203" s="242" t="s">
        <v>1753</v>
      </c>
      <c r="I203" s="242"/>
      <c r="J203" s="237" t="s">
        <v>1762</v>
      </c>
      <c r="K203" s="337" t="s">
        <v>1747</v>
      </c>
      <c r="M203" s="876" t="e">
        <f>IF(ISNUMBER(FIND("/",#REF!,1)),MID(#REF!,1,FIND("/",#REF!,1)-1),#REF!)</f>
        <v>#REF!</v>
      </c>
      <c r="N203" s="876" t="str">
        <f>IF(ISNUMBER(FIND("/",#REF!,1)),MID(#REF!,FIND("/",#REF!,1)+1,LEN(#REF!)),"")</f>
        <v/>
      </c>
      <c r="O203" s="1014"/>
      <c r="P203" s="1014"/>
      <c r="Q203" s="1014"/>
      <c r="R203" s="1014"/>
      <c r="S203" s="1014"/>
      <c r="T203" s="1014"/>
      <c r="U203" s="1014"/>
      <c r="V203" s="1014"/>
      <c r="W203" s="1014"/>
      <c r="X203" s="1014"/>
    </row>
    <row r="204" spans="1:24" s="169" customFormat="1" ht="45" customHeight="1">
      <c r="A204" s="316" t="s">
        <v>1634</v>
      </c>
      <c r="B204" s="237" t="s">
        <v>1738</v>
      </c>
      <c r="C204" s="257">
        <v>41675</v>
      </c>
      <c r="D204" s="351">
        <v>45325</v>
      </c>
      <c r="E204" s="351" t="str">
        <f t="shared" ca="1" si="22"/>
        <v>CADUCADO</v>
      </c>
      <c r="F204" s="654" t="str">
        <f t="shared" ca="1" si="23"/>
        <v>ALERTA</v>
      </c>
      <c r="G204" s="237" t="s">
        <v>1304</v>
      </c>
      <c r="H204" s="242" t="s">
        <v>1754</v>
      </c>
      <c r="I204" s="242"/>
      <c r="J204" s="237" t="s">
        <v>1762</v>
      </c>
      <c r="K204" s="337">
        <v>153225</v>
      </c>
      <c r="L204" s="876"/>
      <c r="M204" s="876" t="e">
        <f>IF(ISNUMBER(FIND("/",#REF!,1)),MID(#REF!,1,FIND("/",#REF!,1)-1),#REF!)</f>
        <v>#REF!</v>
      </c>
      <c r="N204" s="876" t="str">
        <f>IF(ISNUMBER(FIND("/",#REF!,1)),MID(#REF!,FIND("/",#REF!,1)+1,LEN(#REF!)),"")</f>
        <v/>
      </c>
      <c r="O204" s="1014"/>
      <c r="P204" s="1014"/>
      <c r="Q204" s="1014"/>
      <c r="R204" s="1014"/>
      <c r="S204" s="1014"/>
      <c r="T204" s="1014"/>
      <c r="U204" s="1014"/>
      <c r="V204" s="1014"/>
      <c r="W204" s="1014"/>
      <c r="X204" s="1014"/>
    </row>
    <row r="205" spans="1:24" s="937" customFormat="1" ht="30" customHeight="1">
      <c r="A205" s="316" t="s">
        <v>1634</v>
      </c>
      <c r="B205" s="237" t="s">
        <v>1739</v>
      </c>
      <c r="C205" s="257">
        <v>41675</v>
      </c>
      <c r="D205" s="351">
        <v>45325</v>
      </c>
      <c r="E205" s="351" t="str">
        <f t="shared" ca="1" si="22"/>
        <v>CADUCADO</v>
      </c>
      <c r="F205" s="654" t="str">
        <f t="shared" ca="1" si="23"/>
        <v>ALERTA</v>
      </c>
      <c r="G205" s="237" t="s">
        <v>1304</v>
      </c>
      <c r="H205" s="242" t="s">
        <v>1368</v>
      </c>
      <c r="I205" s="242"/>
      <c r="J205" s="237" t="s">
        <v>1762</v>
      </c>
      <c r="K205" s="337">
        <v>15327</v>
      </c>
      <c r="L205" s="1026"/>
      <c r="M205" s="1026" t="str">
        <f>IF(ISNUMBER(FIND("/",$B194,1)),MID($B194,1,FIND("/",$B194,1)-1),$B194)</f>
        <v>D0812-56</v>
      </c>
      <c r="N205" s="1026" t="str">
        <f>IF(ISNUMBER(FIND("/",$B194,1)),MID($B194,FIND("/",$B194,1)+1,LEN($B194)),"")</f>
        <v/>
      </c>
      <c r="O205" s="1027"/>
      <c r="P205" s="1027"/>
      <c r="Q205" s="1027"/>
      <c r="R205" s="1027"/>
      <c r="S205" s="1027"/>
      <c r="T205" s="1027"/>
      <c r="U205" s="1027"/>
      <c r="V205" s="1027"/>
      <c r="W205" s="1027"/>
      <c r="X205" s="1027"/>
    </row>
    <row r="206" spans="1:24" s="169" customFormat="1" ht="34.5" customHeight="1">
      <c r="A206" s="316" t="s">
        <v>1634</v>
      </c>
      <c r="B206" s="237" t="s">
        <v>1740</v>
      </c>
      <c r="C206" s="257">
        <v>41675</v>
      </c>
      <c r="D206" s="351">
        <v>45325</v>
      </c>
      <c r="E206" s="351" t="str">
        <f t="shared" ca="1" si="22"/>
        <v>CADUCADO</v>
      </c>
      <c r="F206" s="654" t="str">
        <f t="shared" ca="1" si="23"/>
        <v>ALERTA</v>
      </c>
      <c r="G206" s="237" t="s">
        <v>1304</v>
      </c>
      <c r="H206" s="242" t="s">
        <v>1755</v>
      </c>
      <c r="I206" s="242"/>
      <c r="J206" s="237" t="s">
        <v>1762</v>
      </c>
      <c r="K206" s="337" t="s">
        <v>1748</v>
      </c>
      <c r="L206" s="876"/>
      <c r="M206" s="876" t="str">
        <f t="shared" ref="M206:M221" si="24">IF(ISNUMBER(FIND("/",$B197,1)),MID($B197,1,FIND("/",$B197,1)-1),$B197)</f>
        <v>D1312-107</v>
      </c>
      <c r="N206" s="876" t="str">
        <f t="shared" ref="N206:N221" si="25">IF(ISNUMBER(FIND("/",$B197,1)),MID($B197,FIND("/",$B197,1)+1,LEN($B197)),"")</f>
        <v/>
      </c>
      <c r="O206" s="1014"/>
      <c r="P206" s="1014"/>
      <c r="Q206" s="1014"/>
      <c r="R206" s="1014"/>
      <c r="S206" s="1014"/>
      <c r="T206" s="1014"/>
      <c r="U206" s="1014"/>
      <c r="V206" s="1014"/>
      <c r="W206" s="1014"/>
      <c r="X206" s="1014"/>
    </row>
    <row r="207" spans="1:24" s="169" customFormat="1" ht="33.75" customHeight="1">
      <c r="A207" s="316" t="s">
        <v>1634</v>
      </c>
      <c r="B207" s="237" t="s">
        <v>1741</v>
      </c>
      <c r="C207" s="257">
        <v>41675</v>
      </c>
      <c r="D207" s="351">
        <v>45325</v>
      </c>
      <c r="E207" s="351" t="str">
        <f t="shared" ca="1" si="22"/>
        <v>CADUCADO</v>
      </c>
      <c r="F207" s="654" t="str">
        <f t="shared" ca="1" si="23"/>
        <v>ALERTA</v>
      </c>
      <c r="G207" s="237" t="s">
        <v>1304</v>
      </c>
      <c r="H207" s="242" t="s">
        <v>1756</v>
      </c>
      <c r="I207" s="242"/>
      <c r="J207" s="237" t="s">
        <v>1762</v>
      </c>
      <c r="K207" s="337" t="s">
        <v>1749</v>
      </c>
      <c r="L207" s="876"/>
      <c r="M207" s="876" t="str">
        <f t="shared" si="24"/>
        <v>D1312-107</v>
      </c>
      <c r="N207" s="876" t="str">
        <f t="shared" si="25"/>
        <v>1</v>
      </c>
      <c r="O207" s="1014"/>
      <c r="P207" s="1014"/>
      <c r="Q207" s="1014"/>
      <c r="R207" s="1014"/>
      <c r="S207" s="1014"/>
      <c r="T207" s="1014"/>
      <c r="U207" s="1014"/>
      <c r="V207" s="1014"/>
      <c r="W207" s="1014"/>
      <c r="X207" s="1014"/>
    </row>
    <row r="208" spans="1:24" s="169" customFormat="1" ht="33" customHeight="1">
      <c r="A208" s="316" t="s">
        <v>1634</v>
      </c>
      <c r="B208" s="237" t="s">
        <v>1742</v>
      </c>
      <c r="C208" s="257">
        <v>41675</v>
      </c>
      <c r="D208" s="351">
        <v>45325</v>
      </c>
      <c r="E208" s="351" t="str">
        <f t="shared" ca="1" si="22"/>
        <v>CADUCADO</v>
      </c>
      <c r="F208" s="654" t="str">
        <f t="shared" ca="1" si="23"/>
        <v>ALERTA</v>
      </c>
      <c r="G208" s="237" t="s">
        <v>1304</v>
      </c>
      <c r="H208" s="242" t="s">
        <v>1757</v>
      </c>
      <c r="I208" s="242"/>
      <c r="J208" s="237" t="s">
        <v>1762</v>
      </c>
      <c r="K208" s="337" t="s">
        <v>1750</v>
      </c>
      <c r="L208" s="876"/>
      <c r="M208" s="876" t="str">
        <f t="shared" si="24"/>
        <v>D1312-107</v>
      </c>
      <c r="N208" s="876" t="str">
        <f t="shared" si="25"/>
        <v>2</v>
      </c>
      <c r="O208" s="1014"/>
      <c r="P208" s="1014"/>
      <c r="Q208" s="1014"/>
      <c r="R208" s="1014"/>
      <c r="S208" s="1014"/>
      <c r="T208" s="1014"/>
      <c r="U208" s="1014"/>
      <c r="V208" s="1014"/>
      <c r="W208" s="1014"/>
      <c r="X208" s="1014"/>
    </row>
    <row r="209" spans="1:23" s="169" customFormat="1" ht="38.25" customHeight="1">
      <c r="A209" s="316" t="s">
        <v>1634</v>
      </c>
      <c r="B209" s="237" t="s">
        <v>1743</v>
      </c>
      <c r="C209" s="257">
        <v>41675</v>
      </c>
      <c r="D209" s="351">
        <v>45325</v>
      </c>
      <c r="E209" s="351" t="str">
        <f t="shared" ca="1" si="22"/>
        <v>CADUCADO</v>
      </c>
      <c r="F209" s="654" t="str">
        <f t="shared" ca="1" si="23"/>
        <v>ALERTA</v>
      </c>
      <c r="G209" s="237" t="s">
        <v>1304</v>
      </c>
      <c r="H209" s="242" t="s">
        <v>1758</v>
      </c>
      <c r="I209" s="242"/>
      <c r="J209" s="237" t="s">
        <v>1762</v>
      </c>
      <c r="K209" s="337">
        <v>15365</v>
      </c>
      <c r="L209" s="876"/>
      <c r="M209" s="876" t="str">
        <f t="shared" si="24"/>
        <v>D1402-06</v>
      </c>
      <c r="N209" s="876" t="str">
        <f t="shared" si="25"/>
        <v/>
      </c>
      <c r="O209" s="1014"/>
      <c r="P209" s="1014"/>
      <c r="Q209" s="1014"/>
      <c r="R209" s="1014"/>
      <c r="S209" s="1014"/>
      <c r="T209" s="1014"/>
      <c r="U209" s="1014"/>
      <c r="V209" s="1014"/>
      <c r="W209" s="1014"/>
    </row>
    <row r="210" spans="1:23" s="350" customFormat="1" ht="30" customHeight="1">
      <c r="A210" s="316" t="s">
        <v>1634</v>
      </c>
      <c r="B210" s="237" t="s">
        <v>1744</v>
      </c>
      <c r="C210" s="257">
        <v>41675</v>
      </c>
      <c r="D210" s="351">
        <v>45325</v>
      </c>
      <c r="E210" s="351" t="str">
        <f t="shared" ca="1" si="22"/>
        <v>CADUCADO</v>
      </c>
      <c r="F210" s="654" t="str">
        <f t="shared" ca="1" si="23"/>
        <v>ALERTA</v>
      </c>
      <c r="G210" s="237" t="s">
        <v>1304</v>
      </c>
      <c r="H210" s="242" t="s">
        <v>1759</v>
      </c>
      <c r="I210" s="242"/>
      <c r="J210" s="237" t="s">
        <v>1762</v>
      </c>
      <c r="K210" s="337" t="s">
        <v>1751</v>
      </c>
      <c r="L210" s="876"/>
      <c r="M210" s="876" t="str">
        <f t="shared" si="24"/>
        <v>D1402-07</v>
      </c>
      <c r="N210" s="876" t="str">
        <f t="shared" si="25"/>
        <v/>
      </c>
    </row>
    <row r="211" spans="1:23" s="350" customFormat="1" ht="21" customHeight="1">
      <c r="A211" s="316" t="s">
        <v>1634</v>
      </c>
      <c r="B211" s="237" t="s">
        <v>1745</v>
      </c>
      <c r="C211" s="257">
        <v>41675</v>
      </c>
      <c r="D211" s="351">
        <v>45325</v>
      </c>
      <c r="E211" s="351" t="str">
        <f t="shared" ca="1" si="22"/>
        <v>CADUCADO</v>
      </c>
      <c r="F211" s="654" t="str">
        <f t="shared" ca="1" si="23"/>
        <v>ALERTA</v>
      </c>
      <c r="G211" s="237" t="s">
        <v>1304</v>
      </c>
      <c r="H211" s="242" t="s">
        <v>1760</v>
      </c>
      <c r="I211" s="242"/>
      <c r="J211" s="237" t="s">
        <v>1762</v>
      </c>
      <c r="K211" s="337">
        <v>15368</v>
      </c>
      <c r="L211" s="876"/>
      <c r="M211" s="876" t="str">
        <f t="shared" si="24"/>
        <v>D1402-02</v>
      </c>
      <c r="N211" s="876" t="str">
        <f t="shared" si="25"/>
        <v/>
      </c>
    </row>
    <row r="212" spans="1:23" s="350" customFormat="1" ht="23.25" customHeight="1">
      <c r="A212" s="316" t="s">
        <v>1634</v>
      </c>
      <c r="B212" s="237" t="s">
        <v>1746</v>
      </c>
      <c r="C212" s="257">
        <v>41675</v>
      </c>
      <c r="D212" s="351">
        <v>45325</v>
      </c>
      <c r="E212" s="351" t="str">
        <f t="shared" ca="1" si="22"/>
        <v>CADUCADO</v>
      </c>
      <c r="F212" s="654" t="str">
        <f t="shared" ca="1" si="23"/>
        <v>ALERTA</v>
      </c>
      <c r="G212" s="237" t="s">
        <v>1304</v>
      </c>
      <c r="H212" s="242" t="s">
        <v>1761</v>
      </c>
      <c r="I212" s="242"/>
      <c r="J212" s="237" t="s">
        <v>1762</v>
      </c>
      <c r="K212" s="337" t="s">
        <v>1752</v>
      </c>
      <c r="L212" s="876"/>
      <c r="M212" s="876" t="str">
        <f t="shared" si="24"/>
        <v>D1402-02</v>
      </c>
      <c r="N212" s="876" t="str">
        <f t="shared" si="25"/>
        <v>01</v>
      </c>
    </row>
    <row r="213" spans="1:23" s="350" customFormat="1" ht="18" customHeight="1">
      <c r="A213" s="339" t="s">
        <v>1642</v>
      </c>
      <c r="B213" s="345" t="s">
        <v>1775</v>
      </c>
      <c r="C213" s="358">
        <v>41704</v>
      </c>
      <c r="D213" s="366">
        <v>47178</v>
      </c>
      <c r="E213" s="366" t="str">
        <f t="shared" ca="1" si="22"/>
        <v>VIGENTE</v>
      </c>
      <c r="F213" s="934" t="str">
        <f t="shared" ca="1" si="23"/>
        <v>OK</v>
      </c>
      <c r="G213" s="345" t="s">
        <v>1305</v>
      </c>
      <c r="H213" s="359" t="s">
        <v>1774</v>
      </c>
      <c r="I213" s="359" t="s">
        <v>4239</v>
      </c>
      <c r="J213" s="345" t="s">
        <v>1777</v>
      </c>
      <c r="K213" s="346" t="s">
        <v>1776</v>
      </c>
      <c r="L213" s="876"/>
      <c r="M213" s="876" t="str">
        <f t="shared" si="24"/>
        <v>D1402-02</v>
      </c>
      <c r="N213" s="876" t="str">
        <f t="shared" si="25"/>
        <v>02</v>
      </c>
    </row>
    <row r="214" spans="1:23" s="350" customFormat="1" ht="18" customHeight="1">
      <c r="A214" s="316" t="s">
        <v>1633</v>
      </c>
      <c r="B214" s="237" t="s">
        <v>1806</v>
      </c>
      <c r="C214" s="257">
        <v>41862</v>
      </c>
      <c r="D214" s="351">
        <v>47331</v>
      </c>
      <c r="E214" s="351" t="str">
        <f t="shared" ca="1" si="22"/>
        <v>VIGENTE</v>
      </c>
      <c r="F214" s="654" t="str">
        <f t="shared" ca="1" si="23"/>
        <v>OK</v>
      </c>
      <c r="G214" s="237" t="s">
        <v>1305</v>
      </c>
      <c r="H214" s="242" t="s">
        <v>1805</v>
      </c>
      <c r="I214" s="242" t="s">
        <v>1807</v>
      </c>
      <c r="J214" s="237" t="s">
        <v>1809</v>
      </c>
      <c r="K214" s="337" t="s">
        <v>1808</v>
      </c>
      <c r="L214" s="876"/>
      <c r="M214" s="876" t="str">
        <f t="shared" si="24"/>
        <v>D1402-02</v>
      </c>
      <c r="N214" s="876" t="str">
        <f t="shared" si="25"/>
        <v>03</v>
      </c>
    </row>
    <row r="215" spans="1:23" s="350" customFormat="1" ht="25.5" customHeight="1">
      <c r="A215" s="316" t="s">
        <v>1633</v>
      </c>
      <c r="B215" s="237" t="s">
        <v>1810</v>
      </c>
      <c r="C215" s="257">
        <v>41862</v>
      </c>
      <c r="D215" s="351">
        <v>47331</v>
      </c>
      <c r="E215" s="351" t="str">
        <f t="shared" ca="1" si="22"/>
        <v>VIGENTE</v>
      </c>
      <c r="F215" s="654" t="str">
        <f t="shared" ca="1" si="23"/>
        <v>OK</v>
      </c>
      <c r="G215" s="237" t="s">
        <v>1305</v>
      </c>
      <c r="H215" s="242" t="s">
        <v>829</v>
      </c>
      <c r="I215" s="242" t="s">
        <v>1811</v>
      </c>
      <c r="J215" s="237" t="s">
        <v>1812</v>
      </c>
      <c r="K215" s="337" t="s">
        <v>1813</v>
      </c>
      <c r="L215" s="876"/>
      <c r="M215" s="876" t="str">
        <f t="shared" si="24"/>
        <v>D1402-02</v>
      </c>
      <c r="N215" s="876" t="str">
        <f t="shared" si="25"/>
        <v>04</v>
      </c>
    </row>
    <row r="216" spans="1:23" s="350" customFormat="1" ht="15" customHeight="1">
      <c r="A216" s="316" t="s">
        <v>1633</v>
      </c>
      <c r="B216" s="237" t="s">
        <v>1821</v>
      </c>
      <c r="C216" s="257">
        <v>41863</v>
      </c>
      <c r="D216" s="351">
        <v>47331</v>
      </c>
      <c r="E216" s="351" t="str">
        <f t="shared" ca="1" si="22"/>
        <v>VIGENTE</v>
      </c>
      <c r="F216" s="654" t="str">
        <f t="shared" ca="1" si="23"/>
        <v>OK</v>
      </c>
      <c r="G216" s="237" t="s">
        <v>1305</v>
      </c>
      <c r="H216" s="242" t="s">
        <v>1832</v>
      </c>
      <c r="I216" s="258" t="s">
        <v>1833</v>
      </c>
      <c r="J216" s="237" t="s">
        <v>1834</v>
      </c>
      <c r="K216" s="337" t="s">
        <v>1835</v>
      </c>
      <c r="L216" s="876"/>
      <c r="M216" s="876" t="str">
        <f t="shared" si="24"/>
        <v>D1402-02</v>
      </c>
      <c r="N216" s="876" t="str">
        <f t="shared" si="25"/>
        <v>05</v>
      </c>
    </row>
    <row r="217" spans="1:23" s="350" customFormat="1" ht="18" customHeight="1">
      <c r="A217" s="339" t="s">
        <v>1643</v>
      </c>
      <c r="B217" s="345" t="s">
        <v>1836</v>
      </c>
      <c r="C217" s="358">
        <v>41863</v>
      </c>
      <c r="D217" s="366">
        <v>47331</v>
      </c>
      <c r="E217" s="366" t="str">
        <f t="shared" ca="1" si="22"/>
        <v>VIGENTE</v>
      </c>
      <c r="F217" s="934" t="str">
        <f t="shared" ca="1" si="23"/>
        <v>OK</v>
      </c>
      <c r="G217" s="345" t="s">
        <v>1305</v>
      </c>
      <c r="H217" s="359" t="s">
        <v>2017</v>
      </c>
      <c r="I217" s="359" t="s">
        <v>1837</v>
      </c>
      <c r="J217" s="345" t="s">
        <v>1838</v>
      </c>
      <c r="K217" s="346" t="s">
        <v>2019</v>
      </c>
      <c r="L217" s="876"/>
      <c r="M217" s="876" t="str">
        <f t="shared" si="24"/>
        <v>D1402-02</v>
      </c>
      <c r="N217" s="876" t="str">
        <f t="shared" si="25"/>
        <v>06</v>
      </c>
    </row>
    <row r="218" spans="1:23" s="350" customFormat="1" ht="18" customHeight="1">
      <c r="A218" s="316" t="s">
        <v>1633</v>
      </c>
      <c r="B218" s="237" t="s">
        <v>1842</v>
      </c>
      <c r="C218" s="257">
        <v>41914</v>
      </c>
      <c r="D218" s="351">
        <v>45566</v>
      </c>
      <c r="E218" s="351" t="str">
        <f t="shared" ca="1" si="22"/>
        <v>CADUCADO</v>
      </c>
      <c r="F218" s="654" t="str">
        <f t="shared" ca="1" si="23"/>
        <v>ALERTA</v>
      </c>
      <c r="G218" s="237" t="s">
        <v>1305</v>
      </c>
      <c r="H218" s="242" t="s">
        <v>2852</v>
      </c>
      <c r="I218" s="258" t="s">
        <v>1840</v>
      </c>
      <c r="J218" s="237" t="s">
        <v>1841</v>
      </c>
      <c r="K218" s="337" t="s">
        <v>2018</v>
      </c>
      <c r="L218" s="876"/>
      <c r="M218" s="876" t="str">
        <f t="shared" si="24"/>
        <v>D1402-02</v>
      </c>
      <c r="N218" s="876" t="str">
        <f t="shared" si="25"/>
        <v>07</v>
      </c>
    </row>
    <row r="219" spans="1:23" s="350" customFormat="1" ht="18" customHeight="1">
      <c r="A219" s="316" t="s">
        <v>1633</v>
      </c>
      <c r="B219" s="237" t="s">
        <v>1845</v>
      </c>
      <c r="C219" s="257">
        <v>41914</v>
      </c>
      <c r="D219" s="351">
        <v>45566</v>
      </c>
      <c r="E219" s="351" t="str">
        <f t="shared" ca="1" si="22"/>
        <v>CADUCADO</v>
      </c>
      <c r="F219" s="654" t="str">
        <f t="shared" ca="1" si="23"/>
        <v>ALERTA</v>
      </c>
      <c r="G219" s="237" t="s">
        <v>1305</v>
      </c>
      <c r="H219" s="242" t="s">
        <v>1843</v>
      </c>
      <c r="I219" s="242" t="s">
        <v>1844</v>
      </c>
      <c r="J219" s="237" t="s">
        <v>1846</v>
      </c>
      <c r="K219" s="337" t="s">
        <v>1847</v>
      </c>
      <c r="L219" s="876"/>
      <c r="M219" s="876" t="str">
        <f t="shared" si="24"/>
        <v>D1402-02</v>
      </c>
      <c r="N219" s="876" t="str">
        <f t="shared" si="25"/>
        <v>08</v>
      </c>
    </row>
    <row r="220" spans="1:23" s="350" customFormat="1" ht="18" customHeight="1">
      <c r="A220" s="316" t="s">
        <v>1633</v>
      </c>
      <c r="B220" s="237" t="s">
        <v>1848</v>
      </c>
      <c r="C220" s="257">
        <v>41914</v>
      </c>
      <c r="D220" s="351">
        <v>45566</v>
      </c>
      <c r="E220" s="351" t="str">
        <f t="shared" ca="1" si="22"/>
        <v>CADUCADO</v>
      </c>
      <c r="F220" s="654" t="str">
        <f t="shared" ca="1" si="23"/>
        <v>ALERTA</v>
      </c>
      <c r="G220" s="237" t="s">
        <v>1305</v>
      </c>
      <c r="H220" s="242" t="s">
        <v>1849</v>
      </c>
      <c r="I220" s="258" t="s">
        <v>1850</v>
      </c>
      <c r="J220" s="237" t="s">
        <v>1996</v>
      </c>
      <c r="K220" s="337" t="s">
        <v>1851</v>
      </c>
      <c r="L220" s="876"/>
      <c r="M220" s="876" t="str">
        <f t="shared" si="24"/>
        <v>D1402-02</v>
      </c>
      <c r="N220" s="876" t="str">
        <f t="shared" si="25"/>
        <v>09</v>
      </c>
    </row>
    <row r="221" spans="1:23" s="938" customFormat="1" ht="88.5" customHeight="1">
      <c r="A221" s="360" t="s">
        <v>1635</v>
      </c>
      <c r="B221" s="224" t="s">
        <v>1867</v>
      </c>
      <c r="C221" s="230">
        <v>41890</v>
      </c>
      <c r="D221" s="361">
        <v>45536</v>
      </c>
      <c r="E221" s="361" t="str">
        <f t="shared" ca="1" si="22"/>
        <v>CADUCADO</v>
      </c>
      <c r="F221" s="548" t="str">
        <f t="shared" ca="1" si="23"/>
        <v>ALERTA</v>
      </c>
      <c r="G221" s="231" t="s">
        <v>1305</v>
      </c>
      <c r="H221" s="362" t="s">
        <v>1868</v>
      </c>
      <c r="I221" s="363" t="s">
        <v>1869</v>
      </c>
      <c r="J221" s="231"/>
      <c r="K221" s="347"/>
      <c r="L221" s="1022"/>
      <c r="M221" s="1022" t="str">
        <f t="shared" si="24"/>
        <v>D1402-02</v>
      </c>
      <c r="N221" s="1022" t="str">
        <f t="shared" si="25"/>
        <v>10</v>
      </c>
    </row>
    <row r="222" spans="1:23" s="350" customFormat="1" ht="30" customHeight="1">
      <c r="A222" s="316" t="s">
        <v>1634</v>
      </c>
      <c r="B222" s="237" t="s">
        <v>1873</v>
      </c>
      <c r="C222" s="257">
        <v>41890</v>
      </c>
      <c r="D222" s="351">
        <v>47362</v>
      </c>
      <c r="E222" s="351" t="str">
        <f t="shared" ca="1" si="22"/>
        <v>VIGENTE</v>
      </c>
      <c r="F222" s="654" t="str">
        <f t="shared" ca="1" si="23"/>
        <v>OK</v>
      </c>
      <c r="G222" s="237" t="s">
        <v>1305</v>
      </c>
      <c r="H222" s="242" t="s">
        <v>1876</v>
      </c>
      <c r="I222" s="258"/>
      <c r="J222" s="237" t="s">
        <v>1879</v>
      </c>
      <c r="K222" s="337" t="s">
        <v>1870</v>
      </c>
      <c r="L222" s="876"/>
      <c r="M222" s="876" t="e">
        <f>IF(ISNUMBER(FIND("/",#REF!,1)),MID(#REF!,1,FIND("/",#REF!,1)-1),#REF!)</f>
        <v>#REF!</v>
      </c>
      <c r="N222" s="876" t="str">
        <f>IF(ISNUMBER(FIND("/",#REF!,1)),MID(#REF!,FIND("/",#REF!,1)+1,LEN(#REF!)),"")</f>
        <v/>
      </c>
    </row>
    <row r="223" spans="1:23" s="350" customFormat="1" ht="38.25" customHeight="1">
      <c r="A223" s="316" t="s">
        <v>1634</v>
      </c>
      <c r="B223" s="237" t="s">
        <v>1874</v>
      </c>
      <c r="C223" s="257">
        <v>41890</v>
      </c>
      <c r="D223" s="351">
        <v>47362</v>
      </c>
      <c r="E223" s="351" t="str">
        <f t="shared" ca="1" si="22"/>
        <v>VIGENTE</v>
      </c>
      <c r="F223" s="654" t="str">
        <f t="shared" ca="1" si="23"/>
        <v>OK</v>
      </c>
      <c r="G223" s="237" t="s">
        <v>1305</v>
      </c>
      <c r="H223" s="242" t="s">
        <v>1877</v>
      </c>
      <c r="I223" s="258"/>
      <c r="J223" s="237" t="s">
        <v>1880</v>
      </c>
      <c r="K223" s="337" t="s">
        <v>1871</v>
      </c>
      <c r="L223" s="876"/>
      <c r="M223" s="876" t="str">
        <f t="shared" ref="M223:M235" si="26">IF(ISNUMBER(FIND("/",$B214,1)),MID($B214,1,FIND("/",$B214,1)-1),$B214)</f>
        <v>D1408-23</v>
      </c>
      <c r="N223" s="876" t="str">
        <f t="shared" ref="N223:N235" si="27">IF(ISNUMBER(FIND("/",$B214,1)),MID($B214,FIND("/",$B214,1)+1,LEN($B214)),"")</f>
        <v/>
      </c>
    </row>
    <row r="224" spans="1:23" s="350" customFormat="1" ht="38.25" customHeight="1">
      <c r="A224" s="316" t="s">
        <v>1634</v>
      </c>
      <c r="B224" s="237" t="s">
        <v>1875</v>
      </c>
      <c r="C224" s="257">
        <v>41890</v>
      </c>
      <c r="D224" s="351">
        <v>47362</v>
      </c>
      <c r="E224" s="351" t="str">
        <f t="shared" ca="1" si="22"/>
        <v>VIGENTE</v>
      </c>
      <c r="F224" s="654" t="str">
        <f t="shared" ca="1" si="23"/>
        <v>OK</v>
      </c>
      <c r="G224" s="237" t="s">
        <v>1305</v>
      </c>
      <c r="H224" s="242" t="s">
        <v>1878</v>
      </c>
      <c r="I224" s="258"/>
      <c r="J224" s="237" t="s">
        <v>1881</v>
      </c>
      <c r="K224" s="337" t="s">
        <v>1872</v>
      </c>
      <c r="L224" s="876"/>
      <c r="M224" s="876" t="str">
        <f t="shared" si="26"/>
        <v>D1408-25</v>
      </c>
      <c r="N224" s="876" t="str">
        <f t="shared" si="27"/>
        <v/>
      </c>
    </row>
    <row r="225" spans="1:14" s="350" customFormat="1" ht="32.25" customHeight="1">
      <c r="A225" s="360" t="s">
        <v>1635</v>
      </c>
      <c r="B225" s="224" t="s">
        <v>1882</v>
      </c>
      <c r="C225" s="230">
        <v>41890</v>
      </c>
      <c r="D225" s="361">
        <v>47362</v>
      </c>
      <c r="E225" s="361" t="str">
        <f t="shared" ref="E225:E259" ca="1" si="28">IF(D225&lt;=$T$2,"CADUCADO","VIGENTE")</f>
        <v>VIGENTE</v>
      </c>
      <c r="F225" s="548" t="str">
        <f t="shared" ca="1" si="23"/>
        <v>OK</v>
      </c>
      <c r="G225" s="231" t="s">
        <v>1305</v>
      </c>
      <c r="H225" s="362" t="s">
        <v>1886</v>
      </c>
      <c r="I225" s="363" t="s">
        <v>1890</v>
      </c>
      <c r="J225" s="231"/>
      <c r="K225" s="347"/>
      <c r="L225" s="876"/>
      <c r="M225" s="876" t="str">
        <f t="shared" si="26"/>
        <v>D1408-27</v>
      </c>
      <c r="N225" s="876" t="str">
        <f t="shared" si="27"/>
        <v/>
      </c>
    </row>
    <row r="226" spans="1:14" s="350" customFormat="1" ht="31.5" customHeight="1">
      <c r="A226" s="316" t="s">
        <v>1634</v>
      </c>
      <c r="B226" s="237" t="s">
        <v>1883</v>
      </c>
      <c r="C226" s="257">
        <v>41890</v>
      </c>
      <c r="D226" s="351">
        <v>47362</v>
      </c>
      <c r="E226" s="351" t="str">
        <f t="shared" ca="1" si="28"/>
        <v>VIGENTE</v>
      </c>
      <c r="F226" s="654" t="str">
        <f t="shared" ca="1" si="23"/>
        <v>OK</v>
      </c>
      <c r="G226" s="237" t="s">
        <v>1305</v>
      </c>
      <c r="H226" s="242" t="s">
        <v>1887</v>
      </c>
      <c r="I226" s="258"/>
      <c r="J226" s="237" t="s">
        <v>1879</v>
      </c>
      <c r="K226" s="337" t="s">
        <v>1891</v>
      </c>
      <c r="L226" s="876"/>
      <c r="M226" s="876" t="str">
        <f t="shared" si="26"/>
        <v>D1408-30</v>
      </c>
      <c r="N226" s="876" t="str">
        <f t="shared" si="27"/>
        <v/>
      </c>
    </row>
    <row r="227" spans="1:14" s="350" customFormat="1" ht="34.5" customHeight="1">
      <c r="A227" s="316" t="s">
        <v>1634</v>
      </c>
      <c r="B227" s="237" t="s">
        <v>1884</v>
      </c>
      <c r="C227" s="257">
        <v>41890</v>
      </c>
      <c r="D227" s="351">
        <v>47362</v>
      </c>
      <c r="E227" s="351" t="str">
        <f t="shared" ca="1" si="28"/>
        <v>VIGENTE</v>
      </c>
      <c r="F227" s="654" t="str">
        <f t="shared" ca="1" si="23"/>
        <v>OK</v>
      </c>
      <c r="G227" s="237" t="s">
        <v>1305</v>
      </c>
      <c r="H227" s="242" t="s">
        <v>1888</v>
      </c>
      <c r="I227" s="258"/>
      <c r="J227" s="237" t="s">
        <v>1880</v>
      </c>
      <c r="K227" s="337" t="s">
        <v>1892</v>
      </c>
      <c r="L227" s="876"/>
      <c r="M227" s="876" t="str">
        <f t="shared" si="26"/>
        <v>D1410-36</v>
      </c>
      <c r="N227" s="876" t="str">
        <f t="shared" si="27"/>
        <v/>
      </c>
    </row>
    <row r="228" spans="1:14" s="350" customFormat="1" ht="30" customHeight="1">
      <c r="A228" s="316" t="s">
        <v>1634</v>
      </c>
      <c r="B228" s="237" t="s">
        <v>1885</v>
      </c>
      <c r="C228" s="257">
        <v>41890</v>
      </c>
      <c r="D228" s="351">
        <v>47362</v>
      </c>
      <c r="E228" s="351" t="str">
        <f t="shared" ca="1" si="28"/>
        <v>VIGENTE</v>
      </c>
      <c r="F228" s="654" t="str">
        <f t="shared" ca="1" si="23"/>
        <v>OK</v>
      </c>
      <c r="G228" s="237" t="s">
        <v>1305</v>
      </c>
      <c r="H228" s="242" t="s">
        <v>1889</v>
      </c>
      <c r="I228" s="258"/>
      <c r="J228" s="237" t="s">
        <v>1881</v>
      </c>
      <c r="K228" s="337" t="s">
        <v>1893</v>
      </c>
      <c r="L228" s="876"/>
      <c r="M228" s="876" t="str">
        <f t="shared" si="26"/>
        <v>D1410-37</v>
      </c>
      <c r="N228" s="876" t="str">
        <f t="shared" si="27"/>
        <v/>
      </c>
    </row>
    <row r="229" spans="1:14" s="1762" customFormat="1" ht="44.25" customHeight="1">
      <c r="A229" s="1590" t="s">
        <v>1635</v>
      </c>
      <c r="B229" s="1542" t="s">
        <v>2000</v>
      </c>
      <c r="C229" s="1543">
        <v>42032</v>
      </c>
      <c r="D229" s="1591">
        <v>45658</v>
      </c>
      <c r="E229" s="1592" t="str">
        <f t="shared" ca="1" si="28"/>
        <v>CADUCADO</v>
      </c>
      <c r="F229" s="1593" t="str">
        <f t="shared" ca="1" si="23"/>
        <v>ALERTA</v>
      </c>
      <c r="G229" s="1542" t="s">
        <v>1304</v>
      </c>
      <c r="H229" s="362" t="s">
        <v>4670</v>
      </c>
      <c r="I229" s="362" t="s">
        <v>2001</v>
      </c>
      <c r="J229" s="231"/>
      <c r="K229" s="347"/>
      <c r="L229" s="1761"/>
      <c r="M229" s="1761" t="str">
        <f t="shared" si="26"/>
        <v>D1410-38</v>
      </c>
      <c r="N229" s="1761" t="str">
        <f t="shared" si="27"/>
        <v/>
      </c>
    </row>
    <row r="230" spans="1:14" s="350" customFormat="1" ht="15" customHeight="1">
      <c r="A230" s="316" t="s">
        <v>1634</v>
      </c>
      <c r="B230" s="237" t="s">
        <v>2002</v>
      </c>
      <c r="C230" s="257">
        <v>42032</v>
      </c>
      <c r="D230" s="351">
        <v>45658</v>
      </c>
      <c r="E230" s="351" t="str">
        <f t="shared" ca="1" si="28"/>
        <v>CADUCADO</v>
      </c>
      <c r="F230" s="654" t="str">
        <f t="shared" ca="1" si="23"/>
        <v>ALERTA</v>
      </c>
      <c r="G230" s="237" t="s">
        <v>1304</v>
      </c>
      <c r="H230" s="242" t="s">
        <v>2008</v>
      </c>
      <c r="I230" s="242"/>
      <c r="J230" s="237" t="s">
        <v>2011</v>
      </c>
      <c r="K230" s="337" t="s">
        <v>2005</v>
      </c>
      <c r="L230" s="876"/>
      <c r="M230" s="876" t="str">
        <f t="shared" si="26"/>
        <v>D1409-34</v>
      </c>
      <c r="N230" s="876" t="str">
        <f t="shared" si="27"/>
        <v/>
      </c>
    </row>
    <row r="231" spans="1:14" s="350" customFormat="1" ht="18" customHeight="1">
      <c r="A231" s="316" t="s">
        <v>1634</v>
      </c>
      <c r="B231" s="237" t="s">
        <v>2003</v>
      </c>
      <c r="C231" s="257">
        <v>42032</v>
      </c>
      <c r="D231" s="351">
        <v>45658</v>
      </c>
      <c r="E231" s="351" t="str">
        <f t="shared" ca="1" si="28"/>
        <v>CADUCADO</v>
      </c>
      <c r="F231" s="654" t="str">
        <f t="shared" ca="1" si="23"/>
        <v>ALERTA</v>
      </c>
      <c r="G231" s="237" t="s">
        <v>1304</v>
      </c>
      <c r="H231" s="242" t="s">
        <v>2009</v>
      </c>
      <c r="I231" s="242"/>
      <c r="J231" s="237" t="s">
        <v>2012</v>
      </c>
      <c r="K231" s="337" t="s">
        <v>2006</v>
      </c>
      <c r="L231" s="876"/>
      <c r="M231" s="876" t="str">
        <f t="shared" si="26"/>
        <v>D1409-34</v>
      </c>
      <c r="N231" s="876" t="str">
        <f t="shared" si="27"/>
        <v>1</v>
      </c>
    </row>
    <row r="232" spans="1:14" s="350" customFormat="1" ht="18" customHeight="1">
      <c r="A232" s="316" t="s">
        <v>1634</v>
      </c>
      <c r="B232" s="237" t="s">
        <v>2004</v>
      </c>
      <c r="C232" s="257">
        <v>42032</v>
      </c>
      <c r="D232" s="351">
        <v>45658</v>
      </c>
      <c r="E232" s="351" t="str">
        <f t="shared" ca="1" si="28"/>
        <v>CADUCADO</v>
      </c>
      <c r="F232" s="654" t="str">
        <f t="shared" ca="1" si="23"/>
        <v>ALERTA</v>
      </c>
      <c r="G232" s="237" t="s">
        <v>1304</v>
      </c>
      <c r="H232" s="242" t="s">
        <v>2010</v>
      </c>
      <c r="I232" s="242"/>
      <c r="J232" s="237" t="s">
        <v>582</v>
      </c>
      <c r="K232" s="337" t="s">
        <v>2007</v>
      </c>
      <c r="L232" s="876"/>
      <c r="M232" s="876" t="str">
        <f t="shared" si="26"/>
        <v>D1409-34</v>
      </c>
      <c r="N232" s="876" t="str">
        <f t="shared" si="27"/>
        <v>2</v>
      </c>
    </row>
    <row r="233" spans="1:14" s="1762" customFormat="1" ht="44.25" customHeight="1">
      <c r="A233" s="316" t="s">
        <v>1633</v>
      </c>
      <c r="B233" s="694" t="s">
        <v>2035</v>
      </c>
      <c r="C233" s="257">
        <v>42073</v>
      </c>
      <c r="D233" s="351">
        <v>45717</v>
      </c>
      <c r="E233" s="351" t="str">
        <f t="shared" ca="1" si="28"/>
        <v>CADUCADO</v>
      </c>
      <c r="F233" s="654" t="str">
        <f t="shared" ca="1" si="23"/>
        <v>ALERTA</v>
      </c>
      <c r="G233" s="237" t="s">
        <v>1306</v>
      </c>
      <c r="H233" s="242" t="s">
        <v>2036</v>
      </c>
      <c r="I233" s="258" t="s">
        <v>2037</v>
      </c>
      <c r="J233" s="237" t="s">
        <v>2039</v>
      </c>
      <c r="K233" s="337" t="s">
        <v>2038</v>
      </c>
      <c r="L233" s="1761"/>
      <c r="M233" s="1761" t="str">
        <f t="shared" si="26"/>
        <v>D1409-34</v>
      </c>
      <c r="N233" s="1761" t="str">
        <f t="shared" si="27"/>
        <v>3</v>
      </c>
    </row>
    <row r="234" spans="1:14" s="350" customFormat="1" ht="15" customHeight="1">
      <c r="A234" s="316" t="s">
        <v>1633</v>
      </c>
      <c r="B234" s="694" t="s">
        <v>2041</v>
      </c>
      <c r="C234" s="257">
        <v>42072</v>
      </c>
      <c r="D234" s="351">
        <v>45717</v>
      </c>
      <c r="E234" s="351" t="str">
        <f t="shared" ca="1" si="28"/>
        <v>CADUCADO</v>
      </c>
      <c r="F234" s="654" t="str">
        <f t="shared" ca="1" si="23"/>
        <v>ALERTA</v>
      </c>
      <c r="G234" s="237" t="s">
        <v>1306</v>
      </c>
      <c r="H234" s="242" t="s">
        <v>2040</v>
      </c>
      <c r="I234" s="258" t="s">
        <v>4953</v>
      </c>
      <c r="J234" s="237" t="s">
        <v>2042</v>
      </c>
      <c r="K234" s="337" t="s">
        <v>2043</v>
      </c>
      <c r="L234" s="876"/>
      <c r="M234" s="876" t="str">
        <f t="shared" si="26"/>
        <v>D1409-32</v>
      </c>
      <c r="N234" s="876" t="str">
        <f t="shared" si="27"/>
        <v/>
      </c>
    </row>
    <row r="235" spans="1:14" s="350" customFormat="1" ht="18" customHeight="1">
      <c r="A235" s="316" t="s">
        <v>1633</v>
      </c>
      <c r="B235" s="694" t="s">
        <v>2063</v>
      </c>
      <c r="C235" s="257">
        <v>42132</v>
      </c>
      <c r="D235" s="351">
        <v>45778</v>
      </c>
      <c r="E235" s="351" t="str">
        <f t="shared" ca="1" si="28"/>
        <v>CADUCADO</v>
      </c>
      <c r="F235" s="654" t="str">
        <f t="shared" ca="1" si="23"/>
        <v>ALERTA</v>
      </c>
      <c r="G235" s="237" t="s">
        <v>1305</v>
      </c>
      <c r="H235" s="242" t="s">
        <v>2064</v>
      </c>
      <c r="I235" s="258" t="s">
        <v>2853</v>
      </c>
      <c r="J235" s="237" t="s">
        <v>2066</v>
      </c>
      <c r="K235" s="337" t="s">
        <v>2065</v>
      </c>
      <c r="L235" s="876"/>
      <c r="M235" s="876" t="str">
        <f t="shared" si="26"/>
        <v>D1409-32</v>
      </c>
      <c r="N235" s="876" t="str">
        <f t="shared" si="27"/>
        <v>1</v>
      </c>
    </row>
    <row r="236" spans="1:14" s="350" customFormat="1" ht="49.5" customHeight="1">
      <c r="A236" s="316" t="s">
        <v>1633</v>
      </c>
      <c r="B236" s="694" t="s">
        <v>2068</v>
      </c>
      <c r="C236" s="257">
        <v>42132</v>
      </c>
      <c r="D236" s="351">
        <v>45778</v>
      </c>
      <c r="E236" s="351" t="str">
        <f t="shared" ca="1" si="28"/>
        <v>CADUCADO</v>
      </c>
      <c r="F236" s="654" t="str">
        <f t="shared" ca="1" si="23"/>
        <v>ALERTA</v>
      </c>
      <c r="G236" s="237" t="s">
        <v>1305</v>
      </c>
      <c r="H236" s="242" t="s">
        <v>2067</v>
      </c>
      <c r="I236" s="258" t="s">
        <v>2854</v>
      </c>
      <c r="J236" s="237" t="s">
        <v>2069</v>
      </c>
      <c r="K236" s="337" t="s">
        <v>2070</v>
      </c>
      <c r="L236" s="876"/>
      <c r="M236" s="876" t="str">
        <f t="shared" ref="M236:M242" si="29">IF(ISNUMBER(FIND("/",$B228,1)),MID($B228,1,FIND("/",$B228,1)-1),$B228)</f>
        <v>D1409-32</v>
      </c>
      <c r="N236" s="876" t="str">
        <f t="shared" ref="N236:N242" si="30">IF(ISNUMBER(FIND("/",$B228,1)),MID($B228,FIND("/",$B228,1)+1,LEN($B228)),"")</f>
        <v>3</v>
      </c>
    </row>
    <row r="237" spans="1:14" s="350" customFormat="1" ht="15" customHeight="1">
      <c r="A237" s="316" t="s">
        <v>1633</v>
      </c>
      <c r="B237" s="694" t="s">
        <v>2071</v>
      </c>
      <c r="C237" s="257">
        <v>42132</v>
      </c>
      <c r="D237" s="351">
        <v>45778</v>
      </c>
      <c r="E237" s="351" t="str">
        <f t="shared" ca="1" si="28"/>
        <v>CADUCADO</v>
      </c>
      <c r="F237" s="654" t="str">
        <f t="shared" ca="1" si="23"/>
        <v>ALERTA</v>
      </c>
      <c r="G237" s="237" t="s">
        <v>1305</v>
      </c>
      <c r="H237" s="242" t="s">
        <v>2072</v>
      </c>
      <c r="I237" s="242" t="s">
        <v>2855</v>
      </c>
      <c r="J237" s="237" t="s">
        <v>2073</v>
      </c>
      <c r="K237" s="337" t="s">
        <v>2074</v>
      </c>
      <c r="L237" s="876"/>
      <c r="M237" s="876" t="str">
        <f t="shared" si="29"/>
        <v>D1501-01</v>
      </c>
      <c r="N237" s="876" t="str">
        <f t="shared" si="30"/>
        <v/>
      </c>
    </row>
    <row r="238" spans="1:14" s="350" customFormat="1" ht="18" customHeight="1">
      <c r="A238" s="316" t="s">
        <v>1633</v>
      </c>
      <c r="B238" s="694" t="s">
        <v>2076</v>
      </c>
      <c r="C238" s="257">
        <v>42132</v>
      </c>
      <c r="D238" s="351">
        <v>45778</v>
      </c>
      <c r="E238" s="351" t="str">
        <f t="shared" ca="1" si="28"/>
        <v>CADUCADO</v>
      </c>
      <c r="F238" s="654" t="str">
        <f t="shared" ca="1" si="23"/>
        <v>ALERTA</v>
      </c>
      <c r="G238" s="237" t="s">
        <v>1305</v>
      </c>
      <c r="H238" s="242" t="s">
        <v>2075</v>
      </c>
      <c r="I238" s="242" t="s">
        <v>2077</v>
      </c>
      <c r="J238" s="237" t="s">
        <v>2078</v>
      </c>
      <c r="K238" s="337" t="s">
        <v>2079</v>
      </c>
      <c r="L238" s="876"/>
      <c r="M238" s="876" t="str">
        <f t="shared" si="29"/>
        <v>D1501-01</v>
      </c>
      <c r="N238" s="876" t="str">
        <f t="shared" si="30"/>
        <v>1</v>
      </c>
    </row>
    <row r="239" spans="1:14" s="350" customFormat="1" ht="18" customHeight="1">
      <c r="A239" s="278" t="s">
        <v>1633</v>
      </c>
      <c r="B239" s="694" t="s">
        <v>2105</v>
      </c>
      <c r="C239" s="238">
        <v>42163</v>
      </c>
      <c r="D239" s="351">
        <v>45809</v>
      </c>
      <c r="E239" s="351" t="str">
        <f t="shared" ca="1" si="28"/>
        <v>CADUCADO</v>
      </c>
      <c r="F239" s="654" t="str">
        <f t="shared" ca="1" si="23"/>
        <v>ALERTA</v>
      </c>
      <c r="G239" s="237" t="s">
        <v>1305</v>
      </c>
      <c r="H239" s="242" t="s">
        <v>2106</v>
      </c>
      <c r="I239" s="242" t="s">
        <v>2856</v>
      </c>
      <c r="J239" s="237" t="s">
        <v>2107</v>
      </c>
      <c r="K239" s="337" t="s">
        <v>2108</v>
      </c>
      <c r="L239" s="876"/>
      <c r="M239" s="876" t="str">
        <f t="shared" si="29"/>
        <v>D1501-01</v>
      </c>
      <c r="N239" s="876" t="str">
        <f t="shared" si="30"/>
        <v>2</v>
      </c>
    </row>
    <row r="240" spans="1:14" s="350" customFormat="1" ht="40.5" customHeight="1">
      <c r="A240" s="316" t="s">
        <v>1633</v>
      </c>
      <c r="B240" s="694" t="s">
        <v>2104</v>
      </c>
      <c r="C240" s="257">
        <v>42163</v>
      </c>
      <c r="D240" s="351">
        <v>45809</v>
      </c>
      <c r="E240" s="351" t="str">
        <f t="shared" ca="1" si="28"/>
        <v>CADUCADO</v>
      </c>
      <c r="F240" s="654" t="str">
        <f t="shared" ca="1" si="23"/>
        <v>ALERTA</v>
      </c>
      <c r="G240" s="237" t="s">
        <v>1305</v>
      </c>
      <c r="H240" s="242" t="s">
        <v>2109</v>
      </c>
      <c r="I240" s="258" t="s">
        <v>2857</v>
      </c>
      <c r="J240" s="237" t="s">
        <v>2110</v>
      </c>
      <c r="K240" s="337" t="s">
        <v>2111</v>
      </c>
      <c r="L240" s="876"/>
      <c r="M240" s="876" t="str">
        <f t="shared" si="29"/>
        <v>D1501-01</v>
      </c>
      <c r="N240" s="876" t="str">
        <f t="shared" si="30"/>
        <v>3</v>
      </c>
    </row>
    <row r="241" spans="1:147" s="352" customFormat="1" ht="90" customHeight="1">
      <c r="A241" s="316" t="s">
        <v>1633</v>
      </c>
      <c r="B241" s="237" t="s">
        <v>2113</v>
      </c>
      <c r="C241" s="257">
        <v>42163</v>
      </c>
      <c r="D241" s="351">
        <v>45809</v>
      </c>
      <c r="E241" s="351" t="str">
        <f t="shared" ca="1" si="28"/>
        <v>CADUCADO</v>
      </c>
      <c r="F241" s="654" t="str">
        <f t="shared" ca="1" si="23"/>
        <v>ALERTA</v>
      </c>
      <c r="G241" s="237" t="s">
        <v>1305</v>
      </c>
      <c r="H241" s="242" t="s">
        <v>2114</v>
      </c>
      <c r="I241" s="258" t="s">
        <v>2858</v>
      </c>
      <c r="J241" s="237" t="s">
        <v>2115</v>
      </c>
      <c r="K241" s="337" t="s">
        <v>2116</v>
      </c>
      <c r="L241" s="1028"/>
      <c r="M241" s="1028" t="str">
        <f t="shared" si="29"/>
        <v>D1503-12</v>
      </c>
      <c r="N241" s="1028" t="str">
        <f t="shared" si="30"/>
        <v/>
      </c>
    </row>
    <row r="242" spans="1:147" s="352" customFormat="1" ht="45">
      <c r="A242" s="316" t="s">
        <v>1633</v>
      </c>
      <c r="B242" s="237" t="s">
        <v>2117</v>
      </c>
      <c r="C242" s="257">
        <v>42163</v>
      </c>
      <c r="D242" s="351">
        <v>45809</v>
      </c>
      <c r="E242" s="351" t="str">
        <f t="shared" ca="1" si="28"/>
        <v>CADUCADO</v>
      </c>
      <c r="F242" s="654" t="str">
        <f t="shared" ca="1" si="23"/>
        <v>ALERTA</v>
      </c>
      <c r="G242" s="237" t="s">
        <v>1305</v>
      </c>
      <c r="H242" s="242" t="s">
        <v>2118</v>
      </c>
      <c r="I242" s="258" t="s">
        <v>2859</v>
      </c>
      <c r="J242" s="237" t="s">
        <v>2119</v>
      </c>
      <c r="K242" s="337" t="s">
        <v>2120</v>
      </c>
      <c r="L242" s="1028"/>
      <c r="M242" s="1028" t="str">
        <f t="shared" si="29"/>
        <v>D1503-09</v>
      </c>
      <c r="N242" s="1028" t="str">
        <f t="shared" si="30"/>
        <v/>
      </c>
    </row>
    <row r="243" spans="1:147" s="352" customFormat="1" ht="30" customHeight="1">
      <c r="A243" s="316" t="s">
        <v>1633</v>
      </c>
      <c r="B243" s="237" t="s">
        <v>2112</v>
      </c>
      <c r="C243" s="257">
        <v>42163</v>
      </c>
      <c r="D243" s="351">
        <v>45809</v>
      </c>
      <c r="E243" s="351" t="str">
        <f t="shared" ca="1" si="28"/>
        <v>CADUCADO</v>
      </c>
      <c r="F243" s="654" t="str">
        <f t="shared" ca="1" si="23"/>
        <v>ALERTA</v>
      </c>
      <c r="G243" s="237" t="s">
        <v>1305</v>
      </c>
      <c r="H243" s="242" t="s">
        <v>2121</v>
      </c>
      <c r="I243" s="258" t="s">
        <v>2860</v>
      </c>
      <c r="J243" s="237" t="s">
        <v>2110</v>
      </c>
      <c r="K243" s="337" t="s">
        <v>2122</v>
      </c>
      <c r="L243" s="1028"/>
      <c r="M243" s="1028" t="e">
        <f>IF(ISNUMBER(FIND("/",#REF!,1)),MID(#REF!,1,FIND("/",#REF!,1)-1),#REF!)</f>
        <v>#REF!</v>
      </c>
      <c r="N243" s="1028" t="str">
        <f>IF(ISNUMBER(FIND("/",#REF!,1)),MID(#REF!,FIND("/",#REF!,1)+1,LEN(#REF!)),"")</f>
        <v/>
      </c>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c r="AK243" s="353"/>
      <c r="AL243" s="353"/>
      <c r="AM243" s="353"/>
      <c r="AN243" s="353"/>
      <c r="AO243" s="353"/>
      <c r="AP243" s="353"/>
      <c r="AQ243" s="353"/>
      <c r="AR243" s="353"/>
      <c r="AS243" s="353"/>
      <c r="AT243" s="353"/>
      <c r="AU243" s="353"/>
      <c r="AV243" s="353"/>
      <c r="AW243" s="353"/>
      <c r="AX243" s="353"/>
      <c r="AY243" s="353"/>
      <c r="AZ243" s="353"/>
      <c r="BA243" s="353"/>
      <c r="BB243" s="353"/>
      <c r="BC243" s="353"/>
      <c r="BD243" s="353"/>
      <c r="BE243" s="353"/>
      <c r="BF243" s="353"/>
      <c r="BG243" s="353"/>
      <c r="BH243" s="353"/>
      <c r="BI243" s="353"/>
      <c r="BJ243" s="353"/>
      <c r="BK243" s="353"/>
      <c r="BL243" s="353"/>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c r="CI243" s="353"/>
      <c r="CJ243" s="353"/>
      <c r="CK243" s="353"/>
      <c r="CL243" s="353"/>
      <c r="CM243" s="353"/>
      <c r="CN243" s="353"/>
      <c r="CO243" s="353"/>
      <c r="CP243" s="353"/>
      <c r="CQ243" s="353"/>
      <c r="CR243" s="353"/>
      <c r="CS243" s="353"/>
      <c r="CT243" s="353"/>
      <c r="CU243" s="353"/>
      <c r="CV243" s="353"/>
      <c r="CW243" s="353"/>
      <c r="CX243" s="353"/>
      <c r="CY243" s="353"/>
      <c r="CZ243" s="353"/>
      <c r="DA243" s="353"/>
      <c r="DB243" s="353"/>
      <c r="DC243" s="353"/>
      <c r="DD243" s="353"/>
      <c r="DE243" s="353"/>
      <c r="DF243" s="353"/>
      <c r="DG243" s="353"/>
      <c r="DH243" s="353"/>
      <c r="DI243" s="353"/>
      <c r="DJ243" s="353"/>
      <c r="DK243" s="353"/>
      <c r="DL243" s="353"/>
      <c r="DM243" s="353"/>
      <c r="DN243" s="353"/>
      <c r="DO243" s="353"/>
      <c r="DP243" s="353"/>
      <c r="DQ243" s="353"/>
      <c r="DR243" s="353"/>
      <c r="DS243" s="353"/>
      <c r="DT243" s="353"/>
      <c r="DU243" s="353"/>
      <c r="DV243" s="353"/>
      <c r="DW243" s="353"/>
      <c r="DX243" s="353"/>
      <c r="DY243" s="353"/>
      <c r="DZ243" s="353"/>
      <c r="EA243" s="353"/>
      <c r="EB243" s="353"/>
      <c r="EC243" s="353"/>
      <c r="ED243" s="353"/>
      <c r="EE243" s="353"/>
      <c r="EF243" s="353"/>
      <c r="EG243" s="353"/>
      <c r="EH243" s="353"/>
      <c r="EI243" s="353"/>
      <c r="EJ243" s="353"/>
      <c r="EK243" s="353"/>
      <c r="EL243" s="353"/>
      <c r="EM243" s="353"/>
      <c r="EN243" s="353"/>
      <c r="EO243" s="353"/>
      <c r="EP243" s="353"/>
      <c r="EQ243" s="353"/>
    </row>
    <row r="244" spans="1:147" s="354" customFormat="1" ht="30" customHeight="1">
      <c r="A244" s="316" t="s">
        <v>1633</v>
      </c>
      <c r="B244" s="237" t="s">
        <v>2123</v>
      </c>
      <c r="C244" s="257">
        <v>42163</v>
      </c>
      <c r="D244" s="351">
        <v>45809</v>
      </c>
      <c r="E244" s="351" t="str">
        <f t="shared" ca="1" si="28"/>
        <v>CADUCADO</v>
      </c>
      <c r="F244" s="654" t="str">
        <f t="shared" ref="F244:F259" ca="1" si="31">IF($T$2&gt;=(EDATE(D244,-3)),"ALERTA","OK")</f>
        <v>ALERTA</v>
      </c>
      <c r="G244" s="237" t="s">
        <v>1305</v>
      </c>
      <c r="H244" s="242" t="s">
        <v>2124</v>
      </c>
      <c r="I244" s="258" t="s">
        <v>2861</v>
      </c>
      <c r="J244" s="237" t="s">
        <v>2073</v>
      </c>
      <c r="K244" s="337" t="s">
        <v>2125</v>
      </c>
      <c r="L244" s="1028"/>
      <c r="M244" s="1028" t="str">
        <f t="shared" ref="M244:M259" si="32">IF(ISNUMBER(FIND("/",$B235,1)),MID($B235,1,FIND("/",$B235,1)-1),$B235)</f>
        <v>D1505-21</v>
      </c>
      <c r="N244" s="1028" t="str">
        <f t="shared" ref="N244:N259" si="33">IF(ISNUMBER(FIND("/",$B235,1)),MID($B235,FIND("/",$B235,1)+1,LEN($B235)),"")</f>
        <v/>
      </c>
      <c r="O244" s="353"/>
      <c r="P244" s="353"/>
      <c r="Q244" s="353"/>
      <c r="R244" s="353"/>
      <c r="S244" s="353"/>
      <c r="T244" s="353"/>
      <c r="U244" s="353"/>
      <c r="V244" s="353"/>
      <c r="W244" s="353"/>
      <c r="X244" s="353"/>
      <c r="Y244" s="353"/>
      <c r="Z244" s="353"/>
      <c r="AA244" s="353"/>
      <c r="AB244" s="353"/>
      <c r="AC244" s="353"/>
      <c r="AD244" s="353"/>
      <c r="AE244" s="353"/>
      <c r="AF244" s="353"/>
      <c r="AG244" s="353"/>
      <c r="AH244" s="353"/>
      <c r="AI244" s="353"/>
      <c r="AJ244" s="353"/>
      <c r="AK244" s="353"/>
      <c r="AL244" s="353"/>
      <c r="AM244" s="353"/>
      <c r="AN244" s="353"/>
      <c r="AO244" s="353"/>
      <c r="AP244" s="353"/>
      <c r="AQ244" s="353"/>
      <c r="AR244" s="353"/>
      <c r="AS244" s="353"/>
      <c r="AT244" s="353"/>
      <c r="AU244" s="353"/>
      <c r="AV244" s="353"/>
      <c r="AW244" s="353"/>
      <c r="AX244" s="353"/>
      <c r="AY244" s="353"/>
      <c r="AZ244" s="353"/>
      <c r="BA244" s="353"/>
      <c r="BB244" s="353"/>
      <c r="BC244" s="353"/>
      <c r="BD244" s="353"/>
      <c r="BE244" s="353"/>
      <c r="BF244" s="353"/>
      <c r="BG244" s="353"/>
      <c r="BH244" s="353"/>
      <c r="BI244" s="353"/>
      <c r="BJ244" s="353"/>
      <c r="BK244" s="353"/>
      <c r="BL244" s="353"/>
      <c r="BM244" s="353"/>
      <c r="BN244" s="353"/>
      <c r="BO244" s="353"/>
      <c r="BP244" s="353"/>
      <c r="BQ244" s="353"/>
      <c r="BR244" s="353"/>
      <c r="BS244" s="353"/>
      <c r="BT244" s="353"/>
      <c r="BU244" s="353"/>
      <c r="BV244" s="353"/>
      <c r="BW244" s="353"/>
      <c r="BX244" s="353"/>
      <c r="BY244" s="353"/>
      <c r="BZ244" s="353"/>
      <c r="CA244" s="353"/>
      <c r="CB244" s="353"/>
      <c r="CC244" s="353"/>
      <c r="CD244" s="353"/>
      <c r="CE244" s="353"/>
      <c r="CF244" s="353"/>
      <c r="CG244" s="353"/>
      <c r="CH244" s="353"/>
      <c r="CI244" s="353"/>
      <c r="CJ244" s="353"/>
      <c r="CK244" s="353"/>
      <c r="CL244" s="353"/>
      <c r="CM244" s="353"/>
      <c r="CN244" s="353"/>
      <c r="CO244" s="353"/>
      <c r="CP244" s="353"/>
      <c r="CQ244" s="353"/>
      <c r="CR244" s="353"/>
      <c r="CS244" s="353"/>
      <c r="CT244" s="353"/>
      <c r="CU244" s="353"/>
      <c r="CV244" s="353"/>
      <c r="CW244" s="353"/>
      <c r="CX244" s="353"/>
      <c r="CY244" s="353"/>
      <c r="CZ244" s="353"/>
      <c r="DA244" s="353"/>
      <c r="DB244" s="353"/>
      <c r="DC244" s="353"/>
      <c r="DD244" s="353"/>
      <c r="DE244" s="353"/>
      <c r="DF244" s="353"/>
      <c r="DG244" s="353"/>
      <c r="DH244" s="353"/>
      <c r="DI244" s="353"/>
      <c r="DJ244" s="353"/>
      <c r="DK244" s="353"/>
      <c r="DL244" s="353"/>
      <c r="DM244" s="353"/>
      <c r="DN244" s="353"/>
      <c r="DO244" s="353"/>
      <c r="DP244" s="353"/>
      <c r="DQ244" s="353"/>
      <c r="DR244" s="353"/>
      <c r="DS244" s="353"/>
      <c r="DT244" s="353"/>
      <c r="DU244" s="353"/>
      <c r="DV244" s="353"/>
      <c r="DW244" s="353"/>
      <c r="DX244" s="353"/>
      <c r="DY244" s="353"/>
      <c r="DZ244" s="353"/>
      <c r="EA244" s="353"/>
      <c r="EB244" s="353"/>
      <c r="EC244" s="353"/>
      <c r="ED244" s="353"/>
      <c r="EE244" s="353"/>
      <c r="EF244" s="353"/>
      <c r="EG244" s="353"/>
      <c r="EH244" s="353"/>
      <c r="EI244" s="353"/>
      <c r="EJ244" s="353"/>
      <c r="EK244" s="353"/>
      <c r="EL244" s="353"/>
      <c r="EM244" s="353"/>
      <c r="EN244" s="353"/>
      <c r="EO244" s="353"/>
      <c r="EP244" s="353"/>
      <c r="EQ244" s="353"/>
    </row>
    <row r="245" spans="1:147" s="352" customFormat="1" ht="45" customHeight="1">
      <c r="A245" s="316" t="s">
        <v>1633</v>
      </c>
      <c r="B245" s="237" t="s">
        <v>2127</v>
      </c>
      <c r="C245" s="257">
        <v>42163</v>
      </c>
      <c r="D245" s="351">
        <v>45809</v>
      </c>
      <c r="E245" s="351" t="str">
        <f t="shared" ca="1" si="28"/>
        <v>CADUCADO</v>
      </c>
      <c r="F245" s="654" t="str">
        <f t="shared" ca="1" si="31"/>
        <v>ALERTA</v>
      </c>
      <c r="G245" s="237" t="s">
        <v>1305</v>
      </c>
      <c r="H245" s="242" t="s">
        <v>2126</v>
      </c>
      <c r="I245" s="258" t="s">
        <v>2128</v>
      </c>
      <c r="J245" s="237" t="s">
        <v>2129</v>
      </c>
      <c r="K245" s="337" t="s">
        <v>2130</v>
      </c>
      <c r="L245" s="1028"/>
      <c r="M245" s="1028" t="str">
        <f t="shared" si="32"/>
        <v>D1505-22</v>
      </c>
      <c r="N245" s="1028" t="str">
        <f t="shared" si="33"/>
        <v/>
      </c>
      <c r="O245" s="353"/>
      <c r="P245" s="353"/>
      <c r="Q245" s="353"/>
      <c r="R245" s="353"/>
      <c r="S245" s="353"/>
      <c r="T245" s="353"/>
      <c r="U245" s="353"/>
      <c r="V245" s="353"/>
      <c r="W245" s="353"/>
      <c r="X245" s="353"/>
      <c r="Y245" s="353"/>
      <c r="Z245" s="353"/>
      <c r="AA245" s="353"/>
      <c r="AB245" s="353"/>
      <c r="AC245" s="353"/>
      <c r="AD245" s="353"/>
      <c r="AE245" s="353"/>
      <c r="AF245" s="353"/>
      <c r="AG245" s="353"/>
      <c r="AH245" s="353"/>
      <c r="AI245" s="353"/>
      <c r="AJ245" s="353"/>
      <c r="AK245" s="353"/>
      <c r="AL245" s="353"/>
      <c r="AM245" s="353"/>
      <c r="AN245" s="353"/>
      <c r="AO245" s="353"/>
      <c r="AP245" s="353"/>
      <c r="AQ245" s="353"/>
      <c r="AR245" s="353"/>
      <c r="AS245" s="353"/>
      <c r="AT245" s="353"/>
      <c r="AU245" s="353"/>
      <c r="AV245" s="353"/>
      <c r="AW245" s="353"/>
      <c r="AX245" s="353"/>
      <c r="AY245" s="353"/>
      <c r="AZ245" s="353"/>
      <c r="BA245" s="353"/>
      <c r="BB245" s="353"/>
      <c r="BC245" s="353"/>
      <c r="BD245" s="353"/>
      <c r="BE245" s="353"/>
      <c r="BF245" s="353"/>
      <c r="BG245" s="353"/>
      <c r="BH245" s="353"/>
      <c r="BI245" s="353"/>
      <c r="BJ245" s="353"/>
      <c r="BK245" s="353"/>
      <c r="BL245" s="353"/>
      <c r="BM245" s="353"/>
      <c r="BN245" s="353"/>
      <c r="BO245" s="353"/>
      <c r="BP245" s="353"/>
      <c r="BQ245" s="353"/>
      <c r="BR245" s="353"/>
      <c r="BS245" s="353"/>
      <c r="BT245" s="353"/>
      <c r="BU245" s="353"/>
      <c r="BV245" s="353"/>
      <c r="BW245" s="353"/>
      <c r="BX245" s="353"/>
      <c r="BY245" s="353"/>
      <c r="BZ245" s="353"/>
      <c r="CA245" s="353"/>
      <c r="CB245" s="353"/>
      <c r="CC245" s="353"/>
      <c r="CD245" s="353"/>
      <c r="CE245" s="353"/>
      <c r="CF245" s="353"/>
      <c r="CG245" s="353"/>
      <c r="CH245" s="353"/>
      <c r="CI245" s="353"/>
      <c r="CJ245" s="353"/>
      <c r="CK245" s="353"/>
      <c r="CL245" s="353"/>
      <c r="CM245" s="353"/>
      <c r="CN245" s="353"/>
      <c r="CO245" s="353"/>
      <c r="CP245" s="353"/>
      <c r="CQ245" s="353"/>
      <c r="CR245" s="353"/>
      <c r="CS245" s="353"/>
      <c r="CT245" s="353"/>
      <c r="CU245" s="353"/>
      <c r="CV245" s="353"/>
      <c r="CW245" s="353"/>
      <c r="CX245" s="353"/>
      <c r="CY245" s="353"/>
      <c r="CZ245" s="353"/>
      <c r="DA245" s="353"/>
      <c r="DB245" s="353"/>
      <c r="DC245" s="353"/>
      <c r="DD245" s="353"/>
      <c r="DE245" s="353"/>
      <c r="DF245" s="353"/>
      <c r="DG245" s="353"/>
      <c r="DH245" s="353"/>
      <c r="DI245" s="353"/>
      <c r="DJ245" s="353"/>
      <c r="DK245" s="353"/>
      <c r="DL245" s="353"/>
      <c r="DM245" s="353"/>
      <c r="DN245" s="353"/>
      <c r="DO245" s="353"/>
      <c r="DP245" s="353"/>
      <c r="DQ245" s="353"/>
      <c r="DR245" s="353"/>
      <c r="DS245" s="353"/>
      <c r="DT245" s="353"/>
      <c r="DU245" s="353"/>
      <c r="DV245" s="353"/>
      <c r="DW245" s="353"/>
      <c r="DX245" s="353"/>
      <c r="DY245" s="353"/>
      <c r="DZ245" s="353"/>
      <c r="EA245" s="353"/>
      <c r="EB245" s="353"/>
      <c r="EC245" s="353"/>
      <c r="ED245" s="353"/>
      <c r="EE245" s="353"/>
      <c r="EF245" s="353"/>
      <c r="EG245" s="353"/>
      <c r="EH245" s="353"/>
      <c r="EI245" s="353"/>
      <c r="EJ245" s="353"/>
      <c r="EK245" s="353"/>
      <c r="EL245" s="353"/>
      <c r="EM245" s="353"/>
      <c r="EN245" s="353"/>
      <c r="EO245" s="353"/>
      <c r="EP245" s="353"/>
      <c r="EQ245" s="353"/>
    </row>
    <row r="246" spans="1:147" s="157" customFormat="1" ht="30" customHeight="1">
      <c r="A246" s="316" t="s">
        <v>1633</v>
      </c>
      <c r="B246" s="237" t="s">
        <v>2133</v>
      </c>
      <c r="C246" s="257">
        <v>42163</v>
      </c>
      <c r="D246" s="351">
        <v>45809</v>
      </c>
      <c r="E246" s="351" t="str">
        <f t="shared" ca="1" si="28"/>
        <v>CADUCADO</v>
      </c>
      <c r="F246" s="654" t="str">
        <f t="shared" ca="1" si="31"/>
        <v>ALERTA</v>
      </c>
      <c r="G246" s="237" t="s">
        <v>1305</v>
      </c>
      <c r="H246" s="242" t="s">
        <v>2134</v>
      </c>
      <c r="I246" s="242" t="s">
        <v>2131</v>
      </c>
      <c r="J246" s="237" t="s">
        <v>2132</v>
      </c>
      <c r="K246" s="337" t="s">
        <v>2135</v>
      </c>
      <c r="L246" s="1028"/>
      <c r="M246" s="1028" t="str">
        <f t="shared" si="32"/>
        <v>D1505-23</v>
      </c>
      <c r="N246" s="1028" t="str">
        <f t="shared" si="33"/>
        <v/>
      </c>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c r="CF246" s="156"/>
      <c r="CG246" s="156"/>
      <c r="CH246" s="156"/>
      <c r="CI246" s="156"/>
      <c r="CJ246" s="156"/>
      <c r="CK246" s="156"/>
      <c r="CL246" s="156"/>
      <c r="CM246" s="156"/>
      <c r="CN246" s="156"/>
      <c r="CO246" s="156"/>
      <c r="CP246" s="156"/>
      <c r="CQ246" s="156"/>
      <c r="CR246" s="156"/>
      <c r="CS246" s="156"/>
      <c r="CT246" s="156"/>
      <c r="CU246" s="156"/>
      <c r="CV246" s="156"/>
      <c r="CW246" s="156"/>
      <c r="CX246" s="156"/>
      <c r="CY246" s="156"/>
      <c r="CZ246" s="156"/>
      <c r="DA246" s="156"/>
      <c r="DB246" s="156"/>
      <c r="DC246" s="156"/>
      <c r="DD246" s="156"/>
      <c r="DE246" s="156"/>
      <c r="DF246" s="156"/>
      <c r="DG246" s="156"/>
      <c r="DH246" s="156"/>
      <c r="DI246" s="156"/>
      <c r="DJ246" s="156"/>
      <c r="DK246" s="156"/>
      <c r="DL246" s="156"/>
      <c r="DM246" s="156"/>
      <c r="DN246" s="156"/>
      <c r="DO246" s="156"/>
      <c r="DP246" s="156"/>
      <c r="DQ246" s="156"/>
      <c r="DR246" s="156"/>
      <c r="DS246" s="156"/>
      <c r="DT246" s="156"/>
      <c r="DU246" s="156"/>
      <c r="DV246" s="156"/>
      <c r="DW246" s="156"/>
      <c r="DX246" s="156"/>
      <c r="DY246" s="156"/>
      <c r="DZ246" s="156"/>
      <c r="EA246" s="156"/>
      <c r="EB246" s="156"/>
      <c r="EC246" s="156"/>
      <c r="ED246" s="156"/>
      <c r="EE246" s="156"/>
      <c r="EF246" s="156"/>
      <c r="EG246" s="156"/>
      <c r="EH246" s="156"/>
      <c r="EI246" s="156"/>
      <c r="EJ246" s="156"/>
      <c r="EK246" s="156"/>
      <c r="EL246" s="156"/>
      <c r="EM246" s="156"/>
      <c r="EN246" s="156"/>
      <c r="EO246" s="156"/>
      <c r="EP246" s="156"/>
      <c r="EQ246" s="156"/>
    </row>
    <row r="247" spans="1:147" s="352" customFormat="1" ht="30" customHeight="1">
      <c r="A247" s="316" t="s">
        <v>1633</v>
      </c>
      <c r="B247" s="237" t="s">
        <v>2138</v>
      </c>
      <c r="C247" s="257">
        <v>42194</v>
      </c>
      <c r="D247" s="351">
        <v>45839</v>
      </c>
      <c r="E247" s="351" t="str">
        <f t="shared" ca="1" si="28"/>
        <v>VIGENTE</v>
      </c>
      <c r="F247" s="654" t="str">
        <f t="shared" ca="1" si="31"/>
        <v>ALERTA</v>
      </c>
      <c r="G247" s="237" t="s">
        <v>1305</v>
      </c>
      <c r="H247" s="242" t="s">
        <v>2139</v>
      </c>
      <c r="I247" s="242" t="s">
        <v>2140</v>
      </c>
      <c r="J247" s="237" t="s">
        <v>2142</v>
      </c>
      <c r="K247" s="337" t="s">
        <v>2141</v>
      </c>
      <c r="L247" s="1028"/>
      <c r="M247" s="1028" t="str">
        <f t="shared" si="32"/>
        <v>D1505-24</v>
      </c>
      <c r="N247" s="1028" t="str">
        <f t="shared" si="33"/>
        <v/>
      </c>
    </row>
    <row r="248" spans="1:147" s="352" customFormat="1" ht="30" customHeight="1">
      <c r="A248" s="316" t="s">
        <v>1633</v>
      </c>
      <c r="B248" s="237" t="s">
        <v>2145</v>
      </c>
      <c r="C248" s="257">
        <v>42195</v>
      </c>
      <c r="D248" s="351">
        <v>45839</v>
      </c>
      <c r="E248" s="351" t="str">
        <f t="shared" ca="1" si="28"/>
        <v>VIGENTE</v>
      </c>
      <c r="F248" s="654" t="str">
        <f t="shared" ca="1" si="31"/>
        <v>ALERTA</v>
      </c>
      <c r="G248" s="237" t="s">
        <v>1305</v>
      </c>
      <c r="H248" s="242" t="s">
        <v>2143</v>
      </c>
      <c r="I248" s="242" t="s">
        <v>2146</v>
      </c>
      <c r="J248" s="237" t="s">
        <v>2147</v>
      </c>
      <c r="K248" s="337" t="s">
        <v>2148</v>
      </c>
      <c r="L248" s="1028"/>
      <c r="M248" s="1028" t="str">
        <f t="shared" si="32"/>
        <v>D1506-36</v>
      </c>
      <c r="N248" s="1028" t="str">
        <f t="shared" si="33"/>
        <v/>
      </c>
    </row>
    <row r="249" spans="1:147" s="352" customFormat="1" ht="30" customHeight="1">
      <c r="A249" s="316" t="s">
        <v>1633</v>
      </c>
      <c r="B249" s="237" t="s">
        <v>2153</v>
      </c>
      <c r="C249" s="257">
        <v>42195</v>
      </c>
      <c r="D249" s="351">
        <v>45839</v>
      </c>
      <c r="E249" s="351" t="str">
        <f t="shared" ca="1" si="28"/>
        <v>VIGENTE</v>
      </c>
      <c r="F249" s="654" t="str">
        <f t="shared" ca="1" si="31"/>
        <v>ALERTA</v>
      </c>
      <c r="G249" s="237" t="s">
        <v>1305</v>
      </c>
      <c r="H249" s="242" t="s">
        <v>2149</v>
      </c>
      <c r="I249" s="242" t="s">
        <v>2150</v>
      </c>
      <c r="J249" s="237" t="s">
        <v>2151</v>
      </c>
      <c r="K249" s="337" t="s">
        <v>2152</v>
      </c>
      <c r="L249" s="1028"/>
      <c r="M249" s="1028" t="str">
        <f t="shared" si="32"/>
        <v>D1506-28</v>
      </c>
      <c r="N249" s="1028" t="str">
        <f t="shared" si="33"/>
        <v/>
      </c>
    </row>
    <row r="250" spans="1:147" s="352" customFormat="1" ht="45" customHeight="1">
      <c r="A250" s="316" t="s">
        <v>1633</v>
      </c>
      <c r="B250" s="237" t="s">
        <v>2144</v>
      </c>
      <c r="C250" s="257">
        <v>42194</v>
      </c>
      <c r="D250" s="351">
        <v>45839</v>
      </c>
      <c r="E250" s="351" t="str">
        <f t="shared" ca="1" si="28"/>
        <v>VIGENTE</v>
      </c>
      <c r="F250" s="654" t="str">
        <f t="shared" ca="1" si="31"/>
        <v>ALERTA</v>
      </c>
      <c r="G250" s="237" t="s">
        <v>1305</v>
      </c>
      <c r="H250" s="242" t="s">
        <v>2154</v>
      </c>
      <c r="I250" s="242" t="s">
        <v>2155</v>
      </c>
      <c r="J250" s="237" t="s">
        <v>2132</v>
      </c>
      <c r="K250" s="337" t="s">
        <v>2156</v>
      </c>
      <c r="L250" s="1028"/>
      <c r="M250" s="1028" t="str">
        <f t="shared" si="32"/>
        <v>D1506-34</v>
      </c>
      <c r="N250" s="1028" t="str">
        <f t="shared" si="33"/>
        <v/>
      </c>
    </row>
    <row r="251" spans="1:147" s="352" customFormat="1" ht="30" customHeight="1">
      <c r="A251" s="316" t="s">
        <v>1633</v>
      </c>
      <c r="B251" s="237" t="s">
        <v>2166</v>
      </c>
      <c r="C251" s="257">
        <v>42219</v>
      </c>
      <c r="D251" s="351">
        <v>45870</v>
      </c>
      <c r="E251" s="351" t="str">
        <f t="shared" ca="1" si="28"/>
        <v>VIGENTE</v>
      </c>
      <c r="F251" s="654" t="str">
        <f t="shared" ca="1" si="31"/>
        <v>ALERTA</v>
      </c>
      <c r="G251" s="237" t="s">
        <v>1305</v>
      </c>
      <c r="H251" s="242" t="s">
        <v>828</v>
      </c>
      <c r="I251" s="242" t="s">
        <v>2862</v>
      </c>
      <c r="J251" s="237" t="s">
        <v>2160</v>
      </c>
      <c r="K251" s="337" t="s">
        <v>2161</v>
      </c>
      <c r="L251" s="1028"/>
      <c r="M251" s="1028" t="str">
        <f t="shared" si="32"/>
        <v>D1506-31</v>
      </c>
      <c r="N251" s="1028" t="str">
        <f t="shared" si="33"/>
        <v/>
      </c>
    </row>
    <row r="252" spans="1:147" s="352" customFormat="1" ht="30" customHeight="1">
      <c r="A252" s="316" t="s">
        <v>1633</v>
      </c>
      <c r="B252" s="237" t="s">
        <v>2163</v>
      </c>
      <c r="C252" s="257">
        <v>42219</v>
      </c>
      <c r="D252" s="351">
        <v>45870</v>
      </c>
      <c r="E252" s="351" t="str">
        <f t="shared" ca="1" si="28"/>
        <v>VIGENTE</v>
      </c>
      <c r="F252" s="654" t="str">
        <f t="shared" ca="1" si="31"/>
        <v>ALERTA</v>
      </c>
      <c r="G252" s="237" t="s">
        <v>1305</v>
      </c>
      <c r="H252" s="242" t="s">
        <v>2162</v>
      </c>
      <c r="I252" s="242" t="s">
        <v>2863</v>
      </c>
      <c r="J252" s="237" t="s">
        <v>2164</v>
      </c>
      <c r="K252" s="337" t="s">
        <v>2165</v>
      </c>
      <c r="L252" s="1028"/>
      <c r="M252" s="1028" t="str">
        <f t="shared" si="32"/>
        <v>D1506-29</v>
      </c>
      <c r="N252" s="1028" t="str">
        <f t="shared" si="33"/>
        <v/>
      </c>
    </row>
    <row r="253" spans="1:147" s="352" customFormat="1" ht="30" customHeight="1">
      <c r="A253" s="316" t="s">
        <v>1633</v>
      </c>
      <c r="B253" s="237" t="s">
        <v>2167</v>
      </c>
      <c r="C253" s="257">
        <v>42219</v>
      </c>
      <c r="D253" s="351">
        <v>45870</v>
      </c>
      <c r="E253" s="351" t="str">
        <f t="shared" ca="1" si="28"/>
        <v>VIGENTE</v>
      </c>
      <c r="F253" s="654" t="str">
        <f t="shared" ca="1" si="31"/>
        <v>ALERTA</v>
      </c>
      <c r="G253" s="237" t="s">
        <v>1305</v>
      </c>
      <c r="H253" s="242" t="s">
        <v>2168</v>
      </c>
      <c r="I253" s="242" t="s">
        <v>2169</v>
      </c>
      <c r="J253" s="237" t="s">
        <v>2170</v>
      </c>
      <c r="K253" s="337" t="s">
        <v>2171</v>
      </c>
      <c r="L253" s="1028"/>
      <c r="M253" s="1028" t="str">
        <f t="shared" si="32"/>
        <v>D1506-30</v>
      </c>
      <c r="N253" s="1028" t="str">
        <f t="shared" si="33"/>
        <v/>
      </c>
    </row>
    <row r="254" spans="1:147" s="352" customFormat="1" ht="30" customHeight="1">
      <c r="A254" s="316" t="s">
        <v>1633</v>
      </c>
      <c r="B254" s="237" t="s">
        <v>2205</v>
      </c>
      <c r="C254" s="257">
        <v>42325</v>
      </c>
      <c r="D254" s="351">
        <v>44136</v>
      </c>
      <c r="E254" s="351" t="str">
        <f t="shared" ca="1" si="28"/>
        <v>CADUCADO</v>
      </c>
      <c r="F254" s="654" t="str">
        <f t="shared" ca="1" si="31"/>
        <v>ALERTA</v>
      </c>
      <c r="G254" s="237" t="s">
        <v>1306</v>
      </c>
      <c r="H254" s="367" t="s">
        <v>2864</v>
      </c>
      <c r="I254" s="258" t="s">
        <v>2865</v>
      </c>
      <c r="J254" s="237" t="s">
        <v>2206</v>
      </c>
      <c r="K254" s="337" t="s">
        <v>2207</v>
      </c>
      <c r="L254" s="1028"/>
      <c r="M254" s="1028" t="str">
        <f t="shared" si="32"/>
        <v>D1506-33</v>
      </c>
      <c r="N254" s="1028" t="str">
        <f t="shared" si="33"/>
        <v/>
      </c>
    </row>
    <row r="255" spans="1:147" s="352" customFormat="1" ht="30" customHeight="1">
      <c r="A255" s="316" t="s">
        <v>1633</v>
      </c>
      <c r="B255" s="237" t="s">
        <v>2225</v>
      </c>
      <c r="C255" s="257">
        <v>42356</v>
      </c>
      <c r="D255" s="351">
        <v>45992</v>
      </c>
      <c r="E255" s="351" t="str">
        <f t="shared" ca="1" si="28"/>
        <v>VIGENTE</v>
      </c>
      <c r="F255" s="654" t="str">
        <f t="shared" ca="1" si="31"/>
        <v>OK</v>
      </c>
      <c r="G255" s="237" t="s">
        <v>1304</v>
      </c>
      <c r="H255" s="242" t="s">
        <v>2224</v>
      </c>
      <c r="I255" s="331" t="s">
        <v>2226</v>
      </c>
      <c r="J255" s="237" t="s">
        <v>2227</v>
      </c>
      <c r="K255" s="337" t="s">
        <v>2228</v>
      </c>
      <c r="L255" s="1028"/>
      <c r="M255" s="1028" t="str">
        <f t="shared" si="32"/>
        <v>D1506-32</v>
      </c>
      <c r="N255" s="1028" t="str">
        <f t="shared" si="33"/>
        <v/>
      </c>
    </row>
    <row r="256" spans="1:147" s="352" customFormat="1" ht="30" customHeight="1">
      <c r="A256" s="316" t="s">
        <v>1633</v>
      </c>
      <c r="B256" s="237" t="s">
        <v>2230</v>
      </c>
      <c r="C256" s="257">
        <v>42356</v>
      </c>
      <c r="D256" s="351">
        <v>45992</v>
      </c>
      <c r="E256" s="351" t="str">
        <f t="shared" ca="1" si="28"/>
        <v>VIGENTE</v>
      </c>
      <c r="F256" s="654" t="str">
        <f t="shared" ca="1" si="31"/>
        <v>OK</v>
      </c>
      <c r="G256" s="237" t="s">
        <v>1305</v>
      </c>
      <c r="H256" s="242" t="s">
        <v>2232</v>
      </c>
      <c r="I256" s="258" t="s">
        <v>2233</v>
      </c>
      <c r="J256" s="237" t="s">
        <v>2231</v>
      </c>
      <c r="K256" s="337" t="s">
        <v>2234</v>
      </c>
      <c r="L256" s="1028"/>
      <c r="M256" s="1028" t="str">
        <f t="shared" si="32"/>
        <v>D1507-37</v>
      </c>
      <c r="N256" s="1028" t="str">
        <f t="shared" si="33"/>
        <v/>
      </c>
    </row>
    <row r="257" spans="1:14" s="352" customFormat="1" ht="30" customHeight="1">
      <c r="A257" s="316" t="s">
        <v>1633</v>
      </c>
      <c r="B257" s="237" t="s">
        <v>2251</v>
      </c>
      <c r="C257" s="257">
        <v>42405</v>
      </c>
      <c r="D257" s="351">
        <v>46054</v>
      </c>
      <c r="E257" s="351" t="str">
        <f t="shared" ca="1" si="28"/>
        <v>VIGENTE</v>
      </c>
      <c r="F257" s="654" t="str">
        <f t="shared" ca="1" si="31"/>
        <v>OK</v>
      </c>
      <c r="G257" s="237" t="s">
        <v>1306</v>
      </c>
      <c r="H257" s="242" t="s">
        <v>2252</v>
      </c>
      <c r="I257" s="242" t="s">
        <v>2253</v>
      </c>
      <c r="J257" s="237" t="s">
        <v>2231</v>
      </c>
      <c r="K257" s="337" t="s">
        <v>2254</v>
      </c>
      <c r="L257" s="1028"/>
      <c r="M257" s="1028" t="str">
        <f t="shared" si="32"/>
        <v>D1507-41</v>
      </c>
      <c r="N257" s="1028" t="str">
        <f t="shared" si="33"/>
        <v/>
      </c>
    </row>
    <row r="258" spans="1:14" s="352" customFormat="1" ht="36.75" customHeight="1">
      <c r="A258" s="316" t="s">
        <v>1633</v>
      </c>
      <c r="B258" s="237" t="s">
        <v>2256</v>
      </c>
      <c r="C258" s="257">
        <v>42405</v>
      </c>
      <c r="D258" s="351">
        <v>46054</v>
      </c>
      <c r="E258" s="351" t="str">
        <f t="shared" ca="1" si="28"/>
        <v>VIGENTE</v>
      </c>
      <c r="F258" s="654" t="str">
        <f t="shared" ca="1" si="31"/>
        <v>OK</v>
      </c>
      <c r="G258" s="237" t="s">
        <v>1306</v>
      </c>
      <c r="H258" s="242" t="s">
        <v>2255</v>
      </c>
      <c r="I258" s="242" t="s">
        <v>2258</v>
      </c>
      <c r="J258" s="237" t="s">
        <v>2257</v>
      </c>
      <c r="K258" s="337" t="s">
        <v>2259</v>
      </c>
      <c r="L258" s="1028"/>
      <c r="M258" s="1028" t="str">
        <f t="shared" si="32"/>
        <v>D1507-40</v>
      </c>
      <c r="N258" s="1028" t="str">
        <f t="shared" si="33"/>
        <v/>
      </c>
    </row>
    <row r="259" spans="1:14" s="352" customFormat="1" ht="30" customHeight="1">
      <c r="A259" s="316" t="s">
        <v>1633</v>
      </c>
      <c r="B259" s="237" t="s">
        <v>2506</v>
      </c>
      <c r="C259" s="257">
        <v>42500</v>
      </c>
      <c r="D259" s="351">
        <v>46143</v>
      </c>
      <c r="E259" s="351" t="str">
        <f t="shared" ca="1" si="28"/>
        <v>VIGENTE</v>
      </c>
      <c r="F259" s="654" t="str">
        <f t="shared" ca="1" si="31"/>
        <v>OK</v>
      </c>
      <c r="G259" s="237" t="s">
        <v>1306</v>
      </c>
      <c r="H259" s="242" t="s">
        <v>2508</v>
      </c>
      <c r="I259" s="368" t="s">
        <v>2507</v>
      </c>
      <c r="J259" s="237" t="s">
        <v>2509</v>
      </c>
      <c r="K259" s="337" t="s">
        <v>2510</v>
      </c>
      <c r="L259" s="1028"/>
      <c r="M259" s="1028" t="str">
        <f t="shared" si="32"/>
        <v>D1507-38</v>
      </c>
      <c r="N259" s="1028" t="str">
        <f t="shared" si="33"/>
        <v/>
      </c>
    </row>
    <row r="260" spans="1:14" s="352" customFormat="1" ht="45">
      <c r="A260" s="1153" t="s">
        <v>1694</v>
      </c>
      <c r="B260" s="1154" t="s">
        <v>5605</v>
      </c>
      <c r="C260" s="1155">
        <v>44460</v>
      </c>
      <c r="D260" s="1156">
        <v>45930</v>
      </c>
      <c r="E260" s="1156"/>
      <c r="F260" s="1157"/>
      <c r="G260" s="1154" t="s">
        <v>1306</v>
      </c>
      <c r="H260" s="1158" t="s">
        <v>3483</v>
      </c>
      <c r="I260" s="1159" t="s">
        <v>3484</v>
      </c>
      <c r="J260" s="1154" t="s">
        <v>3485</v>
      </c>
      <c r="K260" s="1160">
        <v>91398</v>
      </c>
      <c r="L260" s="1028"/>
      <c r="M260" s="1028" t="str">
        <f>IF(ISNUMBER(FIND("/",$B253,1)),MID($B253,1,FIND("/",$B253,1)-1),$B253)</f>
        <v>D1508-43</v>
      </c>
      <c r="N260" s="1028" t="str">
        <f>IF(ISNUMBER(FIND("/",$B253,1)),MID($B253,FIND("/",$B253,1)+1,LEN($B253)),"")</f>
        <v/>
      </c>
    </row>
    <row r="261" spans="1:14" s="352" customFormat="1" ht="49.5" customHeight="1">
      <c r="A261" s="1170" t="s">
        <v>1635</v>
      </c>
      <c r="B261" s="1171" t="s">
        <v>3666</v>
      </c>
      <c r="C261" s="1172">
        <v>43321</v>
      </c>
      <c r="D261" s="1173">
        <v>46974</v>
      </c>
      <c r="E261" s="1173" t="str">
        <f ca="1">IF(D261&lt;=$T$2,"CADUCADO","VIGENTE")</f>
        <v>VIGENTE</v>
      </c>
      <c r="F261" s="1173" t="str">
        <f ca="1">IF($T$2&gt;=(EDATE(D261,-3)),"ALERTA","OK")</f>
        <v>OK</v>
      </c>
      <c r="G261" s="1171" t="s">
        <v>1305</v>
      </c>
      <c r="H261" s="1178" t="s">
        <v>5766</v>
      </c>
      <c r="I261" s="1174" t="s">
        <v>3621</v>
      </c>
      <c r="J261" s="1171"/>
      <c r="K261" s="1171"/>
      <c r="L261" s="1028"/>
      <c r="M261" s="1028"/>
      <c r="N261" s="1028"/>
    </row>
    <row r="262" spans="1:14" s="352" customFormat="1" ht="30">
      <c r="A262" s="1176" t="s">
        <v>1634</v>
      </c>
      <c r="B262" s="188" t="s">
        <v>3667</v>
      </c>
      <c r="C262" s="189">
        <v>43321</v>
      </c>
      <c r="D262" s="1177">
        <v>46974</v>
      </c>
      <c r="E262" s="1177" t="str">
        <f t="shared" ref="E262:E268" ca="1" si="34">IF(D262&lt;=$T$2,"CADUCADO","VIGENTE")</f>
        <v>VIGENTE</v>
      </c>
      <c r="F262" s="1177" t="str">
        <f t="shared" ref="F262:F268" ca="1" si="35">IF($T$2&gt;=(EDATE(D262,-3)),"ALERTA","OK")</f>
        <v>OK</v>
      </c>
      <c r="G262" s="188" t="s">
        <v>1305</v>
      </c>
      <c r="H262" s="242" t="s">
        <v>3644</v>
      </c>
      <c r="I262" s="258" t="s">
        <v>3649</v>
      </c>
      <c r="J262" s="237" t="s">
        <v>133</v>
      </c>
      <c r="K262" s="773" t="s">
        <v>132</v>
      </c>
      <c r="L262" s="1028"/>
      <c r="M262" s="1028"/>
      <c r="N262" s="1028"/>
    </row>
    <row r="263" spans="1:14" s="352" customFormat="1" ht="45">
      <c r="A263" s="1176" t="s">
        <v>1634</v>
      </c>
      <c r="B263" s="188" t="s">
        <v>3668</v>
      </c>
      <c r="C263" s="189">
        <v>43321</v>
      </c>
      <c r="D263" s="1177">
        <v>46974</v>
      </c>
      <c r="E263" s="1177" t="str">
        <f t="shared" ca="1" si="34"/>
        <v>VIGENTE</v>
      </c>
      <c r="F263" s="1177" t="str">
        <f t="shared" ca="1" si="35"/>
        <v>OK</v>
      </c>
      <c r="G263" s="188" t="s">
        <v>1305</v>
      </c>
      <c r="H263" s="242" t="s">
        <v>3645</v>
      </c>
      <c r="I263" s="258" t="s">
        <v>3646</v>
      </c>
      <c r="J263" s="745" t="s">
        <v>133</v>
      </c>
      <c r="K263" s="773" t="s">
        <v>3652</v>
      </c>
      <c r="L263" s="1028"/>
      <c r="M263" s="1028"/>
      <c r="N263" s="1028"/>
    </row>
    <row r="264" spans="1:14" s="352" customFormat="1" ht="30">
      <c r="A264" s="1176" t="s">
        <v>1634</v>
      </c>
      <c r="B264" s="188" t="s">
        <v>3670</v>
      </c>
      <c r="C264" s="189">
        <v>43321</v>
      </c>
      <c r="D264" s="1177">
        <v>46974</v>
      </c>
      <c r="E264" s="1177" t="str">
        <f t="shared" ca="1" si="34"/>
        <v>VIGENTE</v>
      </c>
      <c r="F264" s="1177" t="str">
        <f t="shared" ca="1" si="35"/>
        <v>OK</v>
      </c>
      <c r="G264" s="188" t="s">
        <v>1305</v>
      </c>
      <c r="H264" s="242" t="s">
        <v>3639</v>
      </c>
      <c r="I264" s="1179" t="s">
        <v>3650</v>
      </c>
      <c r="J264" s="745" t="s">
        <v>133</v>
      </c>
      <c r="K264" s="773" t="s">
        <v>3653</v>
      </c>
      <c r="L264" s="1028"/>
      <c r="M264" s="1028"/>
      <c r="N264" s="1028"/>
    </row>
    <row r="265" spans="1:14" s="352" customFormat="1" ht="30">
      <c r="A265" s="1176" t="s">
        <v>1634</v>
      </c>
      <c r="B265" s="188" t="s">
        <v>3669</v>
      </c>
      <c r="C265" s="189">
        <v>43321</v>
      </c>
      <c r="D265" s="1177">
        <v>46974</v>
      </c>
      <c r="E265" s="1177" t="str">
        <f t="shared" ca="1" si="34"/>
        <v>VIGENTE</v>
      </c>
      <c r="F265" s="1177" t="str">
        <f t="shared" ca="1" si="35"/>
        <v>OK</v>
      </c>
      <c r="G265" s="188" t="s">
        <v>1305</v>
      </c>
      <c r="H265" s="242" t="s">
        <v>3640</v>
      </c>
      <c r="I265" s="1179" t="s">
        <v>3650</v>
      </c>
      <c r="J265" s="745" t="s">
        <v>133</v>
      </c>
      <c r="K265" s="773" t="s">
        <v>3654</v>
      </c>
      <c r="L265" s="1028"/>
      <c r="M265" s="1028"/>
      <c r="N265" s="1028"/>
    </row>
    <row r="266" spans="1:14" s="352" customFormat="1" ht="45" customHeight="1">
      <c r="A266" s="1176" t="s">
        <v>1634</v>
      </c>
      <c r="B266" s="188" t="s">
        <v>3671</v>
      </c>
      <c r="C266" s="189">
        <v>43321</v>
      </c>
      <c r="D266" s="1177">
        <v>46974</v>
      </c>
      <c r="E266" s="1177" t="str">
        <f t="shared" ca="1" si="34"/>
        <v>VIGENTE</v>
      </c>
      <c r="F266" s="1177" t="str">
        <f t="shared" ca="1" si="35"/>
        <v>OK</v>
      </c>
      <c r="G266" s="188" t="s">
        <v>1305</v>
      </c>
      <c r="H266" s="242" t="s">
        <v>3641</v>
      </c>
      <c r="I266" s="1179" t="s">
        <v>3650</v>
      </c>
      <c r="J266" s="745" t="s">
        <v>133</v>
      </c>
      <c r="K266" s="773" t="s">
        <v>3655</v>
      </c>
      <c r="L266" s="1028"/>
      <c r="M266" s="1028"/>
      <c r="N266" s="1028"/>
    </row>
    <row r="267" spans="1:14" s="352" customFormat="1" ht="30" customHeight="1">
      <c r="A267" s="1176" t="s">
        <v>1634</v>
      </c>
      <c r="B267" s="188" t="s">
        <v>3672</v>
      </c>
      <c r="C267" s="189">
        <v>43321</v>
      </c>
      <c r="D267" s="1177">
        <v>46974</v>
      </c>
      <c r="E267" s="1177" t="str">
        <f t="shared" ca="1" si="34"/>
        <v>VIGENTE</v>
      </c>
      <c r="F267" s="1177" t="str">
        <f t="shared" ca="1" si="35"/>
        <v>OK</v>
      </c>
      <c r="G267" s="188" t="s">
        <v>1305</v>
      </c>
      <c r="H267" s="242" t="s">
        <v>3642</v>
      </c>
      <c r="I267" s="258" t="s">
        <v>3647</v>
      </c>
      <c r="J267" s="237" t="s">
        <v>3651</v>
      </c>
      <c r="K267" s="773" t="s">
        <v>3656</v>
      </c>
      <c r="L267" s="1028"/>
      <c r="M267" s="1028"/>
      <c r="N267" s="1028"/>
    </row>
    <row r="268" spans="1:14" s="352" customFormat="1" ht="45" customHeight="1">
      <c r="A268" s="1176" t="s">
        <v>1634</v>
      </c>
      <c r="B268" s="188" t="s">
        <v>3673</v>
      </c>
      <c r="C268" s="189">
        <v>43321</v>
      </c>
      <c r="D268" s="1177">
        <v>46974</v>
      </c>
      <c r="E268" s="1177" t="str">
        <f t="shared" ca="1" si="34"/>
        <v>VIGENTE</v>
      </c>
      <c r="F268" s="1177" t="str">
        <f t="shared" ca="1" si="35"/>
        <v>OK</v>
      </c>
      <c r="G268" s="188" t="s">
        <v>1305</v>
      </c>
      <c r="H268" s="242" t="s">
        <v>3643</v>
      </c>
      <c r="I268" s="258" t="s">
        <v>3648</v>
      </c>
      <c r="J268" s="237" t="s">
        <v>1548</v>
      </c>
      <c r="K268" s="773" t="s">
        <v>3657</v>
      </c>
      <c r="L268" s="1028"/>
      <c r="M268" s="1028"/>
      <c r="N268" s="1028"/>
    </row>
    <row r="269" spans="1:14" s="1987" customFormat="1" ht="30" customHeight="1">
      <c r="A269" s="1170" t="s">
        <v>1635</v>
      </c>
      <c r="B269" s="1171" t="s">
        <v>3620</v>
      </c>
      <c r="C269" s="1172">
        <v>43321</v>
      </c>
      <c r="D269" s="1173">
        <v>46974</v>
      </c>
      <c r="E269" s="1173" t="str">
        <f ca="1">IF(D269&lt;=$T$2,"CADUCADO","VIGENTE")</f>
        <v>VIGENTE</v>
      </c>
      <c r="F269" s="1173" t="str">
        <f ca="1">IF($T$2&gt;=(EDATE(D269,-3)),"ALERTA","OK")</f>
        <v>OK</v>
      </c>
      <c r="G269" s="1171" t="s">
        <v>1305</v>
      </c>
      <c r="H269" s="2125" t="s">
        <v>5751</v>
      </c>
      <c r="I269" s="1174" t="s">
        <v>3621</v>
      </c>
      <c r="J269" s="1171"/>
      <c r="K269" s="1171"/>
      <c r="L269" s="1986"/>
      <c r="M269" s="1986"/>
      <c r="N269" s="1986"/>
    </row>
    <row r="270" spans="1:14" s="352" customFormat="1" ht="30" customHeight="1">
      <c r="A270" s="1176" t="s">
        <v>1634</v>
      </c>
      <c r="B270" s="188" t="s">
        <v>3631</v>
      </c>
      <c r="C270" s="189">
        <v>43321</v>
      </c>
      <c r="D270" s="1177">
        <v>46974</v>
      </c>
      <c r="E270" s="1177" t="str">
        <f t="shared" ref="E270:E277" ca="1" si="36">IF(D270&lt;=$T$2,"CADUCADO","VIGENTE")</f>
        <v>VIGENTE</v>
      </c>
      <c r="F270" s="1177" t="str">
        <f t="shared" ref="F270:F277" ca="1" si="37">IF($T$2&gt;=(EDATE(D270,-3)),"ALERTA","OK")</f>
        <v>OK</v>
      </c>
      <c r="G270" s="188" t="s">
        <v>1305</v>
      </c>
      <c r="H270" s="757" t="s">
        <v>3623</v>
      </c>
      <c r="I270" s="258" t="s">
        <v>3621</v>
      </c>
      <c r="J270" s="188" t="s">
        <v>3622</v>
      </c>
      <c r="K270" s="188" t="s">
        <v>3658</v>
      </c>
      <c r="L270" s="1028"/>
      <c r="M270" s="1028"/>
      <c r="N270" s="1028"/>
    </row>
    <row r="271" spans="1:14" s="352" customFormat="1" ht="45" customHeight="1">
      <c r="A271" s="1176" t="s">
        <v>1634</v>
      </c>
      <c r="B271" s="188" t="s">
        <v>3632</v>
      </c>
      <c r="C271" s="189">
        <v>43321</v>
      </c>
      <c r="D271" s="1177">
        <v>46974</v>
      </c>
      <c r="E271" s="1177" t="str">
        <f t="shared" ca="1" si="36"/>
        <v>VIGENTE</v>
      </c>
      <c r="F271" s="1177" t="str">
        <f t="shared" ca="1" si="37"/>
        <v>OK</v>
      </c>
      <c r="G271" s="188" t="s">
        <v>1305</v>
      </c>
      <c r="H271" s="756" t="s">
        <v>3624</v>
      </c>
      <c r="I271" s="258" t="s">
        <v>3621</v>
      </c>
      <c r="J271" s="188" t="s">
        <v>3622</v>
      </c>
      <c r="K271" s="188" t="s">
        <v>3659</v>
      </c>
      <c r="L271" s="1028"/>
      <c r="M271" s="1028"/>
      <c r="N271" s="1028"/>
    </row>
    <row r="272" spans="1:14" s="352" customFormat="1" ht="32.25" customHeight="1">
      <c r="A272" s="1176" t="s">
        <v>1634</v>
      </c>
      <c r="B272" s="188" t="s">
        <v>3633</v>
      </c>
      <c r="C272" s="189">
        <v>43321</v>
      </c>
      <c r="D272" s="1177">
        <v>46974</v>
      </c>
      <c r="E272" s="1177" t="str">
        <f t="shared" ca="1" si="36"/>
        <v>VIGENTE</v>
      </c>
      <c r="F272" s="1177" t="str">
        <f t="shared" ca="1" si="37"/>
        <v>OK</v>
      </c>
      <c r="G272" s="188" t="s">
        <v>1305</v>
      </c>
      <c r="H272" s="756" t="s">
        <v>3625</v>
      </c>
      <c r="I272" s="258" t="s">
        <v>3621</v>
      </c>
      <c r="J272" s="188" t="s">
        <v>3622</v>
      </c>
      <c r="K272" s="188" t="s">
        <v>3660</v>
      </c>
      <c r="L272" s="1028"/>
      <c r="M272" s="1028"/>
      <c r="N272" s="1028"/>
    </row>
    <row r="273" spans="1:24" s="352" customFormat="1" ht="30" customHeight="1">
      <c r="A273" s="1176" t="s">
        <v>1634</v>
      </c>
      <c r="B273" s="188" t="s">
        <v>3634</v>
      </c>
      <c r="C273" s="189">
        <v>43321</v>
      </c>
      <c r="D273" s="1177">
        <v>46974</v>
      </c>
      <c r="E273" s="1177" t="str">
        <f t="shared" ca="1" si="36"/>
        <v>VIGENTE</v>
      </c>
      <c r="F273" s="1177" t="str">
        <f t="shared" ca="1" si="37"/>
        <v>OK</v>
      </c>
      <c r="G273" s="188" t="s">
        <v>1305</v>
      </c>
      <c r="H273" s="756" t="s">
        <v>3626</v>
      </c>
      <c r="I273" s="258" t="s">
        <v>3621</v>
      </c>
      <c r="J273" s="188" t="s">
        <v>3622</v>
      </c>
      <c r="K273" s="188" t="s">
        <v>3661</v>
      </c>
      <c r="L273" s="1028"/>
      <c r="M273" s="1028"/>
      <c r="N273" s="1028"/>
    </row>
    <row r="274" spans="1:24" s="352" customFormat="1" ht="33" customHeight="1">
      <c r="A274" s="1176" t="s">
        <v>1634</v>
      </c>
      <c r="B274" s="188" t="s">
        <v>3635</v>
      </c>
      <c r="C274" s="189">
        <v>43321</v>
      </c>
      <c r="D274" s="1177">
        <v>46974</v>
      </c>
      <c r="E274" s="1177" t="str">
        <f t="shared" ca="1" si="36"/>
        <v>VIGENTE</v>
      </c>
      <c r="F274" s="1177" t="str">
        <f t="shared" ca="1" si="37"/>
        <v>OK</v>
      </c>
      <c r="G274" s="188" t="s">
        <v>1305</v>
      </c>
      <c r="H274" s="756" t="s">
        <v>3627</v>
      </c>
      <c r="I274" s="258" t="s">
        <v>3621</v>
      </c>
      <c r="J274" s="188" t="s">
        <v>3622</v>
      </c>
      <c r="K274" s="188" t="s">
        <v>3662</v>
      </c>
      <c r="L274" s="1028"/>
      <c r="M274" s="1028"/>
      <c r="N274" s="1028"/>
    </row>
    <row r="275" spans="1:24" s="352" customFormat="1" ht="28.5" customHeight="1">
      <c r="A275" s="1176" t="s">
        <v>1634</v>
      </c>
      <c r="B275" s="188" t="s">
        <v>3636</v>
      </c>
      <c r="C275" s="189">
        <v>43321</v>
      </c>
      <c r="D275" s="1177">
        <v>46974</v>
      </c>
      <c r="E275" s="1177" t="str">
        <f t="shared" ca="1" si="36"/>
        <v>VIGENTE</v>
      </c>
      <c r="F275" s="1177" t="str">
        <f t="shared" ca="1" si="37"/>
        <v>OK</v>
      </c>
      <c r="G275" s="188" t="s">
        <v>1305</v>
      </c>
      <c r="H275" s="756" t="s">
        <v>3628</v>
      </c>
      <c r="I275" s="258" t="s">
        <v>3621</v>
      </c>
      <c r="J275" s="188" t="s">
        <v>3622</v>
      </c>
      <c r="K275" s="188" t="s">
        <v>3663</v>
      </c>
      <c r="L275" s="1028"/>
      <c r="M275" s="1028"/>
      <c r="N275" s="1028"/>
    </row>
    <row r="276" spans="1:24" s="352" customFormat="1" ht="30" customHeight="1">
      <c r="A276" s="1176" t="s">
        <v>1634</v>
      </c>
      <c r="B276" s="188" t="s">
        <v>3637</v>
      </c>
      <c r="C276" s="189">
        <v>43321</v>
      </c>
      <c r="D276" s="1177">
        <v>46974</v>
      </c>
      <c r="E276" s="1177" t="str">
        <f t="shared" ca="1" si="36"/>
        <v>VIGENTE</v>
      </c>
      <c r="F276" s="1177" t="str">
        <f t="shared" ca="1" si="37"/>
        <v>OK</v>
      </c>
      <c r="G276" s="188" t="s">
        <v>1305</v>
      </c>
      <c r="H276" s="756" t="s">
        <v>3629</v>
      </c>
      <c r="I276" s="258" t="s">
        <v>3621</v>
      </c>
      <c r="J276" s="188" t="s">
        <v>3622</v>
      </c>
      <c r="K276" s="188" t="s">
        <v>3664</v>
      </c>
      <c r="L276" s="1028"/>
      <c r="M276" s="1028"/>
      <c r="N276" s="1028"/>
    </row>
    <row r="277" spans="1:24" s="1169" customFormat="1" ht="30" customHeight="1">
      <c r="A277" s="1893" t="s">
        <v>1634</v>
      </c>
      <c r="B277" s="1311" t="s">
        <v>3638</v>
      </c>
      <c r="C277" s="1894">
        <v>43321</v>
      </c>
      <c r="D277" s="1177">
        <v>46974</v>
      </c>
      <c r="E277" s="1895" t="str">
        <f t="shared" ca="1" si="36"/>
        <v>VIGENTE</v>
      </c>
      <c r="F277" s="1895" t="str">
        <f t="shared" ca="1" si="37"/>
        <v>OK</v>
      </c>
      <c r="G277" s="1311" t="s">
        <v>1305</v>
      </c>
      <c r="H277" s="1572" t="s">
        <v>3630</v>
      </c>
      <c r="I277" s="749" t="s">
        <v>3621</v>
      </c>
      <c r="J277" s="1311" t="s">
        <v>3622</v>
      </c>
      <c r="K277" s="1311" t="s">
        <v>3665</v>
      </c>
      <c r="L277" s="635"/>
      <c r="M277" s="635"/>
      <c r="N277" s="635"/>
    </row>
    <row r="278" spans="1:24" s="352" customFormat="1" ht="30" customHeight="1">
      <c r="A278" s="1896" t="s">
        <v>1635</v>
      </c>
      <c r="B278" s="1897" t="s">
        <v>5177</v>
      </c>
      <c r="C278" s="1898">
        <v>44671</v>
      </c>
      <c r="D278" s="1899">
        <v>46507</v>
      </c>
      <c r="E278" s="1899" t="str">
        <f t="shared" ref="E278:E284" ca="1" si="38">IF(D278&lt;=$T$2,"CADUCADO","VIGENTE")</f>
        <v>VIGENTE</v>
      </c>
      <c r="F278" s="900" t="str">
        <f t="shared" ref="F278:F284" ca="1" si="39">IF($T$2&gt;=(EDATE(D278,-3)),"ALERTA","OK")</f>
        <v>OK</v>
      </c>
      <c r="G278" s="1900" t="s">
        <v>1304</v>
      </c>
      <c r="H278" s="1901" t="s">
        <v>5178</v>
      </c>
      <c r="I278" s="1892" t="s">
        <v>1245</v>
      </c>
      <c r="J278" s="1900" t="s">
        <v>5179</v>
      </c>
      <c r="K278" s="1902"/>
      <c r="L278" s="1028"/>
      <c r="M278" s="1028"/>
      <c r="N278" s="1028"/>
    </row>
    <row r="279" spans="1:24" s="352" customFormat="1" ht="30" customHeight="1">
      <c r="A279" s="1887" t="s">
        <v>1634</v>
      </c>
      <c r="B279" s="1152" t="s">
        <v>5180</v>
      </c>
      <c r="C279" s="1888">
        <v>44671</v>
      </c>
      <c r="D279" s="1889">
        <v>46507</v>
      </c>
      <c r="E279" s="1889" t="str">
        <f t="shared" ca="1" si="38"/>
        <v>VIGENTE</v>
      </c>
      <c r="F279" s="1889" t="str">
        <f t="shared" ca="1" si="39"/>
        <v>OK</v>
      </c>
      <c r="G279" s="1152" t="s">
        <v>1304</v>
      </c>
      <c r="H279" s="1890" t="s">
        <v>5184</v>
      </c>
      <c r="I279" s="1891" t="s">
        <v>1245</v>
      </c>
      <c r="J279" s="1152" t="s">
        <v>5188</v>
      </c>
      <c r="K279" s="1152">
        <v>4020752</v>
      </c>
      <c r="L279" s="1028"/>
      <c r="M279" s="1028"/>
      <c r="N279" s="1028"/>
    </row>
    <row r="280" spans="1:24" s="101" customFormat="1" ht="30" customHeight="1">
      <c r="A280" s="1176" t="s">
        <v>1634</v>
      </c>
      <c r="B280" s="188" t="s">
        <v>5181</v>
      </c>
      <c r="C280" s="189">
        <v>44671</v>
      </c>
      <c r="D280" s="1177">
        <v>46507</v>
      </c>
      <c r="E280" s="1177" t="str">
        <f t="shared" ca="1" si="38"/>
        <v>VIGENTE</v>
      </c>
      <c r="F280" s="1177" t="str">
        <f t="shared" ca="1" si="39"/>
        <v>OK</v>
      </c>
      <c r="G280" s="188" t="s">
        <v>1304</v>
      </c>
      <c r="H280" s="1886" t="s">
        <v>5185</v>
      </c>
      <c r="I280" s="258" t="s">
        <v>1245</v>
      </c>
      <c r="J280" s="188" t="s">
        <v>5188</v>
      </c>
      <c r="K280" s="1914">
        <v>4020252</v>
      </c>
      <c r="L280" s="88"/>
      <c r="M280" s="88"/>
      <c r="N280" s="88"/>
    </row>
    <row r="281" spans="1:24" s="101" customFormat="1" ht="30" customHeight="1">
      <c r="A281" s="1893" t="s">
        <v>1634</v>
      </c>
      <c r="B281" s="1311" t="s">
        <v>5182</v>
      </c>
      <c r="C281" s="1894">
        <v>44671</v>
      </c>
      <c r="D281" s="1895">
        <v>46507</v>
      </c>
      <c r="E281" s="1895" t="str">
        <f t="shared" ca="1" si="38"/>
        <v>VIGENTE</v>
      </c>
      <c r="F281" s="1895" t="str">
        <f t="shared" ca="1" si="39"/>
        <v>OK</v>
      </c>
      <c r="G281" s="1311" t="s">
        <v>1304</v>
      </c>
      <c r="H281" s="1906" t="s">
        <v>5186</v>
      </c>
      <c r="I281" s="749" t="s">
        <v>1245</v>
      </c>
      <c r="J281" s="1311" t="s">
        <v>5188</v>
      </c>
      <c r="K281" s="1907">
        <v>4021062</v>
      </c>
      <c r="L281" s="88"/>
      <c r="M281" s="88">
        <f>IF(ISNUMBER(FIND("/",$B286,1)),MID($B286,1,FIND("/",$B286,1)-1),$B286)</f>
        <v>0</v>
      </c>
      <c r="N281" s="88" t="str">
        <f>IF(ISNUMBER(FIND("/",$B286,1)),MID($B286,FIND("/",$B286,1)+1,LEN($B286)),"")</f>
        <v/>
      </c>
    </row>
    <row r="282" spans="1:24" s="101" customFormat="1" ht="30" customHeight="1">
      <c r="A282" s="1908" t="s">
        <v>1634</v>
      </c>
      <c r="B282" s="1316" t="s">
        <v>5183</v>
      </c>
      <c r="C282" s="1909">
        <v>44671</v>
      </c>
      <c r="D282" s="1910">
        <v>46507</v>
      </c>
      <c r="E282" s="1910" t="str">
        <f t="shared" ca="1" si="38"/>
        <v>VIGENTE</v>
      </c>
      <c r="F282" s="1910" t="str">
        <f t="shared" ca="1" si="39"/>
        <v>OK</v>
      </c>
      <c r="G282" s="1316" t="s">
        <v>1304</v>
      </c>
      <c r="H282" s="1911" t="s">
        <v>5187</v>
      </c>
      <c r="I282" s="1912" t="s">
        <v>1245</v>
      </c>
      <c r="J282" s="1316" t="s">
        <v>5188</v>
      </c>
      <c r="K282" s="1913" t="s">
        <v>447</v>
      </c>
      <c r="L282" s="100"/>
      <c r="M282" s="100" t="str">
        <f>IF(ISNUMBER(FIND("/",$B253,1)),MID($B253,1,FIND("/",$B253,1)-1),$B253)</f>
        <v>D1508-43</v>
      </c>
      <c r="N282" s="100" t="str">
        <f>IF(ISNUMBER(FIND("/",$B253,1)),MID($B253,FIND("/",$B253,1)+1,LEN($B253)),"")</f>
        <v/>
      </c>
    </row>
    <row r="283" spans="1:24" s="101" customFormat="1" ht="30" customHeight="1">
      <c r="A283" s="1908" t="s">
        <v>1633</v>
      </c>
      <c r="B283" s="1316" t="s">
        <v>5428</v>
      </c>
      <c r="C283" s="1909">
        <v>45065</v>
      </c>
      <c r="D283" s="1910">
        <v>46904</v>
      </c>
      <c r="E283" s="1910" t="str">
        <f t="shared" ca="1" si="38"/>
        <v>VIGENTE</v>
      </c>
      <c r="F283" s="1910" t="str">
        <f t="shared" ca="1" si="39"/>
        <v>OK</v>
      </c>
      <c r="G283" s="1316" t="s">
        <v>1305</v>
      </c>
      <c r="H283" s="1911" t="s">
        <v>5429</v>
      </c>
      <c r="I283" s="1912" t="s">
        <v>5430</v>
      </c>
      <c r="J283" s="1316" t="s">
        <v>5426</v>
      </c>
      <c r="K283" s="1913" t="s">
        <v>5431</v>
      </c>
      <c r="L283" s="100"/>
      <c r="M283" s="100">
        <f>IF(ISNUMBER(FIND("/",$B285,1)),MID($B285,1,FIND("/",$B285,1)-1),$B285)</f>
        <v>0</v>
      </c>
      <c r="N283" s="100" t="str">
        <f>IF(ISNUMBER(FIND("/",$B285,1)),MID($B285,FIND("/",$B285,1)+1,LEN($B285)),"")</f>
        <v/>
      </c>
    </row>
    <row r="284" spans="1:24" s="101" customFormat="1" ht="30" customHeight="1">
      <c r="A284" s="1908" t="s">
        <v>1633</v>
      </c>
      <c r="B284" s="1316" t="s">
        <v>5423</v>
      </c>
      <c r="C284" s="1909">
        <v>45065</v>
      </c>
      <c r="D284" s="1910">
        <v>46904</v>
      </c>
      <c r="E284" s="1910" t="str">
        <f t="shared" ca="1" si="38"/>
        <v>VIGENTE</v>
      </c>
      <c r="F284" s="1910" t="str">
        <f t="shared" ca="1" si="39"/>
        <v>OK</v>
      </c>
      <c r="G284" s="1316" t="s">
        <v>1305</v>
      </c>
      <c r="H284" s="1911" t="s">
        <v>5424</v>
      </c>
      <c r="I284" s="1912" t="s">
        <v>5425</v>
      </c>
      <c r="J284" s="1316" t="s">
        <v>5426</v>
      </c>
      <c r="K284" s="1913" t="s">
        <v>5427</v>
      </c>
      <c r="L284" s="100"/>
      <c r="M284" s="100"/>
      <c r="N284" s="100"/>
    </row>
    <row r="285" spans="1:24" s="101" customFormat="1" ht="30" customHeight="1">
      <c r="A285" s="720" t="s">
        <v>2239</v>
      </c>
      <c r="B285" s="1630"/>
      <c r="C285" s="139"/>
      <c r="D285" s="140"/>
      <c r="E285" s="140"/>
      <c r="F285" s="140"/>
      <c r="G285" s="138"/>
      <c r="H285" s="106"/>
      <c r="I285" s="69"/>
      <c r="J285" s="343"/>
      <c r="K285" s="342"/>
      <c r="L285" s="100"/>
      <c r="M285" s="100">
        <f>IF(ISNUMBER(FIND("/",$B286,1)),MID($B286,1,FIND("/",$B286,1)-1),$B286)</f>
        <v>0</v>
      </c>
      <c r="N285" s="100" t="str">
        <f>IF(ISNUMBER(FIND("/",$B286,1)),MID($B286,FIND("/",$B286,1)+1,LEN($B286)),"")</f>
        <v/>
      </c>
    </row>
    <row r="286" spans="1:24" s="101" customFormat="1" ht="30" customHeight="1">
      <c r="A286" s="109"/>
      <c r="B286" s="529"/>
      <c r="C286" s="110"/>
      <c r="D286" s="104"/>
      <c r="E286" s="554"/>
      <c r="F286" s="554"/>
      <c r="G286" s="84"/>
      <c r="J286" s="1029"/>
      <c r="K286" s="166"/>
      <c r="L286" s="88"/>
      <c r="M286" s="88" t="str">
        <f>IF(ISNUMBER(FIND("/",$B287,1)),MID($B287,1,FIND("/",$B287,1)-1),$B287)</f>
        <v>SISTEMAS</v>
      </c>
      <c r="N286" s="88" t="str">
        <f>IF(ISNUMBER(FIND("/",$B287,1)),MID($B287,FIND("/",$B287,1)+1,LEN($B287)),"")</f>
        <v/>
      </c>
    </row>
    <row r="287" spans="1:24" s="101" customFormat="1" ht="30.75" customHeight="1">
      <c r="A287" s="102" t="s">
        <v>1645</v>
      </c>
      <c r="B287" s="1631" t="s">
        <v>1646</v>
      </c>
      <c r="C287" s="102" t="s">
        <v>1647</v>
      </c>
      <c r="D287" s="555" t="s">
        <v>1648</v>
      </c>
      <c r="E287" s="553"/>
      <c r="F287" s="553"/>
      <c r="G287" s="66"/>
      <c r="H287" s="152"/>
      <c r="I287" s="1030"/>
      <c r="J287" s="1031"/>
      <c r="K287" s="454"/>
      <c r="L287" s="88"/>
      <c r="M287" s="88">
        <f>IF(ISNUMBER(FIND("/",$B288,1)),MID($B288,1,FIND("/",$B288,1)-1),$B288)</f>
        <v>4</v>
      </c>
      <c r="N287" s="88" t="str">
        <f>IF(ISNUMBER(FIND("/",$B288,1)),MID($B288,FIND("/",$B288,1)+1,LEN($B288)),"")</f>
        <v/>
      </c>
    </row>
    <row r="288" spans="1:24" s="1905" customFormat="1">
      <c r="A288" s="1032">
        <f>COUNTIF($A5:$A286,"P")</f>
        <v>71</v>
      </c>
      <c r="B288" s="1632">
        <f>COUNTIF($A5:$A286,"S*")</f>
        <v>4</v>
      </c>
      <c r="C288" s="1032">
        <f>COUNTIF($A5:$A286,"F")</f>
        <v>13</v>
      </c>
      <c r="D288" s="1032">
        <f>COUNTIF($A5:$A286,"P*") + COUNTIF($A5:$A286,"S2") *2 + COUNTIF($A5:$A286,"S3") *3 + COUNTIF($A5:$A286,"S4") *4</f>
        <v>274</v>
      </c>
      <c r="E288" s="87"/>
      <c r="F288" s="87"/>
      <c r="G288" s="63"/>
      <c r="H288" s="63"/>
      <c r="I288" s="66"/>
      <c r="J288" s="1031"/>
      <c r="K288" s="454"/>
      <c r="L288" s="1903"/>
      <c r="M288" s="1903" t="str">
        <f>IF(ISNUMBER(FIND("/",$B278,1)),MID($B278,1,FIND("/",$B278,1)-1),$B278)</f>
        <v>D2204-07</v>
      </c>
      <c r="N288" s="1903" t="str">
        <f>IF(ISNUMBER(FIND("/",$B278,1)),MID($B278,FIND("/",$B278,1)+1,LEN($B278)),"")</f>
        <v/>
      </c>
      <c r="O288" s="1904"/>
      <c r="P288" s="1904"/>
      <c r="Q288" s="1904"/>
      <c r="R288" s="1904"/>
      <c r="S288" s="1904"/>
      <c r="T288" s="1904"/>
      <c r="U288" s="1904"/>
      <c r="V288" s="1904"/>
      <c r="W288" s="1904"/>
      <c r="X288" s="1904"/>
    </row>
    <row r="289" spans="1:24" s="101" customFormat="1" ht="30" customHeight="1">
      <c r="A289" s="63"/>
      <c r="B289" s="169"/>
      <c r="C289" s="63"/>
      <c r="D289" s="63"/>
      <c r="E289" s="63"/>
      <c r="F289" s="63"/>
      <c r="G289" s="63"/>
      <c r="H289" s="63"/>
      <c r="I289" s="63"/>
      <c r="J289" s="1031"/>
      <c r="K289" s="454"/>
      <c r="L289" s="88"/>
      <c r="M289" s="88">
        <f>IF(ISNUMBER(FIND("/",$B291,1)),MID($B291,1,FIND("/",$B291,1)-1),$B291)</f>
        <v>0</v>
      </c>
      <c r="N289" s="88" t="str">
        <f>IF(ISNUMBER(FIND("/",$B291,1)),MID($B291,FIND("/",$B291,1)+1,LEN($B291)),"")</f>
        <v/>
      </c>
    </row>
    <row r="290" spans="1:24" s="101" customFormat="1" ht="30.75" customHeight="1">
      <c r="A290" s="63"/>
      <c r="B290" s="169"/>
      <c r="C290" s="63"/>
      <c r="D290" s="63"/>
      <c r="E290" s="63"/>
      <c r="F290" s="63"/>
      <c r="G290" s="63"/>
      <c r="H290" s="63"/>
      <c r="I290" s="63"/>
      <c r="J290" s="158"/>
      <c r="K290" s="166"/>
      <c r="L290" s="88"/>
      <c r="M290" s="88">
        <f>IF(ISNUMBER(FIND("/",$B292,1)),MID($B292,1,FIND("/",$B292,1)-1),$B292)</f>
        <v>0</v>
      </c>
      <c r="N290" s="88" t="str">
        <f>IF(ISNUMBER(FIND("/",$B292,1)),MID($B292,FIND("/",$B292,1)+1,LEN($B292)),"")</f>
        <v/>
      </c>
    </row>
    <row r="291" spans="1:24" s="101" customFormat="1" ht="30" customHeight="1">
      <c r="A291" s="63"/>
      <c r="B291" s="169"/>
      <c r="C291" s="63"/>
      <c r="D291" s="63"/>
      <c r="E291" s="63"/>
      <c r="F291" s="63"/>
      <c r="G291" s="63"/>
      <c r="H291" s="63"/>
      <c r="I291" s="63"/>
      <c r="J291" s="1003"/>
      <c r="K291" s="150"/>
      <c r="L291" s="88"/>
      <c r="M291" s="88">
        <f>IF(ISNUMBER(FIND("/",$B293,1)),MID($B293,1,FIND("/",$B293,1)-1),$B293)</f>
        <v>0</v>
      </c>
      <c r="N291" s="88" t="str">
        <f>IF(ISNUMBER(FIND("/",$B293,1)),MID($B293,FIND("/",$B293,1)+1,LEN($B293)),"")</f>
        <v/>
      </c>
    </row>
    <row r="292" spans="1:24" s="101" customFormat="1" ht="30.75" customHeight="1">
      <c r="A292" s="63"/>
      <c r="B292" s="169"/>
      <c r="C292" s="63"/>
      <c r="D292" s="63"/>
      <c r="E292" s="63"/>
      <c r="F292" s="63"/>
      <c r="G292" s="63"/>
      <c r="H292" s="63"/>
      <c r="I292" s="63"/>
      <c r="J292" s="1003"/>
      <c r="K292" s="150"/>
      <c r="L292" s="88"/>
      <c r="M292" s="88">
        <f>IF(ISNUMBER(FIND("/",$B294,1)),MID($B294,1,FIND("/",$B294,1)-1),$B294)</f>
        <v>0</v>
      </c>
      <c r="N292" s="88" t="str">
        <f>IF(ISNUMBER(FIND("/",$B294,1)),MID($B294,FIND("/",$B294,1)+1,LEN($B294)),"")</f>
        <v/>
      </c>
    </row>
    <row r="293" spans="1:24" s="101" customFormat="1">
      <c r="A293" s="63"/>
      <c r="B293" s="169"/>
      <c r="C293" s="63"/>
      <c r="D293" s="63"/>
      <c r="E293" s="63"/>
      <c r="F293" s="63"/>
      <c r="G293" s="63"/>
      <c r="H293" s="63"/>
      <c r="I293" s="63"/>
      <c r="J293" s="1003"/>
      <c r="K293" s="150"/>
      <c r="L293" s="88"/>
      <c r="M293" s="88">
        <f>IF(ISNUMBER(FIND("/",$B289,1)),MID($B289,1,FIND("/",$B289,1)-1),$B289)</f>
        <v>0</v>
      </c>
      <c r="N293" s="88" t="str">
        <f>IF(ISNUMBER(FIND("/",$B289,1)),MID($B289,FIND("/",$B289,1)+1,LEN($B289)),"")</f>
        <v/>
      </c>
    </row>
    <row r="294" spans="1:24" s="101" customFormat="1">
      <c r="A294" s="63"/>
      <c r="B294" s="169"/>
      <c r="C294" s="63"/>
      <c r="D294" s="63"/>
      <c r="E294" s="63"/>
      <c r="F294" s="63"/>
      <c r="G294" s="63"/>
      <c r="H294" s="63"/>
      <c r="I294" s="63"/>
      <c r="J294" s="1003"/>
      <c r="K294" s="150"/>
      <c r="L294" s="88"/>
      <c r="M294" s="88">
        <f>IF(ISNUMBER(FIND("/",$B290,1)),MID($B290,1,FIND("/",$B290,1)-1),$B290)</f>
        <v>0</v>
      </c>
      <c r="N294" s="88" t="str">
        <f>IF(ISNUMBER(FIND("/",$B290,1)),MID($B290,FIND("/",$B290,1)+1,LEN($B290)),"")</f>
        <v/>
      </c>
    </row>
    <row r="295" spans="1:24">
      <c r="M295" s="88">
        <f>IF(ISNUMBER(FIND("/",$B291,1)),MID($B291,1,FIND("/",$B291,1)-1),$B291)</f>
        <v>0</v>
      </c>
      <c r="N295" s="88" t="str">
        <f>IF(ISNUMBER(FIND("/",$B291,1)),MID($B291,FIND("/",$B291,1)+1,LEN($B291)),"")</f>
        <v/>
      </c>
      <c r="O295" s="1018"/>
      <c r="P295" s="1018"/>
      <c r="Q295" s="1018"/>
      <c r="R295" s="1018"/>
      <c r="S295" s="1021"/>
      <c r="T295" s="1018"/>
      <c r="U295" s="1018"/>
      <c r="V295" s="1018"/>
      <c r="W295" s="1018"/>
    </row>
    <row r="296" spans="1:24">
      <c r="M296" s="88">
        <f>IF(ISNUMBER(FIND("/",$B290,1)),MID($B290,1,FIND("/",$B290,1)-1),$B290)</f>
        <v>0</v>
      </c>
      <c r="N296" s="88" t="str">
        <f>IF(ISNUMBER(FIND("/",$B290,1)),MID($B290,FIND("/",$B290,1)+1,LEN($B290)),"")</f>
        <v/>
      </c>
      <c r="O296" s="1018"/>
      <c r="P296" s="1018"/>
      <c r="Q296" s="1018"/>
      <c r="R296" s="1018"/>
      <c r="S296" s="1018"/>
      <c r="T296" s="1018"/>
      <c r="U296" s="1018"/>
      <c r="V296" s="1018"/>
      <c r="W296" s="1018"/>
    </row>
    <row r="297" spans="1:24">
      <c r="M297" s="88">
        <f>IF(ISNUMBER(FIND("/",$B291,1)),MID($B291,1,FIND("/",$B291,1)-1),$B291)</f>
        <v>0</v>
      </c>
      <c r="N297" s="88" t="str">
        <f>IF(ISNUMBER(FIND("/",$B291,1)),MID($B291,FIND("/",$B291,1)+1,LEN($B291)),"")</f>
        <v/>
      </c>
      <c r="O297" s="1018"/>
      <c r="P297" s="1018"/>
      <c r="Q297" s="1018"/>
      <c r="R297" s="1018"/>
      <c r="S297" s="1018"/>
      <c r="T297" s="1018"/>
      <c r="U297" s="1018"/>
      <c r="V297" s="1018"/>
      <c r="W297" s="1018"/>
    </row>
    <row r="298" spans="1:24">
      <c r="M298" s="88">
        <f t="shared" ref="M298:M303" si="40">IF(ISNUMBER(FIND("/",$B292,1)),MID($B292,1,FIND("/",$B292,1)-1),$B292)</f>
        <v>0</v>
      </c>
      <c r="N298" s="88" t="str">
        <f t="shared" ref="N298:N303" si="41">IF(ISNUMBER(FIND("/",$B292,1)),MID($B292,FIND("/",$B292,1)+1,LEN($B292)),"")</f>
        <v/>
      </c>
      <c r="O298" s="1018"/>
      <c r="P298" s="1018"/>
      <c r="Q298" s="1018"/>
      <c r="R298" s="1018"/>
      <c r="S298" s="1018"/>
      <c r="T298" s="1018"/>
      <c r="U298" s="1018"/>
      <c r="V298" s="1018"/>
      <c r="W298" s="1018"/>
    </row>
    <row r="299" spans="1:24">
      <c r="M299" s="88">
        <f t="shared" si="40"/>
        <v>0</v>
      </c>
      <c r="N299" s="88" t="str">
        <f t="shared" si="41"/>
        <v/>
      </c>
      <c r="O299" s="1018"/>
      <c r="P299" s="1018"/>
      <c r="Q299" s="1018"/>
      <c r="R299" s="1018"/>
      <c r="S299" s="1018"/>
      <c r="T299" s="1018"/>
      <c r="U299" s="1018"/>
      <c r="V299" s="1018"/>
      <c r="W299" s="1018"/>
    </row>
    <row r="300" spans="1:24">
      <c r="M300" s="88">
        <f t="shared" si="40"/>
        <v>0</v>
      </c>
      <c r="N300" s="88" t="str">
        <f t="shared" si="41"/>
        <v/>
      </c>
      <c r="O300" s="1018"/>
      <c r="P300" s="1018"/>
      <c r="Q300" s="1018"/>
      <c r="R300" s="1018"/>
      <c r="S300" s="1018"/>
      <c r="T300" s="1018"/>
      <c r="U300" s="1018"/>
      <c r="V300" s="1018"/>
      <c r="W300" s="1018"/>
    </row>
    <row r="301" spans="1:24">
      <c r="M301" s="88">
        <f t="shared" si="40"/>
        <v>0</v>
      </c>
      <c r="N301" s="88" t="str">
        <f t="shared" si="41"/>
        <v/>
      </c>
      <c r="O301" s="1018"/>
      <c r="P301" s="1018"/>
      <c r="Q301" s="1018"/>
      <c r="R301" s="1018"/>
      <c r="S301" s="1018"/>
      <c r="T301" s="1018"/>
      <c r="U301" s="1018"/>
      <c r="V301" s="1018"/>
      <c r="W301" s="1018"/>
      <c r="X301" s="1018"/>
    </row>
    <row r="302" spans="1:24">
      <c r="M302" s="88">
        <f t="shared" si="40"/>
        <v>0</v>
      </c>
      <c r="N302" s="88" t="str">
        <f t="shared" si="41"/>
        <v/>
      </c>
      <c r="O302" s="1018"/>
      <c r="P302" s="1018"/>
      <c r="Q302" s="1018"/>
      <c r="R302" s="1018"/>
      <c r="S302" s="1018"/>
      <c r="T302" s="1018"/>
      <c r="U302" s="1018"/>
      <c r="V302" s="1018"/>
      <c r="W302" s="1018"/>
      <c r="X302" s="1018"/>
    </row>
    <row r="303" spans="1:24">
      <c r="M303" s="88">
        <f t="shared" si="40"/>
        <v>0</v>
      </c>
      <c r="N303" s="88" t="str">
        <f t="shared" si="41"/>
        <v/>
      </c>
      <c r="O303" s="1018"/>
      <c r="P303" s="1018"/>
      <c r="Q303" s="1018"/>
      <c r="R303" s="1018"/>
      <c r="S303" s="1018"/>
      <c r="T303" s="1018"/>
      <c r="U303" s="1018"/>
      <c r="V303" s="1018"/>
      <c r="W303" s="1018"/>
      <c r="X303" s="1018"/>
    </row>
    <row r="304" spans="1:24">
      <c r="O304" s="1018"/>
      <c r="P304" s="1018"/>
      <c r="Q304" s="1018"/>
      <c r="R304" s="1018"/>
      <c r="S304" s="1018"/>
      <c r="T304" s="1018"/>
      <c r="U304" s="1018"/>
      <c r="V304" s="1018"/>
      <c r="W304" s="1018"/>
      <c r="X304" s="1018"/>
    </row>
    <row r="305" spans="15:24">
      <c r="O305" s="1018"/>
      <c r="P305" s="1018"/>
      <c r="Q305" s="1018"/>
      <c r="R305" s="1018"/>
      <c r="S305" s="1018"/>
      <c r="T305" s="1018"/>
      <c r="U305" s="1018"/>
      <c r="V305" s="1018"/>
      <c r="W305" s="1018"/>
      <c r="X305" s="1018"/>
    </row>
    <row r="306" spans="15:24">
      <c r="O306" s="1018"/>
      <c r="P306" s="1018"/>
      <c r="Q306" s="1018"/>
      <c r="R306" s="1018"/>
      <c r="S306" s="1018"/>
      <c r="T306" s="1018"/>
      <c r="U306" s="1018"/>
      <c r="V306" s="1018"/>
      <c r="W306" s="1018"/>
      <c r="X306" s="1018"/>
    </row>
    <row r="307" spans="15:24">
      <c r="O307" s="1018"/>
      <c r="P307" s="1018"/>
      <c r="Q307" s="1018"/>
      <c r="R307" s="1018"/>
      <c r="S307" s="1018"/>
      <c r="T307" s="1018"/>
      <c r="U307" s="1018"/>
      <c r="V307" s="1018"/>
      <c r="W307" s="1018"/>
      <c r="X307" s="1018"/>
    </row>
    <row r="308" spans="15:24">
      <c r="O308" s="1018"/>
      <c r="P308" s="1018"/>
      <c r="Q308" s="1018"/>
      <c r="R308" s="1018"/>
      <c r="S308" s="1018"/>
      <c r="T308" s="1018"/>
      <c r="U308" s="1018"/>
      <c r="V308" s="1018"/>
      <c r="W308" s="1018"/>
      <c r="X308" s="1018"/>
    </row>
    <row r="309" spans="15:24">
      <c r="O309" s="1018"/>
      <c r="P309" s="1018"/>
      <c r="Q309" s="1018"/>
      <c r="R309" s="1018"/>
      <c r="S309" s="1018"/>
      <c r="T309" s="1018"/>
      <c r="U309" s="1018"/>
      <c r="V309" s="1018"/>
      <c r="W309" s="1018"/>
      <c r="X309" s="1018"/>
    </row>
    <row r="310" spans="15:24">
      <c r="O310" s="1018"/>
      <c r="P310" s="1018"/>
      <c r="Q310" s="1018"/>
      <c r="R310" s="1018"/>
      <c r="S310" s="1018"/>
      <c r="T310" s="1018"/>
      <c r="U310" s="1018"/>
      <c r="V310" s="1018"/>
      <c r="W310" s="1018"/>
      <c r="X310" s="1018"/>
    </row>
    <row r="311" spans="15:24">
      <c r="O311" s="1018"/>
      <c r="P311" s="1018"/>
      <c r="Q311" s="1018"/>
      <c r="R311" s="1018"/>
      <c r="S311" s="1018"/>
      <c r="T311" s="1018"/>
      <c r="U311" s="1018"/>
      <c r="V311" s="1018"/>
      <c r="W311" s="1018"/>
      <c r="X311" s="1018"/>
    </row>
    <row r="312" spans="15:24">
      <c r="O312" s="1018"/>
      <c r="P312" s="1018"/>
      <c r="Q312" s="1018"/>
      <c r="R312" s="1018"/>
      <c r="S312" s="1018"/>
      <c r="T312" s="1018"/>
      <c r="U312" s="1018"/>
      <c r="V312" s="1018"/>
      <c r="W312" s="1018"/>
      <c r="X312" s="1018"/>
    </row>
    <row r="313" spans="15:24">
      <c r="O313" s="1018"/>
      <c r="P313" s="1018"/>
      <c r="Q313" s="1018"/>
      <c r="R313" s="1018"/>
      <c r="S313" s="1018"/>
      <c r="T313" s="1018"/>
      <c r="U313" s="1018"/>
      <c r="V313" s="1018"/>
      <c r="W313" s="1018"/>
      <c r="X313" s="1018"/>
    </row>
    <row r="314" spans="15:24">
      <c r="O314" s="1018"/>
      <c r="P314" s="1018"/>
      <c r="Q314" s="1018"/>
      <c r="R314" s="1018"/>
      <c r="S314" s="1018"/>
      <c r="T314" s="1018"/>
      <c r="U314" s="1018"/>
      <c r="V314" s="1018"/>
      <c r="W314" s="1018"/>
      <c r="X314" s="1018"/>
    </row>
    <row r="315" spans="15:24">
      <c r="O315" s="1018"/>
      <c r="P315" s="1018"/>
      <c r="Q315" s="1018"/>
      <c r="R315" s="1018"/>
      <c r="S315" s="1018"/>
      <c r="T315" s="1018"/>
      <c r="U315" s="1018"/>
      <c r="V315" s="1018"/>
      <c r="W315" s="1018"/>
      <c r="X315" s="1018"/>
    </row>
    <row r="316" spans="15:24">
      <c r="O316" s="1018"/>
      <c r="P316" s="1018"/>
      <c r="Q316" s="1018"/>
      <c r="R316" s="1018"/>
      <c r="S316" s="1018"/>
      <c r="T316" s="1018"/>
      <c r="U316" s="1018"/>
      <c r="V316" s="1018"/>
      <c r="W316" s="1018"/>
      <c r="X316" s="1018"/>
    </row>
    <row r="317" spans="15:24">
      <c r="O317" s="1018"/>
      <c r="P317" s="1018"/>
      <c r="Q317" s="1018"/>
      <c r="R317" s="1018"/>
      <c r="S317" s="1018"/>
      <c r="T317" s="1018"/>
      <c r="U317" s="1018"/>
      <c r="V317" s="1018"/>
      <c r="W317" s="1018"/>
      <c r="X317" s="1018"/>
    </row>
    <row r="318" spans="15:24">
      <c r="O318" s="1018"/>
      <c r="P318" s="1018"/>
      <c r="Q318" s="1018"/>
      <c r="R318" s="1018"/>
      <c r="S318" s="1018"/>
      <c r="T318" s="1018"/>
      <c r="U318" s="1018"/>
      <c r="V318" s="1018"/>
      <c r="W318" s="1018"/>
      <c r="X318" s="1018"/>
    </row>
    <row r="319" spans="15:24">
      <c r="O319" s="1018"/>
      <c r="P319" s="1018"/>
      <c r="Q319" s="1018"/>
      <c r="R319" s="1018"/>
      <c r="S319" s="1018"/>
      <c r="T319" s="1018"/>
      <c r="U319" s="1018"/>
      <c r="V319" s="1018"/>
      <c r="W319" s="1018"/>
      <c r="X319" s="1018"/>
    </row>
    <row r="320" spans="15:24">
      <c r="O320" s="1018"/>
      <c r="P320" s="1018"/>
      <c r="Q320" s="1018"/>
      <c r="R320" s="1018"/>
      <c r="S320" s="1018"/>
      <c r="T320" s="1018"/>
      <c r="U320" s="1018"/>
      <c r="V320" s="1018"/>
      <c r="W320" s="1018"/>
      <c r="X320" s="1018"/>
    </row>
    <row r="321" spans="15:24">
      <c r="O321" s="1018"/>
      <c r="P321" s="1018"/>
      <c r="Q321" s="1018"/>
      <c r="R321" s="1018"/>
      <c r="S321" s="1018"/>
      <c r="T321" s="1018"/>
      <c r="U321" s="1018"/>
      <c r="V321" s="1018"/>
      <c r="W321" s="1018"/>
      <c r="X321" s="1018"/>
    </row>
    <row r="322" spans="15:24">
      <c r="O322" s="1018"/>
      <c r="P322" s="1018"/>
      <c r="Q322" s="1018"/>
      <c r="R322" s="1018"/>
      <c r="S322" s="1018"/>
      <c r="T322" s="1018"/>
      <c r="U322" s="1018"/>
      <c r="V322" s="1018"/>
      <c r="W322" s="1018"/>
      <c r="X322" s="1018"/>
    </row>
    <row r="323" spans="15:24">
      <c r="O323" s="1018"/>
      <c r="P323" s="1018"/>
      <c r="Q323" s="1018"/>
      <c r="R323" s="1018"/>
      <c r="S323" s="1018"/>
      <c r="T323" s="1018"/>
      <c r="U323" s="1018"/>
      <c r="V323" s="1018"/>
      <c r="W323" s="1018"/>
      <c r="X323" s="1018"/>
    </row>
    <row r="324" spans="15:24">
      <c r="O324" s="1018"/>
      <c r="P324" s="1018"/>
      <c r="Q324" s="1018"/>
      <c r="R324" s="1018"/>
      <c r="S324" s="1018"/>
      <c r="T324" s="1018"/>
      <c r="U324" s="1018"/>
      <c r="V324" s="1018"/>
      <c r="W324" s="1018"/>
      <c r="X324" s="1018"/>
    </row>
    <row r="325" spans="15:24">
      <c r="O325" s="1018"/>
      <c r="P325" s="1018"/>
      <c r="Q325" s="1018"/>
      <c r="R325" s="1018"/>
      <c r="S325" s="1018"/>
      <c r="T325" s="1018"/>
      <c r="U325" s="1018"/>
      <c r="V325" s="1018"/>
      <c r="W325" s="1018"/>
      <c r="X325" s="1018"/>
    </row>
    <row r="326" spans="15:24">
      <c r="O326" s="1018"/>
      <c r="P326" s="1018"/>
      <c r="Q326" s="1018"/>
      <c r="R326" s="1018"/>
      <c r="S326" s="1018"/>
      <c r="T326" s="1018"/>
      <c r="U326" s="1018"/>
      <c r="V326" s="1018"/>
      <c r="W326" s="1018"/>
      <c r="X326" s="1018"/>
    </row>
    <row r="327" spans="15:24">
      <c r="O327" s="1018"/>
      <c r="P327" s="1018"/>
      <c r="Q327" s="1018"/>
      <c r="R327" s="1018"/>
      <c r="S327" s="1018"/>
      <c r="T327" s="1018"/>
      <c r="U327" s="1018"/>
      <c r="V327" s="1018"/>
      <c r="W327" s="1018"/>
      <c r="X327" s="1018"/>
    </row>
    <row r="328" spans="15:24">
      <c r="O328" s="1018"/>
      <c r="P328" s="1018"/>
      <c r="Q328" s="1018"/>
      <c r="R328" s="1018"/>
      <c r="S328" s="1018"/>
      <c r="T328" s="1018"/>
      <c r="U328" s="1018"/>
      <c r="V328" s="1018"/>
      <c r="W328" s="1018"/>
      <c r="X328" s="1018"/>
    </row>
    <row r="329" spans="15:24">
      <c r="O329" s="1018"/>
      <c r="P329" s="1018"/>
      <c r="Q329" s="1018"/>
      <c r="R329" s="1018"/>
      <c r="S329" s="1018"/>
      <c r="T329" s="1018"/>
      <c r="U329" s="1018"/>
      <c r="V329" s="1018"/>
      <c r="W329" s="1018"/>
      <c r="X329" s="1018"/>
    </row>
    <row r="330" spans="15:24">
      <c r="O330" s="1018"/>
      <c r="P330" s="1018"/>
      <c r="Q330" s="1018"/>
      <c r="R330" s="1018"/>
      <c r="S330" s="1018"/>
      <c r="T330" s="1018"/>
      <c r="U330" s="1018"/>
      <c r="V330" s="1018"/>
      <c r="W330" s="1018"/>
      <c r="X330" s="1018"/>
    </row>
    <row r="331" spans="15:24">
      <c r="O331" s="1018"/>
      <c r="P331" s="1018"/>
      <c r="Q331" s="1018"/>
      <c r="R331" s="1018"/>
      <c r="S331" s="1018"/>
      <c r="T331" s="1018"/>
      <c r="U331" s="1018"/>
      <c r="V331" s="1018"/>
      <c r="W331" s="1018"/>
      <c r="X331" s="1018"/>
    </row>
    <row r="332" spans="15:24">
      <c r="O332" s="1018"/>
      <c r="P332" s="1018"/>
      <c r="Q332" s="1018"/>
      <c r="R332" s="1018"/>
      <c r="S332" s="1018"/>
      <c r="T332" s="1018"/>
      <c r="U332" s="1018"/>
      <c r="V332" s="1018"/>
      <c r="W332" s="1018"/>
      <c r="X332" s="1018"/>
    </row>
    <row r="333" spans="15:24">
      <c r="O333" s="1018"/>
      <c r="P333" s="1018"/>
      <c r="Q333" s="1018"/>
      <c r="R333" s="1018"/>
      <c r="S333" s="1018"/>
      <c r="T333" s="1018"/>
      <c r="U333" s="1018"/>
      <c r="V333" s="1018"/>
      <c r="W333" s="1018"/>
      <c r="X333" s="1018"/>
    </row>
    <row r="334" spans="15:24">
      <c r="O334" s="1018"/>
      <c r="P334" s="1018"/>
      <c r="Q334" s="1018"/>
      <c r="R334" s="1018"/>
      <c r="S334" s="1018"/>
      <c r="T334" s="1018"/>
      <c r="U334" s="1018"/>
      <c r="V334" s="1018"/>
      <c r="W334" s="1018"/>
      <c r="X334" s="1018"/>
    </row>
    <row r="335" spans="15:24">
      <c r="O335" s="1018"/>
      <c r="P335" s="1018"/>
      <c r="Q335" s="1018"/>
      <c r="R335" s="1018"/>
      <c r="S335" s="1018"/>
      <c r="T335" s="1018"/>
      <c r="U335" s="1018"/>
      <c r="V335" s="1018"/>
      <c r="W335" s="1018"/>
      <c r="X335" s="1018"/>
    </row>
    <row r="336" spans="15:24">
      <c r="O336" s="1018"/>
      <c r="P336" s="1018"/>
      <c r="Q336" s="1018"/>
      <c r="R336" s="1018"/>
      <c r="S336" s="1018"/>
      <c r="T336" s="1018"/>
      <c r="U336" s="1018"/>
      <c r="V336" s="1018"/>
      <c r="W336" s="1018"/>
      <c r="X336" s="1018"/>
    </row>
    <row r="337" spans="15:24">
      <c r="O337" s="1018"/>
      <c r="P337" s="1018"/>
      <c r="Q337" s="1018"/>
      <c r="R337" s="1018"/>
      <c r="S337" s="1018"/>
      <c r="T337" s="1018"/>
      <c r="U337" s="1018"/>
      <c r="V337" s="1018"/>
      <c r="W337" s="1018"/>
      <c r="X337" s="1018"/>
    </row>
    <row r="338" spans="15:24">
      <c r="O338" s="1018"/>
      <c r="P338" s="1018"/>
      <c r="Q338" s="1018"/>
      <c r="R338" s="1018"/>
      <c r="S338" s="1018"/>
      <c r="T338" s="1018"/>
      <c r="U338" s="1018"/>
      <c r="V338" s="1018"/>
      <c r="W338" s="1018"/>
      <c r="X338" s="1018"/>
    </row>
    <row r="339" spans="15:24">
      <c r="O339" s="1018"/>
      <c r="P339" s="1018"/>
      <c r="Q339" s="1018"/>
      <c r="R339" s="1018"/>
      <c r="S339" s="1018"/>
      <c r="T339" s="1018"/>
      <c r="U339" s="1018"/>
      <c r="V339" s="1018"/>
      <c r="W339" s="1018"/>
      <c r="X339" s="1018"/>
    </row>
    <row r="340" spans="15:24">
      <c r="O340" s="1018"/>
      <c r="P340" s="1018"/>
      <c r="Q340" s="1018"/>
      <c r="R340" s="1018"/>
      <c r="S340" s="1018"/>
      <c r="T340" s="1018"/>
      <c r="U340" s="1018"/>
      <c r="V340" s="1018"/>
      <c r="W340" s="1018"/>
      <c r="X340" s="1018"/>
    </row>
    <row r="341" spans="15:24">
      <c r="O341" s="1018"/>
      <c r="P341" s="1018"/>
      <c r="Q341" s="1018"/>
      <c r="R341" s="1018"/>
      <c r="S341" s="1018"/>
      <c r="T341" s="1018"/>
      <c r="U341" s="1018"/>
      <c r="V341" s="1018"/>
      <c r="W341" s="1018"/>
      <c r="X341" s="1018"/>
    </row>
    <row r="342" spans="15:24">
      <c r="O342" s="1018"/>
      <c r="P342" s="1018"/>
      <c r="Q342" s="1018"/>
      <c r="R342" s="1018"/>
      <c r="S342" s="1018"/>
      <c r="T342" s="1018"/>
      <c r="U342" s="1018"/>
      <c r="V342" s="1018"/>
      <c r="W342" s="1018"/>
      <c r="X342" s="1018"/>
    </row>
    <row r="343" spans="15:24">
      <c r="O343" s="1018"/>
      <c r="P343" s="1018"/>
      <c r="Q343" s="1018"/>
      <c r="R343" s="1018"/>
      <c r="S343" s="1018"/>
      <c r="T343" s="1018"/>
      <c r="U343" s="1018"/>
      <c r="V343" s="1018"/>
      <c r="W343" s="1018"/>
      <c r="X343" s="1018"/>
    </row>
    <row r="344" spans="15:24">
      <c r="O344" s="1018"/>
      <c r="P344" s="1018"/>
      <c r="Q344" s="1018"/>
      <c r="R344" s="1018"/>
      <c r="S344" s="1018"/>
      <c r="T344" s="1018"/>
      <c r="U344" s="1018"/>
      <c r="V344" s="1018"/>
      <c r="W344" s="1018"/>
      <c r="X344" s="1018"/>
    </row>
    <row r="345" spans="15:24">
      <c r="O345" s="1018"/>
      <c r="P345" s="1018"/>
      <c r="Q345" s="1018"/>
      <c r="R345" s="1018"/>
      <c r="S345" s="1018"/>
      <c r="T345" s="1018"/>
      <c r="U345" s="1018"/>
      <c r="V345" s="1018"/>
      <c r="W345" s="1018"/>
      <c r="X345" s="1018"/>
    </row>
    <row r="346" spans="15:24">
      <c r="O346" s="1018"/>
      <c r="P346" s="1018"/>
      <c r="Q346" s="1018"/>
      <c r="R346" s="1018"/>
      <c r="S346" s="1018"/>
      <c r="T346" s="1018"/>
      <c r="U346" s="1018"/>
      <c r="V346" s="1018"/>
      <c r="W346" s="1018"/>
      <c r="X346" s="1018"/>
    </row>
    <row r="347" spans="15:24">
      <c r="O347" s="1018"/>
      <c r="P347" s="1018"/>
      <c r="Q347" s="1018"/>
      <c r="R347" s="1018"/>
      <c r="S347" s="1018"/>
      <c r="T347" s="1018"/>
      <c r="U347" s="1018"/>
      <c r="V347" s="1018"/>
      <c r="W347" s="1018"/>
      <c r="X347" s="1018"/>
    </row>
    <row r="348" spans="15:24">
      <c r="O348" s="1018"/>
      <c r="P348" s="1018"/>
      <c r="Q348" s="1018"/>
      <c r="R348" s="1018"/>
      <c r="S348" s="1018"/>
      <c r="T348" s="1018"/>
      <c r="U348" s="1018"/>
      <c r="V348" s="1018"/>
      <c r="W348" s="1018"/>
      <c r="X348" s="1018"/>
    </row>
    <row r="349" spans="15:24">
      <c r="O349" s="1018"/>
      <c r="P349" s="1018"/>
      <c r="Q349" s="1018"/>
      <c r="R349" s="1018"/>
      <c r="S349" s="1018"/>
      <c r="T349" s="1018"/>
      <c r="U349" s="1018"/>
      <c r="V349" s="1018"/>
      <c r="W349" s="1018"/>
      <c r="X349" s="1018"/>
    </row>
    <row r="350" spans="15:24">
      <c r="O350" s="1018"/>
      <c r="P350" s="1018"/>
      <c r="Q350" s="1018"/>
      <c r="R350" s="1018"/>
      <c r="S350" s="1018"/>
      <c r="T350" s="1018"/>
      <c r="U350" s="1018"/>
      <c r="V350" s="1018"/>
      <c r="W350" s="1018"/>
      <c r="X350" s="1018"/>
    </row>
    <row r="351" spans="15:24">
      <c r="O351" s="1018"/>
      <c r="P351" s="1018"/>
      <c r="Q351" s="1018"/>
      <c r="R351" s="1018"/>
      <c r="S351" s="1018"/>
      <c r="T351" s="1018"/>
      <c r="U351" s="1018"/>
      <c r="V351" s="1018"/>
      <c r="W351" s="1018"/>
      <c r="X351" s="1018"/>
    </row>
    <row r="352" spans="15:24">
      <c r="O352" s="1018"/>
      <c r="P352" s="1018"/>
      <c r="Q352" s="1018"/>
      <c r="R352" s="1018"/>
      <c r="S352" s="1018"/>
      <c r="T352" s="1018"/>
      <c r="U352" s="1018"/>
      <c r="V352" s="1018"/>
      <c r="W352" s="1018"/>
      <c r="X352" s="1018"/>
    </row>
    <row r="353" spans="15:24">
      <c r="O353" s="1018"/>
      <c r="P353" s="1018"/>
      <c r="Q353" s="1018"/>
      <c r="R353" s="1018"/>
      <c r="S353" s="1018"/>
      <c r="T353" s="1018"/>
      <c r="U353" s="1018"/>
      <c r="V353" s="1018"/>
      <c r="W353" s="1018"/>
      <c r="X353" s="1018"/>
    </row>
    <row r="354" spans="15:24">
      <c r="O354" s="1018"/>
      <c r="P354" s="1018"/>
      <c r="Q354" s="1018"/>
      <c r="R354" s="1018"/>
      <c r="S354" s="1018"/>
      <c r="T354" s="1018"/>
      <c r="U354" s="1018"/>
      <c r="V354" s="1018"/>
      <c r="W354" s="1018"/>
      <c r="X354" s="1018"/>
    </row>
    <row r="355" spans="15:24">
      <c r="O355" s="1018"/>
      <c r="P355" s="1018"/>
      <c r="Q355" s="1018"/>
      <c r="R355" s="1018"/>
      <c r="S355" s="1018"/>
      <c r="T355" s="1018"/>
      <c r="U355" s="1018"/>
      <c r="V355" s="1018"/>
      <c r="W355" s="1018"/>
      <c r="X355" s="1018"/>
    </row>
    <row r="356" spans="15:24">
      <c r="O356" s="1018"/>
      <c r="P356" s="1018"/>
      <c r="Q356" s="1018"/>
      <c r="R356" s="1018"/>
      <c r="S356" s="1018"/>
      <c r="T356" s="1018"/>
      <c r="U356" s="1018"/>
      <c r="V356" s="1018"/>
      <c r="W356" s="1018"/>
      <c r="X356" s="1018"/>
    </row>
    <row r="357" spans="15:24">
      <c r="O357" s="1018"/>
      <c r="P357" s="1018"/>
      <c r="Q357" s="1018"/>
      <c r="R357" s="1018"/>
      <c r="S357" s="1018"/>
      <c r="T357" s="1018"/>
      <c r="U357" s="1018"/>
      <c r="V357" s="1018"/>
      <c r="W357" s="1018"/>
      <c r="X357" s="1018"/>
    </row>
    <row r="358" spans="15:24">
      <c r="O358" s="1018"/>
      <c r="P358" s="1018"/>
      <c r="Q358" s="1018"/>
      <c r="R358" s="1018"/>
      <c r="S358" s="1018"/>
      <c r="T358" s="1018"/>
      <c r="U358" s="1018"/>
      <c r="V358" s="1018"/>
      <c r="W358" s="1018"/>
      <c r="X358" s="1018"/>
    </row>
    <row r="359" spans="15:24">
      <c r="O359" s="1018"/>
      <c r="P359" s="1018"/>
      <c r="Q359" s="1018"/>
      <c r="R359" s="1018"/>
      <c r="S359" s="1018"/>
      <c r="T359" s="1018"/>
      <c r="U359" s="1018"/>
      <c r="V359" s="1018"/>
      <c r="W359" s="1018"/>
      <c r="X359" s="1018"/>
    </row>
    <row r="360" spans="15:24">
      <c r="O360" s="1018"/>
      <c r="P360" s="1018"/>
      <c r="Q360" s="1018"/>
      <c r="R360" s="1018"/>
      <c r="S360" s="1018"/>
      <c r="T360" s="1018"/>
      <c r="U360" s="1018"/>
      <c r="V360" s="1018"/>
      <c r="W360" s="1018"/>
      <c r="X360" s="1018"/>
    </row>
    <row r="361" spans="15:24">
      <c r="O361" s="1018"/>
      <c r="P361" s="1018"/>
      <c r="Q361" s="1018"/>
      <c r="R361" s="1018"/>
      <c r="S361" s="1018"/>
      <c r="T361" s="1018"/>
      <c r="U361" s="1018"/>
      <c r="V361" s="1018"/>
      <c r="W361" s="1018"/>
      <c r="X361" s="1018"/>
    </row>
    <row r="362" spans="15:24">
      <c r="O362" s="1018"/>
      <c r="P362" s="1018"/>
      <c r="Q362" s="1018"/>
      <c r="R362" s="1018"/>
      <c r="S362" s="1018"/>
      <c r="T362" s="1018"/>
      <c r="U362" s="1018"/>
      <c r="V362" s="1018"/>
      <c r="W362" s="1018"/>
      <c r="X362" s="1018"/>
    </row>
    <row r="363" spans="15:24">
      <c r="O363" s="1018"/>
      <c r="P363" s="1018"/>
      <c r="Q363" s="1018"/>
      <c r="R363" s="1018"/>
      <c r="S363" s="1018"/>
      <c r="T363" s="1018"/>
      <c r="U363" s="1018"/>
      <c r="V363" s="1018"/>
      <c r="W363" s="1018"/>
      <c r="X363" s="1018"/>
    </row>
    <row r="364" spans="15:24">
      <c r="O364" s="1018"/>
      <c r="P364" s="1018"/>
      <c r="Q364" s="1018"/>
      <c r="R364" s="1018"/>
      <c r="S364" s="1018"/>
      <c r="T364" s="1018"/>
      <c r="U364" s="1018"/>
      <c r="V364" s="1018"/>
      <c r="W364" s="1018"/>
      <c r="X364" s="1018"/>
    </row>
    <row r="365" spans="15:24">
      <c r="O365" s="1018"/>
      <c r="P365" s="1018"/>
      <c r="Q365" s="1018"/>
      <c r="R365" s="1018"/>
      <c r="S365" s="1018"/>
      <c r="T365" s="1018"/>
      <c r="U365" s="1018"/>
      <c r="V365" s="1018"/>
      <c r="W365" s="1018"/>
    </row>
    <row r="366" spans="15:24">
      <c r="O366" s="1018"/>
      <c r="P366" s="1018"/>
      <c r="Q366" s="1018"/>
      <c r="R366" s="1018"/>
      <c r="S366" s="1018"/>
      <c r="T366" s="1018"/>
      <c r="U366" s="1018"/>
      <c r="V366" s="1018"/>
      <c r="W366" s="1018"/>
    </row>
    <row r="367" spans="15:24">
      <c r="O367" s="1018"/>
      <c r="P367" s="1018"/>
      <c r="Q367" s="1018"/>
      <c r="R367" s="1018"/>
      <c r="S367" s="1018"/>
      <c r="T367" s="1018"/>
      <c r="U367" s="1018"/>
      <c r="V367" s="1018"/>
      <c r="W367" s="1018"/>
    </row>
    <row r="368" spans="15:24">
      <c r="O368" s="1018"/>
      <c r="P368" s="1018"/>
      <c r="Q368" s="1018"/>
      <c r="R368" s="1018"/>
      <c r="S368" s="1018"/>
      <c r="T368" s="1018"/>
      <c r="U368" s="1018"/>
      <c r="V368" s="1018"/>
      <c r="W368" s="1018"/>
    </row>
    <row r="369" spans="15:23">
      <c r="O369" s="1018"/>
      <c r="P369" s="1018"/>
      <c r="Q369" s="1018"/>
      <c r="R369" s="1018"/>
      <c r="S369" s="1018"/>
      <c r="T369" s="1018"/>
      <c r="U369" s="1018"/>
      <c r="V369" s="1018"/>
      <c r="W369" s="1018"/>
    </row>
    <row r="370" spans="15:23">
      <c r="O370" s="1018"/>
      <c r="P370" s="1018"/>
      <c r="Q370" s="1018"/>
      <c r="R370" s="1018"/>
      <c r="S370" s="1018"/>
      <c r="T370" s="1018"/>
      <c r="U370" s="1018"/>
      <c r="V370" s="1018"/>
      <c r="W370" s="1018"/>
    </row>
    <row r="371" spans="15:23">
      <c r="Q371" s="1018"/>
      <c r="R371" s="1018"/>
      <c r="S371" s="1018"/>
    </row>
    <row r="372" spans="15:23">
      <c r="Q372" s="1018"/>
      <c r="R372" s="1018"/>
      <c r="S372" s="1018"/>
    </row>
    <row r="373" spans="15:23">
      <c r="Q373" s="1018"/>
      <c r="R373" s="1018"/>
      <c r="S373" s="1018"/>
    </row>
    <row r="374" spans="15:23">
      <c r="Q374" s="1018"/>
      <c r="R374" s="1018"/>
      <c r="S374" s="1018"/>
    </row>
    <row r="375" spans="15:23">
      <c r="Q375" s="1018"/>
      <c r="R375" s="1018"/>
      <c r="S375" s="1018"/>
    </row>
    <row r="376" spans="15:23">
      <c r="Q376" s="1018"/>
      <c r="R376" s="1018"/>
      <c r="S376" s="1018"/>
    </row>
    <row r="377" spans="15:23">
      <c r="Q377" s="1018"/>
      <c r="R377" s="1018"/>
      <c r="S377" s="1018"/>
    </row>
    <row r="378" spans="15:23">
      <c r="Q378" s="1018"/>
      <c r="R378" s="1018"/>
      <c r="S378" s="1018"/>
    </row>
    <row r="379" spans="15:23">
      <c r="Q379" s="1018"/>
      <c r="R379" s="1018"/>
      <c r="S379" s="1018"/>
    </row>
    <row r="380" spans="15:23">
      <c r="Q380" s="1018"/>
      <c r="R380" s="1018"/>
      <c r="S380" s="1018"/>
    </row>
    <row r="381" spans="15:23">
      <c r="Q381" s="1018"/>
      <c r="R381" s="1018"/>
      <c r="S381" s="1018"/>
    </row>
    <row r="382" spans="15:23">
      <c r="Q382" s="1018"/>
      <c r="R382" s="1018"/>
      <c r="S382" s="1018"/>
    </row>
    <row r="383" spans="15:23">
      <c r="Q383" s="1018"/>
      <c r="R383" s="1018"/>
      <c r="S383" s="1018"/>
    </row>
    <row r="384" spans="15:23">
      <c r="Q384" s="1018"/>
      <c r="R384" s="1018"/>
      <c r="S384" s="1018"/>
    </row>
    <row r="385" spans="17:19">
      <c r="Q385" s="1018"/>
      <c r="R385" s="1018"/>
      <c r="S385" s="1018"/>
    </row>
    <row r="386" spans="17:19">
      <c r="Q386" s="1018"/>
      <c r="R386" s="1018"/>
      <c r="S386" s="1018"/>
    </row>
    <row r="387" spans="17:19">
      <c r="Q387" s="1018"/>
      <c r="R387" s="1018"/>
      <c r="S387" s="1018"/>
    </row>
    <row r="388" spans="17:19">
      <c r="Q388" s="1018"/>
      <c r="R388" s="1018"/>
      <c r="S388" s="1018"/>
    </row>
    <row r="389" spans="17:19">
      <c r="Q389" s="1018"/>
      <c r="R389" s="1018"/>
      <c r="S389" s="1018"/>
    </row>
    <row r="390" spans="17:19">
      <c r="Q390" s="1018"/>
      <c r="R390" s="1018"/>
      <c r="S390" s="1018"/>
    </row>
    <row r="391" spans="17:19">
      <c r="Q391" s="1018"/>
      <c r="R391" s="1018"/>
      <c r="S391" s="1018"/>
    </row>
    <row r="392" spans="17:19">
      <c r="Q392" s="1018"/>
      <c r="R392" s="1018"/>
      <c r="S392" s="1018"/>
    </row>
    <row r="393" spans="17:19">
      <c r="Q393" s="1018"/>
      <c r="R393" s="1018"/>
      <c r="S393" s="1018"/>
    </row>
    <row r="394" spans="17:19">
      <c r="Q394" s="1018"/>
      <c r="R394" s="1018"/>
      <c r="S394" s="1018"/>
    </row>
    <row r="395" spans="17:19">
      <c r="Q395" s="1018"/>
      <c r="R395" s="1018"/>
      <c r="S395" s="1018"/>
    </row>
    <row r="396" spans="17:19">
      <c r="Q396" s="1018"/>
      <c r="R396" s="1018"/>
      <c r="S396" s="1018"/>
    </row>
    <row r="397" spans="17:19">
      <c r="Q397" s="1018"/>
      <c r="R397" s="1018"/>
      <c r="S397" s="1018"/>
    </row>
    <row r="398" spans="17:19">
      <c r="Q398" s="1018"/>
      <c r="R398" s="1018"/>
      <c r="S398" s="1018"/>
    </row>
    <row r="399" spans="17:19">
      <c r="Q399" s="1018"/>
      <c r="R399" s="1018"/>
      <c r="S399" s="1018"/>
    </row>
    <row r="400" spans="17:19">
      <c r="Q400" s="1018"/>
      <c r="R400" s="1018"/>
      <c r="S400" s="1018"/>
    </row>
    <row r="401" spans="17:19">
      <c r="Q401" s="1018"/>
      <c r="R401" s="1018"/>
      <c r="S401" s="1018"/>
    </row>
    <row r="402" spans="17:19">
      <c r="Q402" s="1018"/>
      <c r="R402" s="1018"/>
      <c r="S402" s="1018"/>
    </row>
    <row r="403" spans="17:19">
      <c r="Q403" s="1018"/>
      <c r="R403" s="1018"/>
      <c r="S403" s="1018"/>
    </row>
    <row r="404" spans="17:19">
      <c r="Q404" s="1018"/>
      <c r="R404" s="1018"/>
      <c r="S404" s="1018"/>
    </row>
    <row r="405" spans="17:19">
      <c r="Q405" s="1018"/>
      <c r="R405" s="1018"/>
      <c r="S405" s="1018"/>
    </row>
    <row r="406" spans="17:19">
      <c r="Q406" s="1018"/>
      <c r="R406" s="1018"/>
      <c r="S406" s="1018"/>
    </row>
    <row r="407" spans="17:19">
      <c r="Q407" s="1018"/>
      <c r="R407" s="1018"/>
      <c r="S407" s="1018"/>
    </row>
    <row r="408" spans="17:19">
      <c r="Q408" s="1018"/>
      <c r="R408" s="1018"/>
      <c r="S408" s="1018"/>
    </row>
    <row r="409" spans="17:19">
      <c r="Q409" s="1018"/>
      <c r="R409" s="1018"/>
      <c r="S409" s="1018"/>
    </row>
    <row r="410" spans="17:19">
      <c r="Q410" s="1018"/>
      <c r="R410" s="1018"/>
      <c r="S410" s="1018"/>
    </row>
    <row r="411" spans="17:19">
      <c r="Q411" s="1018"/>
      <c r="R411" s="1018"/>
      <c r="S411" s="1018"/>
    </row>
    <row r="412" spans="17:19">
      <c r="Q412" s="1018"/>
      <c r="R412" s="1018"/>
      <c r="S412" s="1018"/>
    </row>
    <row r="413" spans="17:19">
      <c r="Q413" s="1018"/>
      <c r="R413" s="1018"/>
      <c r="S413" s="1018"/>
    </row>
    <row r="414" spans="17:19">
      <c r="Q414" s="1018"/>
      <c r="R414" s="1018"/>
      <c r="S414" s="1018"/>
    </row>
    <row r="415" spans="17:19">
      <c r="Q415" s="1018"/>
      <c r="R415" s="1018"/>
      <c r="S415" s="1018"/>
    </row>
    <row r="416" spans="17:19">
      <c r="Q416" s="1018"/>
      <c r="R416" s="1018"/>
      <c r="S416" s="1018"/>
    </row>
    <row r="417" spans="17:19">
      <c r="Q417" s="1018"/>
      <c r="R417" s="1018"/>
      <c r="S417" s="1018"/>
    </row>
    <row r="418" spans="17:19">
      <c r="Q418" s="1018"/>
      <c r="R418" s="1018"/>
      <c r="S418" s="1018"/>
    </row>
    <row r="419" spans="17:19">
      <c r="Q419" s="1018"/>
      <c r="R419" s="1018"/>
      <c r="S419" s="1018"/>
    </row>
    <row r="420" spans="17:19">
      <c r="Q420" s="1018"/>
      <c r="R420" s="1018"/>
      <c r="S420" s="1018"/>
    </row>
    <row r="421" spans="17:19">
      <c r="Q421" s="1018"/>
      <c r="R421" s="1018"/>
      <c r="S421" s="1018"/>
    </row>
    <row r="422" spans="17:19">
      <c r="Q422" s="1018"/>
      <c r="R422" s="1018"/>
      <c r="S422" s="1018"/>
    </row>
    <row r="423" spans="17:19">
      <c r="Q423" s="1018"/>
      <c r="R423" s="1018"/>
      <c r="S423" s="1018"/>
    </row>
    <row r="424" spans="17:19">
      <c r="Q424" s="1018"/>
      <c r="R424" s="1018"/>
      <c r="S424" s="1018"/>
    </row>
    <row r="425" spans="17:19">
      <c r="Q425" s="1018"/>
      <c r="R425" s="1018"/>
      <c r="S425" s="1018"/>
    </row>
    <row r="426" spans="17:19">
      <c r="Q426" s="1018"/>
      <c r="R426" s="1018"/>
      <c r="S426" s="1018"/>
    </row>
    <row r="427" spans="17:19">
      <c r="Q427" s="1018"/>
      <c r="R427" s="1018"/>
      <c r="S427" s="1018"/>
    </row>
    <row r="428" spans="17:19">
      <c r="Q428" s="1018"/>
      <c r="R428" s="1018"/>
      <c r="S428" s="1018"/>
    </row>
    <row r="429" spans="17:19">
      <c r="Q429" s="1018"/>
      <c r="R429" s="1018"/>
      <c r="S429" s="1018"/>
    </row>
    <row r="430" spans="17:19">
      <c r="Q430" s="1018"/>
      <c r="R430" s="1018"/>
      <c r="S430" s="1018"/>
    </row>
    <row r="431" spans="17:19">
      <c r="Q431" s="1018"/>
      <c r="R431" s="1018"/>
      <c r="S431" s="1018"/>
    </row>
    <row r="432" spans="17:19">
      <c r="Q432" s="1018"/>
      <c r="R432" s="1018"/>
      <c r="S432" s="1018"/>
    </row>
    <row r="433" spans="17:19">
      <c r="Q433" s="1018"/>
      <c r="R433" s="1018"/>
      <c r="S433" s="1018"/>
    </row>
    <row r="434" spans="17:19">
      <c r="Q434" s="1018"/>
      <c r="R434" s="1018"/>
      <c r="S434" s="1018"/>
    </row>
    <row r="435" spans="17:19">
      <c r="Q435" s="1018"/>
      <c r="R435" s="1018"/>
      <c r="S435" s="1018"/>
    </row>
    <row r="436" spans="17:19">
      <c r="Q436" s="1018"/>
      <c r="R436" s="1018"/>
      <c r="S436" s="1018"/>
    </row>
    <row r="437" spans="17:19">
      <c r="Q437" s="1018"/>
      <c r="R437" s="1018"/>
      <c r="S437" s="1018"/>
    </row>
    <row r="438" spans="17:19">
      <c r="Q438" s="1018"/>
      <c r="R438" s="1018"/>
      <c r="S438" s="1018"/>
    </row>
    <row r="439" spans="17:19">
      <c r="Q439" s="1018"/>
      <c r="R439" s="1018"/>
      <c r="S439" s="1018"/>
    </row>
    <row r="440" spans="17:19">
      <c r="Q440" s="1018"/>
      <c r="R440" s="1018"/>
      <c r="S440" s="1018"/>
    </row>
    <row r="441" spans="17:19">
      <c r="Q441" s="1018"/>
      <c r="R441" s="1018"/>
      <c r="S441" s="1018"/>
    </row>
    <row r="442" spans="17:19">
      <c r="Q442" s="1018"/>
      <c r="R442" s="1018"/>
      <c r="S442" s="1018"/>
    </row>
    <row r="443" spans="17:19">
      <c r="Q443" s="1018"/>
      <c r="R443" s="1018"/>
      <c r="S443" s="1018"/>
    </row>
    <row r="444" spans="17:19">
      <c r="Q444" s="1018"/>
      <c r="R444" s="1018"/>
      <c r="S444" s="1018"/>
    </row>
    <row r="445" spans="17:19">
      <c r="Q445" s="1018"/>
      <c r="R445" s="1018"/>
      <c r="S445" s="1018"/>
    </row>
    <row r="446" spans="17:19">
      <c r="Q446" s="1018"/>
      <c r="R446" s="1018"/>
      <c r="S446" s="1018"/>
    </row>
    <row r="447" spans="17:19">
      <c r="Q447" s="1018"/>
      <c r="R447" s="1018"/>
      <c r="S447" s="1018"/>
    </row>
    <row r="448" spans="17:19">
      <c r="Q448" s="1018"/>
      <c r="R448" s="1018"/>
      <c r="S448" s="1018"/>
    </row>
    <row r="449" spans="17:19">
      <c r="Q449" s="1018"/>
      <c r="R449" s="1018"/>
      <c r="S449" s="1018"/>
    </row>
    <row r="450" spans="17:19">
      <c r="Q450" s="1018"/>
      <c r="R450" s="1018"/>
      <c r="S450" s="1018"/>
    </row>
    <row r="451" spans="17:19">
      <c r="Q451" s="1018"/>
      <c r="R451" s="1018"/>
      <c r="S451" s="1018"/>
    </row>
    <row r="452" spans="17:19">
      <c r="Q452" s="1018"/>
      <c r="R452" s="1018"/>
      <c r="S452" s="1018"/>
    </row>
    <row r="453" spans="17:19">
      <c r="Q453" s="1018"/>
      <c r="R453" s="1018"/>
      <c r="S453" s="1018"/>
    </row>
    <row r="454" spans="17:19">
      <c r="Q454" s="1018"/>
      <c r="R454" s="1018"/>
      <c r="S454" s="1018"/>
    </row>
    <row r="455" spans="17:19">
      <c r="Q455" s="1018"/>
      <c r="R455" s="1018"/>
      <c r="S455" s="1018"/>
    </row>
    <row r="456" spans="17:19">
      <c r="Q456" s="1018"/>
      <c r="R456" s="1018"/>
      <c r="S456" s="1018"/>
    </row>
    <row r="457" spans="17:19">
      <c r="Q457" s="1018"/>
      <c r="R457" s="1018"/>
      <c r="S457" s="1018"/>
    </row>
    <row r="458" spans="17:19">
      <c r="Q458" s="1018"/>
      <c r="R458" s="1018"/>
      <c r="S458" s="1018"/>
    </row>
    <row r="459" spans="17:19">
      <c r="Q459" s="1018"/>
      <c r="R459" s="1018"/>
      <c r="S459" s="1018"/>
    </row>
    <row r="460" spans="17:19">
      <c r="Q460" s="1018"/>
      <c r="R460" s="1018"/>
      <c r="S460" s="1018"/>
    </row>
    <row r="461" spans="17:19">
      <c r="Q461" s="1018"/>
      <c r="R461" s="1018"/>
      <c r="S461" s="1018"/>
    </row>
    <row r="462" spans="17:19">
      <c r="Q462" s="1018"/>
      <c r="R462" s="1018"/>
      <c r="S462" s="1018"/>
    </row>
    <row r="463" spans="17:19">
      <c r="Q463" s="1018"/>
      <c r="R463" s="1018"/>
      <c r="S463" s="1018"/>
    </row>
    <row r="464" spans="17:19">
      <c r="Q464" s="1018"/>
      <c r="R464" s="1018"/>
      <c r="S464" s="1018"/>
    </row>
    <row r="465" spans="17:19">
      <c r="Q465" s="1018"/>
      <c r="R465" s="1018"/>
      <c r="S465" s="1018"/>
    </row>
    <row r="466" spans="17:19">
      <c r="Q466" s="1018"/>
      <c r="R466" s="1018"/>
      <c r="S466" s="1018"/>
    </row>
    <row r="467" spans="17:19">
      <c r="Q467" s="1018"/>
      <c r="R467" s="1018"/>
      <c r="S467" s="1018"/>
    </row>
    <row r="468" spans="17:19">
      <c r="Q468" s="1018"/>
      <c r="R468" s="1018"/>
      <c r="S468" s="1018"/>
    </row>
    <row r="469" spans="17:19">
      <c r="Q469" s="1018"/>
      <c r="R469" s="1018"/>
      <c r="S469" s="1018"/>
    </row>
    <row r="470" spans="17:19">
      <c r="Q470" s="1018"/>
      <c r="R470" s="1018"/>
      <c r="S470" s="1018"/>
    </row>
    <row r="471" spans="17:19">
      <c r="Q471" s="1018"/>
      <c r="R471" s="1018"/>
      <c r="S471" s="1018"/>
    </row>
    <row r="472" spans="17:19">
      <c r="Q472" s="1018"/>
      <c r="R472" s="1018"/>
      <c r="S472" s="1018"/>
    </row>
    <row r="473" spans="17:19">
      <c r="Q473" s="1018"/>
      <c r="R473" s="1018"/>
      <c r="S473" s="1018"/>
    </row>
    <row r="474" spans="17:19">
      <c r="Q474" s="1018"/>
      <c r="R474" s="1018"/>
      <c r="S474" s="1018"/>
    </row>
    <row r="475" spans="17:19">
      <c r="Q475" s="1018"/>
      <c r="R475" s="1018"/>
      <c r="S475" s="1018"/>
    </row>
    <row r="476" spans="17:19">
      <c r="Q476" s="1018"/>
      <c r="R476" s="1018"/>
      <c r="S476" s="1018"/>
    </row>
    <row r="477" spans="17:19">
      <c r="Q477" s="1018"/>
      <c r="R477" s="1018"/>
      <c r="S477" s="1018"/>
    </row>
    <row r="478" spans="17:19">
      <c r="Q478" s="1018"/>
      <c r="R478" s="1018"/>
      <c r="S478" s="1018"/>
    </row>
    <row r="479" spans="17:19">
      <c r="Q479" s="1018"/>
      <c r="R479" s="1018"/>
      <c r="S479" s="1018"/>
    </row>
    <row r="480" spans="17:19">
      <c r="Q480" s="1018"/>
      <c r="R480" s="1018"/>
      <c r="S480" s="1018"/>
    </row>
    <row r="481" spans="17:19">
      <c r="Q481" s="1018"/>
      <c r="R481" s="1018"/>
      <c r="S481" s="1018"/>
    </row>
    <row r="482" spans="17:19">
      <c r="Q482" s="1018"/>
      <c r="R482" s="1018"/>
      <c r="S482" s="1018"/>
    </row>
    <row r="483" spans="17:19">
      <c r="Q483" s="1018"/>
      <c r="R483" s="1018"/>
      <c r="S483" s="1018"/>
    </row>
    <row r="484" spans="17:19">
      <c r="Q484" s="1018"/>
      <c r="R484" s="1018"/>
      <c r="S484" s="1018"/>
    </row>
    <row r="485" spans="17:19">
      <c r="Q485" s="1018"/>
      <c r="R485" s="1018"/>
      <c r="S485" s="1018"/>
    </row>
    <row r="486" spans="17:19">
      <c r="Q486" s="1018"/>
      <c r="R486" s="1018"/>
      <c r="S486" s="1018"/>
    </row>
    <row r="487" spans="17:19">
      <c r="Q487" s="1018"/>
      <c r="R487" s="1018"/>
      <c r="S487" s="1018"/>
    </row>
    <row r="488" spans="17:19">
      <c r="Q488" s="1018"/>
      <c r="R488" s="1018"/>
      <c r="S488" s="1018"/>
    </row>
    <row r="489" spans="17:19">
      <c r="Q489" s="1018"/>
      <c r="R489" s="1018"/>
      <c r="S489" s="1018"/>
    </row>
    <row r="490" spans="17:19">
      <c r="Q490" s="1018"/>
      <c r="R490" s="1018"/>
      <c r="S490" s="1018"/>
    </row>
    <row r="491" spans="17:19">
      <c r="Q491" s="1018"/>
      <c r="R491" s="1018"/>
      <c r="S491" s="1018"/>
    </row>
    <row r="492" spans="17:19">
      <c r="Q492" s="1018"/>
      <c r="R492" s="1018"/>
      <c r="S492" s="1018"/>
    </row>
    <row r="493" spans="17:19">
      <c r="Q493" s="1018"/>
      <c r="R493" s="1018"/>
      <c r="S493" s="1018"/>
    </row>
    <row r="494" spans="17:19">
      <c r="Q494" s="1018"/>
      <c r="R494" s="1018"/>
      <c r="S494" s="1018"/>
    </row>
    <row r="495" spans="17:19">
      <c r="Q495" s="1018"/>
      <c r="R495" s="1018"/>
      <c r="S495" s="1018"/>
    </row>
    <row r="496" spans="17:19">
      <c r="Q496" s="1018"/>
      <c r="R496" s="1018"/>
      <c r="S496" s="1018"/>
    </row>
    <row r="497" spans="17:19">
      <c r="Q497" s="1018"/>
      <c r="R497" s="1018"/>
      <c r="S497" s="1018"/>
    </row>
    <row r="498" spans="17:19">
      <c r="Q498" s="1018"/>
      <c r="R498" s="1018"/>
      <c r="S498" s="1018"/>
    </row>
    <row r="499" spans="17:19">
      <c r="Q499" s="1018"/>
      <c r="R499" s="1018"/>
      <c r="S499" s="1018"/>
    </row>
    <row r="500" spans="17:19">
      <c r="Q500" s="1018"/>
      <c r="R500" s="1018"/>
      <c r="S500" s="1018"/>
    </row>
    <row r="501" spans="17:19">
      <c r="Q501" s="1018"/>
      <c r="R501" s="1018"/>
      <c r="S501" s="1018"/>
    </row>
    <row r="502" spans="17:19">
      <c r="Q502" s="1018"/>
      <c r="R502" s="1018"/>
      <c r="S502" s="1018"/>
    </row>
    <row r="503" spans="17:19">
      <c r="Q503" s="1018"/>
      <c r="R503" s="1018"/>
      <c r="S503" s="1018"/>
    </row>
    <row r="504" spans="17:19">
      <c r="Q504" s="1018"/>
      <c r="R504" s="1018"/>
      <c r="S504" s="1018"/>
    </row>
    <row r="505" spans="17:19">
      <c r="Q505" s="1018"/>
      <c r="R505" s="1018"/>
      <c r="S505" s="1018"/>
    </row>
    <row r="506" spans="17:19">
      <c r="Q506" s="1018"/>
      <c r="R506" s="1018"/>
      <c r="S506" s="1018"/>
    </row>
    <row r="507" spans="17:19">
      <c r="Q507" s="1018"/>
      <c r="R507" s="1018"/>
      <c r="S507" s="1018"/>
    </row>
    <row r="508" spans="17:19">
      <c r="Q508" s="1018"/>
      <c r="R508" s="1018"/>
      <c r="S508" s="1018"/>
    </row>
    <row r="509" spans="17:19">
      <c r="Q509" s="1018"/>
      <c r="R509" s="1018"/>
      <c r="S509" s="1018"/>
    </row>
    <row r="510" spans="17:19">
      <c r="Q510" s="1018"/>
      <c r="R510" s="1018"/>
      <c r="S510" s="1018"/>
    </row>
    <row r="511" spans="17:19">
      <c r="Q511" s="1018"/>
      <c r="R511" s="1018"/>
      <c r="S511" s="1018"/>
    </row>
    <row r="512" spans="17:19">
      <c r="Q512" s="1018"/>
      <c r="R512" s="1018"/>
      <c r="S512" s="1018"/>
    </row>
    <row r="513" spans="17:19">
      <c r="Q513" s="1018"/>
      <c r="R513" s="1018"/>
      <c r="S513" s="1018"/>
    </row>
    <row r="514" spans="17:19">
      <c r="Q514" s="1018"/>
      <c r="R514" s="1018"/>
      <c r="S514" s="1018"/>
    </row>
    <row r="515" spans="17:19">
      <c r="Q515" s="1018"/>
      <c r="R515" s="1018"/>
      <c r="S515" s="1018"/>
    </row>
    <row r="516" spans="17:19">
      <c r="Q516" s="1018"/>
      <c r="R516" s="1018"/>
      <c r="S516" s="1018"/>
    </row>
    <row r="517" spans="17:19">
      <c r="Q517" s="1018"/>
      <c r="R517" s="1018"/>
      <c r="S517" s="1018"/>
    </row>
    <row r="518" spans="17:19">
      <c r="Q518" s="1018"/>
      <c r="R518" s="1018"/>
      <c r="S518" s="1018"/>
    </row>
    <row r="519" spans="17:19">
      <c r="Q519" s="1018"/>
      <c r="R519" s="1018"/>
      <c r="S519" s="1018"/>
    </row>
    <row r="520" spans="17:19">
      <c r="Q520" s="1018"/>
      <c r="R520" s="1018"/>
      <c r="S520" s="1018"/>
    </row>
    <row r="521" spans="17:19">
      <c r="Q521" s="1018"/>
      <c r="R521" s="1018"/>
      <c r="S521" s="1018"/>
    </row>
    <row r="522" spans="17:19">
      <c r="Q522" s="1018"/>
      <c r="R522" s="1018"/>
      <c r="S522" s="1018"/>
    </row>
    <row r="523" spans="17:19">
      <c r="Q523" s="1018"/>
      <c r="R523" s="1018"/>
      <c r="S523" s="1018"/>
    </row>
    <row r="524" spans="17:19">
      <c r="Q524" s="1018"/>
      <c r="R524" s="1018"/>
      <c r="S524" s="1018"/>
    </row>
    <row r="525" spans="17:19">
      <c r="Q525" s="1018"/>
      <c r="R525" s="1018"/>
      <c r="S525" s="1018"/>
    </row>
    <row r="526" spans="17:19">
      <c r="Q526" s="1018"/>
      <c r="R526" s="1018"/>
      <c r="S526" s="1018"/>
    </row>
    <row r="527" spans="17:19">
      <c r="Q527" s="1018"/>
      <c r="R527" s="1018"/>
      <c r="S527" s="1018"/>
    </row>
    <row r="528" spans="17:19">
      <c r="Q528" s="1018"/>
      <c r="R528" s="1018"/>
      <c r="S528" s="1018"/>
    </row>
    <row r="529" spans="17:19">
      <c r="Q529" s="1018"/>
      <c r="R529" s="1018"/>
      <c r="S529" s="1018"/>
    </row>
    <row r="530" spans="17:19">
      <c r="Q530" s="1018"/>
      <c r="R530" s="1018"/>
      <c r="S530" s="1018"/>
    </row>
    <row r="531" spans="17:19">
      <c r="Q531" s="1018"/>
      <c r="R531" s="1018"/>
      <c r="S531" s="1018"/>
    </row>
    <row r="532" spans="17:19">
      <c r="Q532" s="1018"/>
      <c r="R532" s="1018"/>
      <c r="S532" s="1018"/>
    </row>
    <row r="533" spans="17:19">
      <c r="Q533" s="1018"/>
      <c r="R533" s="1018"/>
      <c r="S533" s="1018"/>
    </row>
    <row r="534" spans="17:19">
      <c r="Q534" s="1018"/>
      <c r="R534" s="1018"/>
      <c r="S534" s="1018"/>
    </row>
    <row r="535" spans="17:19">
      <c r="Q535" s="1018"/>
      <c r="R535" s="1018"/>
      <c r="S535" s="1018"/>
    </row>
    <row r="536" spans="17:19">
      <c r="Q536" s="1018"/>
      <c r="R536" s="1018"/>
      <c r="S536" s="1018"/>
    </row>
    <row r="537" spans="17:19">
      <c r="Q537" s="1018"/>
      <c r="R537" s="1018"/>
      <c r="S537" s="1018"/>
    </row>
    <row r="538" spans="17:19">
      <c r="Q538" s="1018"/>
      <c r="R538" s="1018"/>
      <c r="S538" s="1018"/>
    </row>
    <row r="539" spans="17:19">
      <c r="Q539" s="1018"/>
      <c r="R539" s="1018"/>
      <c r="S539" s="1018"/>
    </row>
    <row r="540" spans="17:19">
      <c r="Q540" s="1018"/>
      <c r="R540" s="1018"/>
      <c r="S540" s="1018"/>
    </row>
    <row r="541" spans="17:19">
      <c r="Q541" s="1018"/>
      <c r="R541" s="1018"/>
      <c r="S541" s="1018"/>
    </row>
    <row r="542" spans="17:19">
      <c r="Q542" s="1018"/>
      <c r="R542" s="1018"/>
      <c r="S542" s="1018"/>
    </row>
    <row r="543" spans="17:19">
      <c r="Q543" s="1018"/>
      <c r="R543" s="1018"/>
      <c r="S543" s="1018"/>
    </row>
    <row r="544" spans="17:19">
      <c r="Q544" s="1018"/>
      <c r="R544" s="1018"/>
      <c r="S544" s="1018"/>
    </row>
    <row r="545" spans="17:19">
      <c r="Q545" s="1018"/>
      <c r="R545" s="1018"/>
      <c r="S545" s="1018"/>
    </row>
    <row r="546" spans="17:19">
      <c r="Q546" s="1018"/>
      <c r="R546" s="1018"/>
      <c r="S546" s="1018"/>
    </row>
    <row r="547" spans="17:19">
      <c r="Q547" s="1018"/>
      <c r="R547" s="1018"/>
      <c r="S547" s="1018"/>
    </row>
    <row r="548" spans="17:19">
      <c r="Q548" s="1018"/>
      <c r="R548" s="1018"/>
      <c r="S548" s="1018"/>
    </row>
    <row r="549" spans="17:19">
      <c r="Q549" s="1018"/>
      <c r="R549" s="1018"/>
      <c r="S549" s="1018"/>
    </row>
    <row r="550" spans="17:19">
      <c r="Q550" s="1018"/>
      <c r="R550" s="1018"/>
      <c r="S550" s="1018"/>
    </row>
    <row r="551" spans="17:19">
      <c r="Q551" s="1018"/>
      <c r="R551" s="1018"/>
      <c r="S551" s="1018"/>
    </row>
    <row r="552" spans="17:19">
      <c r="Q552" s="1018"/>
      <c r="R552" s="1018"/>
      <c r="S552" s="1018"/>
    </row>
    <row r="553" spans="17:19">
      <c r="Q553" s="1018"/>
      <c r="R553" s="1018"/>
      <c r="S553" s="1018"/>
    </row>
    <row r="554" spans="17:19">
      <c r="Q554" s="1018"/>
      <c r="R554" s="1018"/>
      <c r="S554" s="1018"/>
    </row>
    <row r="555" spans="17:19">
      <c r="Q555" s="1018"/>
      <c r="R555" s="1018"/>
      <c r="S555" s="1018"/>
    </row>
    <row r="556" spans="17:19">
      <c r="Q556" s="1018"/>
      <c r="R556" s="1018"/>
      <c r="S556" s="1018"/>
    </row>
    <row r="557" spans="17:19">
      <c r="Q557" s="1018"/>
      <c r="R557" s="1018"/>
      <c r="S557" s="1018"/>
    </row>
    <row r="558" spans="17:19">
      <c r="Q558" s="1018"/>
      <c r="R558" s="1018"/>
      <c r="S558" s="1018"/>
    </row>
    <row r="559" spans="17:19">
      <c r="Q559" s="1018"/>
      <c r="R559" s="1018"/>
      <c r="S559" s="1018"/>
    </row>
    <row r="560" spans="17:19">
      <c r="Q560" s="1018"/>
      <c r="R560" s="1018"/>
      <c r="S560" s="1018"/>
    </row>
    <row r="561" spans="17:19">
      <c r="Q561" s="1018"/>
      <c r="R561" s="1018"/>
      <c r="S561" s="1018"/>
    </row>
    <row r="562" spans="17:19">
      <c r="Q562" s="1018"/>
      <c r="R562" s="1018"/>
      <c r="S562" s="1018"/>
    </row>
    <row r="563" spans="17:19">
      <c r="Q563" s="1018"/>
      <c r="R563" s="1018"/>
      <c r="S563" s="1018"/>
    </row>
    <row r="564" spans="17:19">
      <c r="Q564" s="1018"/>
      <c r="R564" s="1018"/>
      <c r="S564" s="1018"/>
    </row>
    <row r="565" spans="17:19">
      <c r="Q565" s="1018"/>
      <c r="R565" s="1018"/>
      <c r="S565" s="1018"/>
    </row>
    <row r="566" spans="17:19">
      <c r="Q566" s="1018"/>
      <c r="R566" s="1018"/>
      <c r="S566" s="1018"/>
    </row>
    <row r="567" spans="17:19">
      <c r="Q567" s="1018"/>
      <c r="R567" s="1018"/>
      <c r="S567" s="1018"/>
    </row>
    <row r="568" spans="17:19">
      <c r="Q568" s="1018"/>
      <c r="R568" s="1018"/>
      <c r="S568" s="1018"/>
    </row>
    <row r="569" spans="17:19">
      <c r="Q569" s="1018"/>
      <c r="R569" s="1018"/>
      <c r="S569" s="1018"/>
    </row>
    <row r="570" spans="17:19">
      <c r="Q570" s="1018"/>
      <c r="R570" s="1018"/>
      <c r="S570" s="1018"/>
    </row>
    <row r="571" spans="17:19">
      <c r="Q571" s="1018"/>
      <c r="R571" s="1018"/>
      <c r="S571" s="1018"/>
    </row>
    <row r="572" spans="17:19">
      <c r="Q572" s="1018"/>
      <c r="R572" s="1018"/>
      <c r="S572" s="1018"/>
    </row>
    <row r="573" spans="17:19">
      <c r="Q573" s="1018"/>
      <c r="R573" s="1018"/>
      <c r="S573" s="1018"/>
    </row>
    <row r="574" spans="17:19">
      <c r="Q574" s="1018"/>
      <c r="R574" s="1018"/>
      <c r="S574" s="1018"/>
    </row>
    <row r="575" spans="17:19">
      <c r="Q575" s="1018"/>
      <c r="R575" s="1018"/>
      <c r="S575" s="1018"/>
    </row>
    <row r="576" spans="17:19">
      <c r="Q576" s="1018"/>
      <c r="R576" s="1018"/>
      <c r="S576" s="1018"/>
    </row>
    <row r="577" spans="17:19">
      <c r="Q577" s="1018"/>
      <c r="R577" s="1018"/>
      <c r="S577" s="1018"/>
    </row>
    <row r="578" spans="17:19">
      <c r="Q578" s="1018"/>
      <c r="R578" s="1018"/>
      <c r="S578" s="1018"/>
    </row>
    <row r="579" spans="17:19">
      <c r="Q579" s="1018"/>
      <c r="R579" s="1018"/>
      <c r="S579" s="1018"/>
    </row>
    <row r="580" spans="17:19">
      <c r="Q580" s="1018"/>
      <c r="R580" s="1018"/>
      <c r="S580" s="1018"/>
    </row>
    <row r="581" spans="17:19">
      <c r="Q581" s="1018"/>
      <c r="R581" s="1018"/>
      <c r="S581" s="1018"/>
    </row>
    <row r="582" spans="17:19">
      <c r="Q582" s="1018"/>
      <c r="R582" s="1018"/>
      <c r="S582" s="1018"/>
    </row>
    <row r="583" spans="17:19">
      <c r="Q583" s="1018"/>
      <c r="R583" s="1018"/>
      <c r="S583" s="1018"/>
    </row>
    <row r="584" spans="17:19">
      <c r="Q584" s="1018"/>
      <c r="R584" s="1018"/>
      <c r="S584" s="1018"/>
    </row>
    <row r="585" spans="17:19">
      <c r="Q585" s="1018"/>
      <c r="R585" s="1018"/>
      <c r="S585" s="1018"/>
    </row>
    <row r="586" spans="17:19">
      <c r="Q586" s="1018"/>
      <c r="R586" s="1018"/>
      <c r="S586" s="1018"/>
    </row>
    <row r="587" spans="17:19">
      <c r="Q587" s="1018"/>
      <c r="R587" s="1018"/>
      <c r="S587" s="1018"/>
    </row>
    <row r="588" spans="17:19">
      <c r="Q588" s="1018"/>
      <c r="R588" s="1018"/>
      <c r="S588" s="1018"/>
    </row>
    <row r="589" spans="17:19">
      <c r="Q589" s="1018"/>
      <c r="R589" s="1018"/>
      <c r="S589" s="1018"/>
    </row>
    <row r="590" spans="17:19">
      <c r="Q590" s="1018"/>
      <c r="R590" s="1018"/>
      <c r="S590" s="1018"/>
    </row>
    <row r="591" spans="17:19">
      <c r="Q591" s="1018"/>
      <c r="R591" s="1018"/>
      <c r="S591" s="1018"/>
    </row>
    <row r="592" spans="17:19">
      <c r="Q592" s="1018"/>
      <c r="R592" s="1018"/>
      <c r="S592" s="1018"/>
    </row>
    <row r="593" spans="17:19">
      <c r="Q593" s="1018"/>
      <c r="R593" s="1018"/>
      <c r="S593" s="1018"/>
    </row>
    <row r="594" spans="17:19">
      <c r="Q594" s="1018"/>
      <c r="R594" s="1018"/>
      <c r="S594" s="1018"/>
    </row>
    <row r="595" spans="17:19">
      <c r="Q595" s="1018"/>
      <c r="R595" s="1018"/>
      <c r="S595" s="1018"/>
    </row>
    <row r="596" spans="17:19">
      <c r="Q596" s="1018"/>
      <c r="R596" s="1018"/>
      <c r="S596" s="1018"/>
    </row>
    <row r="597" spans="17:19">
      <c r="Q597" s="1018"/>
      <c r="R597" s="1018"/>
      <c r="S597" s="1018"/>
    </row>
    <row r="598" spans="17:19">
      <c r="Q598" s="1018"/>
      <c r="R598" s="1018"/>
      <c r="S598" s="1018"/>
    </row>
    <row r="599" spans="17:19">
      <c r="Q599" s="1018"/>
      <c r="R599" s="1018"/>
      <c r="S599" s="1018"/>
    </row>
    <row r="600" spans="17:19">
      <c r="Q600" s="1018"/>
      <c r="R600" s="1018"/>
      <c r="S600" s="1018"/>
    </row>
    <row r="601" spans="17:19">
      <c r="Q601" s="1018"/>
      <c r="R601" s="1018"/>
      <c r="S601" s="1018"/>
    </row>
    <row r="602" spans="17:19">
      <c r="Q602" s="1018"/>
      <c r="R602" s="1018"/>
      <c r="S602" s="1018"/>
    </row>
    <row r="603" spans="17:19">
      <c r="Q603" s="1018"/>
      <c r="R603" s="1018"/>
      <c r="S603" s="1018"/>
    </row>
    <row r="604" spans="17:19">
      <c r="Q604" s="1018"/>
      <c r="R604" s="1018"/>
      <c r="S604" s="1018"/>
    </row>
    <row r="605" spans="17:19">
      <c r="Q605" s="1018"/>
      <c r="R605" s="1018"/>
      <c r="S605" s="1018"/>
    </row>
    <row r="606" spans="17:19">
      <c r="Q606" s="1018"/>
      <c r="R606" s="1018"/>
      <c r="S606" s="1018"/>
    </row>
    <row r="607" spans="17:19">
      <c r="Q607" s="1018"/>
      <c r="R607" s="1018"/>
      <c r="S607" s="1018"/>
    </row>
    <row r="608" spans="17:19">
      <c r="Q608" s="1018"/>
      <c r="R608" s="1018"/>
      <c r="S608" s="1018"/>
    </row>
    <row r="609" spans="17:19">
      <c r="Q609" s="1018"/>
      <c r="R609" s="1018"/>
      <c r="S609" s="1018"/>
    </row>
    <row r="610" spans="17:19">
      <c r="Q610" s="1018"/>
      <c r="R610" s="1018"/>
      <c r="S610" s="1018"/>
    </row>
    <row r="611" spans="17:19">
      <c r="Q611" s="1018"/>
      <c r="R611" s="1018"/>
      <c r="S611" s="1018"/>
    </row>
    <row r="612" spans="17:19">
      <c r="Q612" s="1018"/>
      <c r="R612" s="1018"/>
      <c r="S612" s="1018"/>
    </row>
    <row r="613" spans="17:19">
      <c r="Q613" s="1018"/>
      <c r="R613" s="1018"/>
      <c r="S613" s="1018"/>
    </row>
    <row r="614" spans="17:19">
      <c r="Q614" s="1018"/>
      <c r="R614" s="1018"/>
      <c r="S614" s="1018"/>
    </row>
    <row r="615" spans="17:19">
      <c r="Q615" s="1018"/>
      <c r="R615" s="1018"/>
      <c r="S615" s="1018"/>
    </row>
    <row r="616" spans="17:19">
      <c r="Q616" s="1018"/>
      <c r="R616" s="1018"/>
      <c r="S616" s="1018"/>
    </row>
    <row r="617" spans="17:19">
      <c r="Q617" s="1018"/>
      <c r="R617" s="1018"/>
      <c r="S617" s="1018"/>
    </row>
    <row r="618" spans="17:19">
      <c r="Q618" s="1018"/>
      <c r="R618" s="1018"/>
      <c r="S618" s="1018"/>
    </row>
    <row r="619" spans="17:19">
      <c r="Q619" s="1018"/>
      <c r="R619" s="1018"/>
      <c r="S619" s="1018"/>
    </row>
    <row r="620" spans="17:19">
      <c r="Q620" s="1018"/>
      <c r="R620" s="1018"/>
      <c r="S620" s="1018"/>
    </row>
    <row r="621" spans="17:19">
      <c r="Q621" s="1018"/>
      <c r="R621" s="1018"/>
      <c r="S621" s="1018"/>
    </row>
    <row r="622" spans="17:19">
      <c r="Q622" s="1018"/>
      <c r="R622" s="1018"/>
      <c r="S622" s="1018"/>
    </row>
    <row r="623" spans="17:19">
      <c r="Q623" s="1018"/>
      <c r="R623" s="1018"/>
      <c r="S623" s="1018"/>
    </row>
    <row r="624" spans="17:19">
      <c r="Q624" s="1018"/>
      <c r="R624" s="1018"/>
      <c r="S624" s="1018"/>
    </row>
    <row r="625" spans="17:19">
      <c r="Q625" s="1018"/>
      <c r="R625" s="1018"/>
      <c r="S625" s="1018"/>
    </row>
    <row r="626" spans="17:19">
      <c r="Q626" s="1018"/>
      <c r="R626" s="1018"/>
      <c r="S626" s="1018"/>
    </row>
    <row r="627" spans="17:19">
      <c r="Q627" s="1018"/>
      <c r="R627" s="1018"/>
      <c r="S627" s="1018"/>
    </row>
    <row r="628" spans="17:19">
      <c r="Q628" s="1018"/>
      <c r="R628" s="1018"/>
      <c r="S628" s="1018"/>
    </row>
    <row r="629" spans="17:19">
      <c r="Q629" s="1018"/>
      <c r="R629" s="1018"/>
      <c r="S629" s="1018"/>
    </row>
    <row r="630" spans="17:19">
      <c r="Q630" s="1018"/>
      <c r="R630" s="1018"/>
      <c r="S630" s="1018"/>
    </row>
    <row r="631" spans="17:19">
      <c r="Q631" s="1018"/>
      <c r="R631" s="1018"/>
      <c r="S631" s="1018"/>
    </row>
    <row r="632" spans="17:19">
      <c r="Q632" s="1018"/>
      <c r="R632" s="1018"/>
      <c r="S632" s="1018"/>
    </row>
    <row r="633" spans="17:19">
      <c r="Q633" s="1018"/>
      <c r="R633" s="1018"/>
      <c r="S633" s="1018"/>
    </row>
    <row r="634" spans="17:19">
      <c r="Q634" s="1018"/>
      <c r="R634" s="1018"/>
      <c r="S634" s="1018"/>
    </row>
    <row r="635" spans="17:19">
      <c r="Q635" s="1018"/>
      <c r="R635" s="1018"/>
      <c r="S635" s="1018"/>
    </row>
    <row r="636" spans="17:19">
      <c r="Q636" s="1018"/>
      <c r="R636" s="1018"/>
      <c r="S636" s="1018"/>
    </row>
    <row r="637" spans="17:19">
      <c r="Q637" s="1018"/>
      <c r="R637" s="1018"/>
      <c r="S637" s="1018"/>
    </row>
    <row r="638" spans="17:19">
      <c r="Q638" s="1018"/>
      <c r="R638" s="1018"/>
      <c r="S638" s="1018"/>
    </row>
    <row r="639" spans="17:19">
      <c r="Q639" s="1018"/>
      <c r="R639" s="1018"/>
      <c r="S639" s="1018"/>
    </row>
    <row r="640" spans="17:19">
      <c r="Q640" s="1018"/>
      <c r="R640" s="1018"/>
      <c r="S640" s="1018"/>
    </row>
    <row r="641" spans="17:19">
      <c r="Q641" s="1018"/>
      <c r="R641" s="1018"/>
      <c r="S641" s="1018"/>
    </row>
    <row r="642" spans="17:19">
      <c r="Q642" s="1018"/>
      <c r="R642" s="1018"/>
      <c r="S642" s="1018"/>
    </row>
    <row r="643" spans="17:19">
      <c r="Q643" s="1018"/>
      <c r="R643" s="1018"/>
      <c r="S643" s="1018"/>
    </row>
    <row r="644" spans="17:19">
      <c r="Q644" s="1018"/>
      <c r="R644" s="1018"/>
      <c r="S644" s="1018"/>
    </row>
    <row r="645" spans="17:19">
      <c r="Q645" s="1018"/>
      <c r="R645" s="1018"/>
      <c r="S645" s="1018"/>
    </row>
    <row r="646" spans="17:19">
      <c r="Q646" s="1018"/>
      <c r="R646" s="1018"/>
      <c r="S646" s="1018"/>
    </row>
    <row r="647" spans="17:19">
      <c r="Q647" s="1018"/>
      <c r="R647" s="1018"/>
      <c r="S647" s="1018"/>
    </row>
    <row r="648" spans="17:19">
      <c r="Q648" s="1018"/>
      <c r="R648" s="1018"/>
      <c r="S648" s="1018"/>
    </row>
    <row r="649" spans="17:19">
      <c r="Q649" s="1018"/>
      <c r="R649" s="1018"/>
      <c r="S649" s="1018"/>
    </row>
    <row r="650" spans="17:19">
      <c r="Q650" s="1018"/>
      <c r="R650" s="1018"/>
      <c r="S650" s="1018"/>
    </row>
    <row r="651" spans="17:19">
      <c r="Q651" s="1018"/>
      <c r="R651" s="1018"/>
      <c r="S651" s="1018"/>
    </row>
    <row r="652" spans="17:19">
      <c r="Q652" s="1018"/>
      <c r="R652" s="1018"/>
      <c r="S652" s="1018"/>
    </row>
    <row r="653" spans="17:19">
      <c r="Q653" s="1018"/>
      <c r="R653" s="1018"/>
      <c r="S653" s="1018"/>
    </row>
    <row r="654" spans="17:19">
      <c r="Q654" s="1018"/>
      <c r="R654" s="1018"/>
      <c r="S654" s="1018"/>
    </row>
    <row r="655" spans="17:19">
      <c r="Q655" s="1018"/>
      <c r="R655" s="1018"/>
      <c r="S655" s="1018"/>
    </row>
    <row r="656" spans="17:19">
      <c r="Q656" s="1018"/>
      <c r="R656" s="1018"/>
      <c r="S656" s="1018"/>
    </row>
    <row r="657" spans="17:19">
      <c r="Q657" s="1018"/>
      <c r="R657" s="1018"/>
      <c r="S657" s="1018"/>
    </row>
    <row r="658" spans="17:19">
      <c r="Q658" s="1018"/>
      <c r="R658" s="1018"/>
      <c r="S658" s="1018"/>
    </row>
    <row r="659" spans="17:19">
      <c r="Q659" s="1018"/>
      <c r="R659" s="1018"/>
      <c r="S659" s="1018"/>
    </row>
    <row r="660" spans="17:19">
      <c r="Q660" s="1018"/>
      <c r="R660" s="1018"/>
      <c r="S660" s="1018"/>
    </row>
  </sheetData>
  <sortState xmlns:xlrd2="http://schemas.microsoft.com/office/spreadsheetml/2017/richdata2" ref="A5:I312">
    <sortCondition ref="D5:D312"/>
  </sortState>
  <mergeCells count="2">
    <mergeCell ref="A1:H1"/>
    <mergeCell ref="A3:G3"/>
  </mergeCells>
  <phoneticPr fontId="0" type="noConversion"/>
  <conditionalFormatting sqref="F90:F151 F5:F79 F159:F259">
    <cfRule type="containsText" dxfId="495" priority="60" operator="containsText" text="CADUCADO">
      <formula>NOT(ISERROR(SEARCH("CADUCADO",F5)))</formula>
    </cfRule>
    <cfRule type="expression" dxfId="494" priority="61">
      <formula xml:space="preserve"> CADUCADO</formula>
    </cfRule>
  </conditionalFormatting>
  <conditionalFormatting sqref="E90:E151 E5:E79 E159:E259">
    <cfRule type="containsText" dxfId="493" priority="58" operator="containsText" text="CADUCADO">
      <formula>NOT(ISERROR(SEARCH("CADUCADO",E5)))</formula>
    </cfRule>
  </conditionalFormatting>
  <conditionalFormatting sqref="F90:F151 F5:F79 F159:F259">
    <cfRule type="containsText" dxfId="492" priority="54" operator="containsText" text="ALERTA">
      <formula>NOT(ISERROR(SEARCH("ALERTA",F5)))</formula>
    </cfRule>
  </conditionalFormatting>
  <conditionalFormatting sqref="F269">
    <cfRule type="containsText" dxfId="491" priority="43" operator="containsText" text="CADUCADO">
      <formula>NOT(ISERROR(SEARCH("CADUCADO",F269)))</formula>
    </cfRule>
    <cfRule type="expression" dxfId="490" priority="44">
      <formula xml:space="preserve"> CADUCADO</formula>
    </cfRule>
  </conditionalFormatting>
  <conditionalFormatting sqref="E269">
    <cfRule type="containsText" dxfId="489" priority="42" operator="containsText" text="CADUCADO">
      <formula>NOT(ISERROR(SEARCH("CADUCADO",E269)))</formula>
    </cfRule>
  </conditionalFormatting>
  <conditionalFormatting sqref="F269">
    <cfRule type="containsText" dxfId="488" priority="41" operator="containsText" text="ALERTA">
      <formula>NOT(ISERROR(SEARCH("ALERTA",F269)))</formula>
    </cfRule>
  </conditionalFormatting>
  <conditionalFormatting sqref="F80:F89">
    <cfRule type="containsText" dxfId="487" priority="39" operator="containsText" text="CADUCADO">
      <formula>NOT(ISERROR(SEARCH("CADUCADO",F80)))</formula>
    </cfRule>
    <cfRule type="expression" dxfId="486" priority="40">
      <formula xml:space="preserve"> CADUCADO</formula>
    </cfRule>
  </conditionalFormatting>
  <conditionalFormatting sqref="E80:E89">
    <cfRule type="containsText" dxfId="485" priority="38" operator="containsText" text="CADUCADO">
      <formula>NOT(ISERROR(SEARCH("CADUCADO",E80)))</formula>
    </cfRule>
  </conditionalFormatting>
  <conditionalFormatting sqref="F80:F89">
    <cfRule type="containsText" dxfId="484" priority="37" operator="containsText" text="ALERTA">
      <formula>NOT(ISERROR(SEARCH("ALERTA",F80)))</formula>
    </cfRule>
  </conditionalFormatting>
  <conditionalFormatting sqref="F152:F158">
    <cfRule type="containsText" dxfId="483" priority="35" operator="containsText" text="CADUCADO">
      <formula>NOT(ISERROR(SEARCH("CADUCADO",F152)))</formula>
    </cfRule>
    <cfRule type="expression" dxfId="482" priority="36">
      <formula xml:space="preserve"> CADUCADO</formula>
    </cfRule>
  </conditionalFormatting>
  <conditionalFormatting sqref="E152:E158">
    <cfRule type="containsText" dxfId="481" priority="34" operator="containsText" text="CADUCADO">
      <formula>NOT(ISERROR(SEARCH("CADUCADO",E152)))</formula>
    </cfRule>
  </conditionalFormatting>
  <conditionalFormatting sqref="F152:F158">
    <cfRule type="containsText" dxfId="480" priority="33" operator="containsText" text="ALERTA">
      <formula>NOT(ISERROR(SEARCH("ALERTA",F152)))</formula>
    </cfRule>
  </conditionalFormatting>
  <conditionalFormatting sqref="F260">
    <cfRule type="containsText" dxfId="479" priority="31" operator="containsText" text="CADUCADO">
      <formula>NOT(ISERROR(SEARCH("CADUCADO",F260)))</formula>
    </cfRule>
    <cfRule type="expression" dxfId="478" priority="32">
      <formula xml:space="preserve"> CADUCADO</formula>
    </cfRule>
  </conditionalFormatting>
  <conditionalFormatting sqref="E260">
    <cfRule type="containsText" dxfId="477" priority="30" operator="containsText" text="CADUCADO">
      <formula>NOT(ISERROR(SEARCH("CADUCADO",E260)))</formula>
    </cfRule>
  </conditionalFormatting>
  <conditionalFormatting sqref="F260">
    <cfRule type="containsText" dxfId="476" priority="29" operator="containsText" text="ALERTA">
      <formula>NOT(ISERROR(SEARCH("ALERTA",F260)))</formula>
    </cfRule>
  </conditionalFormatting>
  <conditionalFormatting sqref="F270:F277">
    <cfRule type="containsText" dxfId="475" priority="27" operator="containsText" text="CADUCADO">
      <formula>NOT(ISERROR(SEARCH("CADUCADO",F270)))</formula>
    </cfRule>
    <cfRule type="expression" dxfId="474" priority="28">
      <formula xml:space="preserve"> CADUCADO</formula>
    </cfRule>
  </conditionalFormatting>
  <conditionalFormatting sqref="E270:E277">
    <cfRule type="containsText" dxfId="473" priority="26" operator="containsText" text="CADUCADO">
      <formula>NOT(ISERROR(SEARCH("CADUCADO",E270)))</formula>
    </cfRule>
  </conditionalFormatting>
  <conditionalFormatting sqref="F270:F277">
    <cfRule type="containsText" dxfId="472" priority="25" operator="containsText" text="ALERTA">
      <formula>NOT(ISERROR(SEARCH("ALERTA",F270)))</formula>
    </cfRule>
  </conditionalFormatting>
  <conditionalFormatting sqref="F261">
    <cfRule type="containsText" dxfId="471" priority="23" operator="containsText" text="CADUCADO">
      <formula>NOT(ISERROR(SEARCH("CADUCADO",F261)))</formula>
    </cfRule>
    <cfRule type="expression" dxfId="470" priority="24">
      <formula xml:space="preserve"> CADUCADO</formula>
    </cfRule>
  </conditionalFormatting>
  <conditionalFormatting sqref="E261">
    <cfRule type="containsText" dxfId="469" priority="22" operator="containsText" text="CADUCADO">
      <formula>NOT(ISERROR(SEARCH("CADUCADO",E261)))</formula>
    </cfRule>
  </conditionalFormatting>
  <conditionalFormatting sqref="F261">
    <cfRule type="containsText" dxfId="468" priority="21" operator="containsText" text="ALERTA">
      <formula>NOT(ISERROR(SEARCH("ALERTA",F261)))</formula>
    </cfRule>
  </conditionalFormatting>
  <conditionalFormatting sqref="F262:F268">
    <cfRule type="containsText" dxfId="467" priority="19" operator="containsText" text="CADUCADO">
      <formula>NOT(ISERROR(SEARCH("CADUCADO",F262)))</formula>
    </cfRule>
    <cfRule type="expression" dxfId="466" priority="20">
      <formula xml:space="preserve"> CADUCADO</formula>
    </cfRule>
  </conditionalFormatting>
  <conditionalFormatting sqref="E262:E268">
    <cfRule type="containsText" dxfId="465" priority="18" operator="containsText" text="CADUCADO">
      <formula>NOT(ISERROR(SEARCH("CADUCADO",E262)))</formula>
    </cfRule>
  </conditionalFormatting>
  <conditionalFormatting sqref="F262:F268">
    <cfRule type="containsText" dxfId="464" priority="17" operator="containsText" text="ALERTA">
      <formula>NOT(ISERROR(SEARCH("ALERTA",F262)))</formula>
    </cfRule>
  </conditionalFormatting>
  <conditionalFormatting sqref="F278">
    <cfRule type="containsText" dxfId="463" priority="15" operator="containsText" text="CADUCADO">
      <formula>NOT(ISERROR(SEARCH("CADUCADO",F278)))</formula>
    </cfRule>
    <cfRule type="expression" dxfId="462" priority="16">
      <formula xml:space="preserve"> CADUCADO</formula>
    </cfRule>
  </conditionalFormatting>
  <conditionalFormatting sqref="E278">
    <cfRule type="containsText" dxfId="461" priority="14" operator="containsText" text="CADUCADO">
      <formula>NOT(ISERROR(SEARCH("CADUCADO",E278)))</formula>
    </cfRule>
  </conditionalFormatting>
  <conditionalFormatting sqref="F278">
    <cfRule type="containsText" dxfId="460" priority="13" operator="containsText" text="ALERTA">
      <formula>NOT(ISERROR(SEARCH("ALERTA",F278)))</formula>
    </cfRule>
  </conditionalFormatting>
  <conditionalFormatting sqref="F279:F280">
    <cfRule type="containsText" dxfId="459" priority="11" operator="containsText" text="CADUCADO">
      <formula>NOT(ISERROR(SEARCH("CADUCADO",F279)))</formula>
    </cfRule>
    <cfRule type="expression" dxfId="458" priority="12">
      <formula xml:space="preserve"> CADUCADO</formula>
    </cfRule>
  </conditionalFormatting>
  <conditionalFormatting sqref="E279:E280">
    <cfRule type="containsText" dxfId="457" priority="10" operator="containsText" text="CADUCADO">
      <formula>NOT(ISERROR(SEARCH("CADUCADO",E279)))</formula>
    </cfRule>
  </conditionalFormatting>
  <conditionalFormatting sqref="F279:F280">
    <cfRule type="containsText" dxfId="456" priority="9" operator="containsText" text="ALERTA">
      <formula>NOT(ISERROR(SEARCH("ALERTA",F279)))</formula>
    </cfRule>
  </conditionalFormatting>
  <conditionalFormatting sqref="F281 F284">
    <cfRule type="containsText" dxfId="455" priority="7" operator="containsText" text="CADUCADO">
      <formula>NOT(ISERROR(SEARCH("CADUCADO",F281)))</formula>
    </cfRule>
    <cfRule type="expression" dxfId="454" priority="8">
      <formula xml:space="preserve"> CADUCADO</formula>
    </cfRule>
  </conditionalFormatting>
  <conditionalFormatting sqref="E281 E284">
    <cfRule type="containsText" dxfId="453" priority="6" operator="containsText" text="CADUCADO">
      <formula>NOT(ISERROR(SEARCH("CADUCADO",E281)))</formula>
    </cfRule>
  </conditionalFormatting>
  <conditionalFormatting sqref="F281 F284">
    <cfRule type="containsText" dxfId="452" priority="5" operator="containsText" text="ALERTA">
      <formula>NOT(ISERROR(SEARCH("ALERTA",F281)))</formula>
    </cfRule>
  </conditionalFormatting>
  <conditionalFormatting sqref="F282:F283">
    <cfRule type="containsText" dxfId="451" priority="3" operator="containsText" text="CADUCADO">
      <formula>NOT(ISERROR(SEARCH("CADUCADO",F282)))</formula>
    </cfRule>
    <cfRule type="expression" dxfId="450" priority="4">
      <formula xml:space="preserve"> CADUCADO</formula>
    </cfRule>
  </conditionalFormatting>
  <conditionalFormatting sqref="E282:E283">
    <cfRule type="containsText" dxfId="449" priority="2" operator="containsText" text="CADUCADO">
      <formula>NOT(ISERROR(SEARCH("CADUCADO",E282)))</formula>
    </cfRule>
  </conditionalFormatting>
  <conditionalFormatting sqref="F282:F283">
    <cfRule type="containsText" dxfId="448" priority="1" operator="containsText" text="ALERTA">
      <formula>NOT(ISERROR(SEARCH("ALERTA",F282)))</formula>
    </cfRule>
  </conditionalFormatting>
  <hyperlinks>
    <hyperlink ref="A1:H1" location="TITULARES!A1" display="LISTA DE DIAGNOSTICADORES CON AUTORIZACIÓN DE COMERCIALIZACIÓN EN CUBA 2017" xr:uid="{00000000-0004-0000-0900-000000000000}"/>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95" t="s">
        <v>5695</v>
      </c>
      <c r="B1" s="2295"/>
      <c r="C1" s="2295"/>
      <c r="D1" s="2295"/>
      <c r="E1" s="2295"/>
      <c r="F1" s="2295"/>
      <c r="G1" s="2295"/>
      <c r="H1" s="2295"/>
      <c r="I1" s="4"/>
    </row>
    <row r="2" spans="1:49" ht="20.25" thickBot="1">
      <c r="A2" s="217" t="s">
        <v>5403</v>
      </c>
      <c r="B2" s="32"/>
      <c r="C2" s="32"/>
      <c r="D2" s="32"/>
      <c r="E2" s="32"/>
      <c r="F2" s="32"/>
      <c r="N2" s="88"/>
      <c r="S2" s="546" t="s">
        <v>2868</v>
      </c>
      <c r="T2" s="547">
        <f ca="1">TODAY()</f>
        <v>45825</v>
      </c>
    </row>
    <row r="3" spans="1:49" ht="22.5" customHeight="1" thickTop="1" thickBot="1">
      <c r="A3" s="2325" t="s">
        <v>1188</v>
      </c>
      <c r="B3" s="2326"/>
      <c r="C3" s="2326"/>
      <c r="D3" s="2326"/>
      <c r="E3" s="2326"/>
      <c r="F3" s="2326"/>
      <c r="G3" s="2327"/>
      <c r="H3" s="370"/>
      <c r="I3" s="370"/>
      <c r="J3" s="1047"/>
      <c r="K3" s="371"/>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row>
    <row r="4" spans="1:49" s="611" customFormat="1" ht="31.5" thickTop="1" thickBot="1">
      <c r="A4" s="1038" t="s">
        <v>1649</v>
      </c>
      <c r="B4" s="1039" t="s">
        <v>1187</v>
      </c>
      <c r="C4" s="1039" t="s">
        <v>1189</v>
      </c>
      <c r="D4" s="1039" t="s">
        <v>1190</v>
      </c>
      <c r="E4" s="1040" t="s">
        <v>2869</v>
      </c>
      <c r="F4" s="1040" t="s">
        <v>2870</v>
      </c>
      <c r="G4" s="1041" t="s">
        <v>618</v>
      </c>
      <c r="H4" s="1042" t="s">
        <v>1632</v>
      </c>
      <c r="I4" s="1043" t="s">
        <v>1191</v>
      </c>
      <c r="J4" s="1046" t="s">
        <v>2703</v>
      </c>
      <c r="K4" s="1044" t="s">
        <v>531</v>
      </c>
      <c r="L4" s="605" t="s">
        <v>531</v>
      </c>
      <c r="M4" s="606" t="s">
        <v>1638</v>
      </c>
      <c r="N4" s="582" t="s">
        <v>1636</v>
      </c>
      <c r="O4" s="582" t="s">
        <v>1637</v>
      </c>
      <c r="P4" s="2032" t="s">
        <v>1640</v>
      </c>
      <c r="Q4" s="608"/>
      <c r="R4" s="609"/>
      <c r="S4" s="657"/>
      <c r="T4" s="678"/>
      <c r="U4" s="682">
        <v>2012</v>
      </c>
      <c r="V4" s="677">
        <v>2013</v>
      </c>
      <c r="W4" s="677">
        <v>2014</v>
      </c>
      <c r="X4" s="677">
        <v>2015</v>
      </c>
      <c r="Y4" s="677">
        <v>2016</v>
      </c>
      <c r="Z4" s="682" t="s">
        <v>2872</v>
      </c>
      <c r="AA4" s="699" t="s">
        <v>1641</v>
      </c>
      <c r="AB4" s="427"/>
      <c r="AC4" s="427"/>
      <c r="AD4" s="427"/>
      <c r="AE4" s="427"/>
      <c r="AF4" s="427"/>
      <c r="AG4" s="427"/>
      <c r="AH4" s="427"/>
      <c r="AI4" s="427"/>
      <c r="AJ4" s="427"/>
      <c r="AK4" s="427"/>
      <c r="AL4" s="427"/>
      <c r="AM4" s="427"/>
      <c r="AN4" s="427"/>
      <c r="AO4" s="427"/>
      <c r="AP4" s="427"/>
      <c r="AQ4" s="427"/>
      <c r="AR4" s="427"/>
      <c r="AS4" s="427"/>
      <c r="AT4" s="610"/>
      <c r="AU4" s="610"/>
      <c r="AV4" s="610"/>
      <c r="AW4" s="610"/>
    </row>
    <row r="5" spans="1:49" s="152" customFormat="1" ht="57.75" customHeight="1">
      <c r="A5" s="1048" t="s">
        <v>1633</v>
      </c>
      <c r="B5" s="1049" t="s">
        <v>5400</v>
      </c>
      <c r="C5" s="1050">
        <v>45020</v>
      </c>
      <c r="D5" s="1051">
        <v>46873</v>
      </c>
      <c r="E5" s="1052" t="str">
        <f ca="1">IF(D5&lt;=$T$2,"CADUCADO","VIGENTE")</f>
        <v>VIGENTE</v>
      </c>
      <c r="F5" s="1052" t="str">
        <f ca="1">IF($T$2&gt;=(EDATE(D5,-4)),"ALERTA","OK")</f>
        <v>OK</v>
      </c>
      <c r="G5" s="1049" t="s">
        <v>1307</v>
      </c>
      <c r="H5" s="1053" t="s">
        <v>5398</v>
      </c>
      <c r="I5" s="1054" t="s">
        <v>5399</v>
      </c>
      <c r="J5" s="1049" t="s">
        <v>5401</v>
      </c>
      <c r="K5" s="2033" t="s">
        <v>5402</v>
      </c>
      <c r="L5" s="375"/>
      <c r="M5" s="150"/>
      <c r="N5" s="150" t="str">
        <f>IF(ISNUMBER(FIND("/",$B5,1)),MID($B5,1,FIND("/",$B5,1)-1),$B5)</f>
        <v>D2304-08</v>
      </c>
      <c r="O5" s="150" t="str">
        <f>IF(ISNUMBER(FIND("/",$B5,1)),MID($B5,FIND("/",$B5,1)+1,LEN($B5)),"")</f>
        <v/>
      </c>
      <c r="P5" s="376" t="s">
        <v>1649</v>
      </c>
      <c r="Q5" s="376" t="s">
        <v>1636</v>
      </c>
      <c r="R5" s="377" t="s">
        <v>1641</v>
      </c>
      <c r="S5" s="658"/>
      <c r="T5" s="679"/>
      <c r="U5" s="683">
        <f>COUNTIFS($C$6:$C$240, "&gt;="&amp;U10, $C$6:$C$240, "&lt;="&amp;U11, $A$6:$A$240, "&lt;&gt;F")</f>
        <v>0</v>
      </c>
      <c r="V5" s="683">
        <f>COUNTIFS($C$6:$C$240, "&gt;="&amp;V10, $C$6:$C$240, "&lt;="&amp;V11, $A$6:$A$240, "&lt;&gt;F")</f>
        <v>0</v>
      </c>
      <c r="W5" s="683">
        <f>COUNTIFS($C$6:$C$240, "&gt;="&amp;W10, $C$6:$C$240, "&lt;="&amp;W11, $A$6:$A$240, "&lt;&gt;F")</f>
        <v>0</v>
      </c>
      <c r="X5" s="683">
        <f>COUNTIFS($C$6:$C$240, "&gt;="&amp;X10, $C$6:$C$240, "&lt;="&amp;X11, $A$6:$A$240, "&lt;&gt;F")</f>
        <v>0</v>
      </c>
      <c r="Y5" s="683">
        <f>COUNTIFS($C$6:$C$240, "&gt;="&amp;Y10, $C$6:$C$240, "&lt;="&amp;Y11, $A$6:$A$240, "&lt;&gt;F")</f>
        <v>0</v>
      </c>
      <c r="Z5" s="683">
        <f>COUNTIFS($C$6:$C$240,"&gt;="&amp;Z10, $C$6:$C$240, "&lt;="&amp;Z11, $A$6:$A$240, "&lt;&gt;F")</f>
        <v>0</v>
      </c>
      <c r="AA5" s="700">
        <f>SUM(U5:Y5)</f>
        <v>0</v>
      </c>
      <c r="AB5" s="157"/>
      <c r="AC5" s="157"/>
      <c r="AD5" s="157"/>
      <c r="AE5" s="157"/>
      <c r="AF5" s="157"/>
      <c r="AG5" s="157"/>
      <c r="AH5" s="157"/>
      <c r="AI5" s="157"/>
      <c r="AJ5" s="157"/>
      <c r="AK5" s="157"/>
      <c r="AL5" s="157"/>
      <c r="AM5" s="157"/>
      <c r="AN5" s="157"/>
      <c r="AO5" s="157"/>
      <c r="AP5" s="157"/>
      <c r="AQ5" s="157"/>
      <c r="AR5" s="157"/>
      <c r="AS5" s="157"/>
    </row>
    <row r="6" spans="1:49" s="2" customFormat="1">
      <c r="A6" s="1055"/>
      <c r="B6" s="736"/>
      <c r="C6" s="737"/>
      <c r="D6" s="1056"/>
      <c r="E6" s="190"/>
      <c r="F6" s="1057"/>
      <c r="G6" s="736"/>
      <c r="H6" s="1058"/>
      <c r="I6" s="757"/>
      <c r="J6" s="736"/>
      <c r="K6" s="740"/>
      <c r="M6" s="23"/>
      <c r="N6" s="23">
        <f t="shared" ref="N6:N69" si="0">IF(ISNUMBER(FIND("/",$B6,1)),MID($B6,1,FIND("/",$B6,1)-1),$B6)</f>
        <v>0</v>
      </c>
      <c r="O6" s="23" t="str">
        <f t="shared" ref="O6:O69" si="1">IF(ISNUMBER(FIND("/",$B6,1)),MID($B6,FIND("/",$B6,1)+1,LEN($B6)),"")</f>
        <v/>
      </c>
      <c r="P6" s="72" t="s">
        <v>1633</v>
      </c>
      <c r="Q6" s="73"/>
      <c r="R6" s="76">
        <v>1</v>
      </c>
      <c r="S6"/>
      <c r="T6" s="680" t="s">
        <v>2873</v>
      </c>
      <c r="U6" s="683">
        <f>COUNTIFS($C$6:$C$240, "&gt;="&amp;U10, $C$6:$C$240, "&lt;="&amp;U11, $A$6:$A$240, "&lt;&gt;F",$G$6:$G$240, "A" )</f>
        <v>0</v>
      </c>
      <c r="V6" s="683">
        <f>COUNTIFS($C$6:$C$240, "&gt;="&amp;V10, $C$6:$C$240, "&lt;="&amp;V11, $A$6:$A$240, "&lt;&gt;F",$G$6:$G$240, "A" )</f>
        <v>0</v>
      </c>
      <c r="W6" s="683">
        <f>COUNTIFS($C$6:$C$240, "&gt;="&amp;W10, $C$6:$C$240, "&lt;="&amp;W11, $A$6:$A$240, "&lt;&gt;F",$G$6:$G$240, "A" )</f>
        <v>0</v>
      </c>
      <c r="X6" s="683">
        <f>COUNTIFS($C$6:$C$240, "&gt;="&amp;X10, $C$6:$C$240, "&lt;="&amp;X11, $A$6:$A$240, "&lt;&gt;F",$G$6:$G$240, "A" )</f>
        <v>0</v>
      </c>
      <c r="Y6" s="683">
        <f>COUNTIFS($C$6:$C$240, "&gt;="&amp;Y10, $C$6:$C$240, "&lt;="&amp;Y11, $A$6:$A$240, "&lt;&gt;F",$G$6:$G$240, "A" )</f>
        <v>0</v>
      </c>
      <c r="Z6" s="683">
        <f>COUNTIFS($C$6:$C$240,"&gt;="&amp;Z11, $C$6:$C$240, "&lt;="&amp;Z12, $A$6:$A$240, "&lt;&gt;F",$G$6:$G$240, "A")</f>
        <v>0</v>
      </c>
      <c r="AA6" s="700">
        <f>SUM(U6:Y6)</f>
        <v>0</v>
      </c>
    </row>
    <row r="7" spans="1:49" s="2" customFormat="1" ht="27" customHeight="1">
      <c r="A7" s="1055"/>
      <c r="B7" s="736"/>
      <c r="C7" s="737"/>
      <c r="D7" s="1056"/>
      <c r="E7" s="190"/>
      <c r="F7" s="1057"/>
      <c r="G7" s="736"/>
      <c r="H7" s="1058"/>
      <c r="I7" s="757"/>
      <c r="J7" s="736"/>
      <c r="K7" s="740"/>
      <c r="M7" s="23"/>
      <c r="N7" s="23" t="str">
        <f>IF(ISNUMBER(FIND("/",$B11,1)),MID($B11,1,FIND("/",$B11,1)-1),$B11)</f>
        <v>SISTEMAS</v>
      </c>
      <c r="O7" s="23" t="str">
        <f>IF(ISNUMBER(FIND("/",$B11,1)),MID($B11,FIND("/",$B11,1)+1,LEN($B11)),"")</f>
        <v/>
      </c>
      <c r="P7" s="74" t="s">
        <v>1639</v>
      </c>
      <c r="Q7" s="75"/>
      <c r="R7" s="77">
        <v>1</v>
      </c>
      <c r="S7"/>
      <c r="T7" s="680" t="s">
        <v>2874</v>
      </c>
      <c r="U7" s="683">
        <f>COUNTIFS($C$6:$C$240, "&gt;="&amp;U10, $C$6:$C$240, "&lt;="&amp;U11, $A$6:$A$240, "&lt;&gt;F",$G$6:$G$240, "B" )</f>
        <v>0</v>
      </c>
      <c r="V7" s="683">
        <f>COUNTIFS($C$6:$C$240, "&gt;="&amp;V10, $C$6:$C$240, "&lt;="&amp;V11, $A$6:$A$240, "&lt;&gt;F",$G$6:$G$240, "B" )</f>
        <v>0</v>
      </c>
      <c r="W7" s="683">
        <f>COUNTIFS($C$6:$C$240, "&gt;="&amp;W10, $C$6:$C$240, "&lt;="&amp;W11, $A$6:$A$240, "&lt;&gt;F",$G$6:$G$240, "B" )</f>
        <v>0</v>
      </c>
      <c r="X7" s="683">
        <f>COUNTIFS($C$6:$C$240, "&gt;="&amp;X10, $C$6:$C$240, "&lt;="&amp;X11, $A$6:$A$240, "&lt;&gt;F",$G$6:$G$240, "B" )</f>
        <v>0</v>
      </c>
      <c r="Y7" s="683">
        <f>COUNTIFS($C$6:$C$240, "&gt;="&amp;Y10, $C$6:$C$240, "&lt;="&amp;Y11, $A$6:$A$240, "&lt;&gt;F",$G$6:$G$240, "B" )</f>
        <v>0</v>
      </c>
      <c r="Z7" s="683">
        <f>COUNTIFS($C$6:$C$240,"&gt;="&amp;Z12, $C$6:$C$240, "&lt;="&amp;Z13, $A$6:$A$240, "&lt;&gt;F",$G$6:$G$240, "A")</f>
        <v>0</v>
      </c>
      <c r="AA7" s="700">
        <f>SUM(U7:Y7)</f>
        <v>0</v>
      </c>
    </row>
    <row r="8" spans="1:49">
      <c r="A8" s="1060"/>
      <c r="B8" s="1061"/>
      <c r="C8" s="1062"/>
      <c r="D8" s="1063"/>
      <c r="E8" s="1064"/>
      <c r="F8" s="1065"/>
      <c r="G8" s="1061"/>
      <c r="H8" s="1066"/>
      <c r="I8" s="1067"/>
      <c r="J8" s="1061"/>
      <c r="K8" s="1068"/>
      <c r="N8" s="23">
        <f>IF(ISNUMBER(FIND("/",$B12,1)),MID($B12,1,FIND("/",$B12,1)-1),$B12)</f>
        <v>0</v>
      </c>
      <c r="O8" s="23" t="str">
        <f>IF(ISNUMBER(FIND("/",$B12,1)),MID($B12,FIND("/",$B12,1)+1,LEN($B12)),"")</f>
        <v/>
      </c>
      <c r="P8"/>
      <c r="Q8"/>
      <c r="R8"/>
      <c r="S8"/>
      <c r="T8" s="680" t="s">
        <v>2875</v>
      </c>
      <c r="U8" s="683">
        <f>COUNTIFS($C$6:$C$240, "&gt;="&amp;U10, $C$6:$C$240, "&lt;="&amp;U11, $A$6:$A$240, "&lt;&gt;F",$G$6:$G$240, "C" )</f>
        <v>0</v>
      </c>
      <c r="V8" s="683">
        <f>COUNTIFS($C$6:$C$240, "&gt;="&amp;V10, $C$6:$C$240, "&lt;="&amp;V11, $A$6:$A$240, "&lt;&gt;F",$G$6:$G$240, "C" )</f>
        <v>0</v>
      </c>
      <c r="W8" s="683">
        <f>COUNTIFS($C$6:$C$240, "&gt;="&amp;W10, $C$6:$C$240, "&lt;="&amp;W11, $A$6:$A$240, "&lt;&gt;F",$G$6:$G$240, "C" )</f>
        <v>0</v>
      </c>
      <c r="X8" s="683">
        <f>COUNTIFS($C$6:$C$240, "&gt;="&amp;X10, $C$6:$C$240, "&lt;="&amp;X11, $A$6:$A$240, "&lt;&gt;F",$G$6:$G$240, "C" )</f>
        <v>0</v>
      </c>
      <c r="Y8" s="683">
        <f>COUNTIFS($C$6:$C$240, "&gt;="&amp;Y10, $C$6:$C$240, "&lt;="&amp;Y11, $A$6:$A$240, "&lt;&gt;F",$G$6:$G$240, "C" )</f>
        <v>0</v>
      </c>
      <c r="Z8" s="683">
        <f>COUNTIFS($C$6:$C$240,"&gt;="&amp;Z13, $C$6:$C$240, "&lt;="&amp;Z14, $A$6:$A$240, "&lt;&gt;F",$G$6:$G$240, "A")</f>
        <v>0</v>
      </c>
      <c r="AA8" s="700">
        <f>SUM(U8:Y8)</f>
        <v>0</v>
      </c>
    </row>
    <row r="9" spans="1:49" ht="15.75" thickBot="1">
      <c r="A9" s="542" t="s">
        <v>2867</v>
      </c>
      <c r="B9" s="2"/>
      <c r="C9" s="2"/>
      <c r="D9" s="2"/>
      <c r="E9" s="553"/>
      <c r="F9" s="553"/>
      <c r="N9" s="23" t="e">
        <f>IF(ISNUMBER(FIND("/",#REF!,1)),MID(#REF!,1,FIND("/",#REF!,1)-1),#REF!)</f>
        <v>#REF!</v>
      </c>
      <c r="O9" s="23" t="str">
        <f>IF(ISNUMBER(FIND("/",#REF!,1)),MID(#REF!,FIND("/",#REF!,1)+1,LEN(#REF!)),"")</f>
        <v/>
      </c>
      <c r="P9"/>
      <c r="Q9"/>
      <c r="R9"/>
      <c r="S9"/>
      <c r="T9" s="681" t="s">
        <v>2876</v>
      </c>
      <c r="U9" s="684">
        <f>COUNTIFS($C$6:$C$240, "&gt;="&amp;U10, $C$6:$C$240, "&lt;="&amp;U11, $A$6:$A$240, "&lt;&gt;F",$G$6:$G$240, "D" )</f>
        <v>0</v>
      </c>
      <c r="V9" s="684">
        <f>COUNTIFS($C$6:$C$240, "&gt;="&amp;V10, $C$6:$C$240, "&lt;="&amp;V11, $A$6:$A$240, "&lt;&gt;F",$G$6:$G$240, "D" )</f>
        <v>0</v>
      </c>
      <c r="W9" s="684">
        <f>COUNTIFS($C$6:$C$240, "&gt;="&amp;W10, $C$6:$C$240, "&lt;="&amp;W11, $A$6:$A$240, "&lt;&gt;F",$G$6:$G$240, "D" )</f>
        <v>0</v>
      </c>
      <c r="X9" s="684">
        <f>COUNTIFS($C$6:$C$240, "&gt;="&amp;X10, $C$6:$C$240, "&lt;="&amp;X11, $A$6:$A$240, "&lt;&gt;F",$G$6:$G$240, "D" )</f>
        <v>0</v>
      </c>
      <c r="Y9" s="684">
        <f>COUNTIFS($C$6:$C$240, "&gt;="&amp;Y10, $C$6:$C$240, "&lt;="&amp;Y11, $A$6:$A$240, "&lt;&gt;F",$G$6:$G$240, "D" )</f>
        <v>0</v>
      </c>
      <c r="Z9" s="684">
        <f>COUNTIFS($C$6:$C$240,"&gt;="&amp;Z14, $C$6:$C$240, "&lt;="&amp;Z15, $A$6:$A$240, "&lt;&gt;F",$G$6:$G$240, "A")</f>
        <v>0</v>
      </c>
      <c r="AA9" s="701">
        <f>SUM(U9:Y9)</f>
        <v>0</v>
      </c>
    </row>
    <row r="10" spans="1:49" ht="15.75" thickTop="1">
      <c r="E10" s="11"/>
      <c r="F10" s="11"/>
      <c r="N10" s="23" t="e">
        <f>IF(ISNUMBER(FIND("/",#REF!,1)),MID(#REF!,1,FIND("/",#REF!,1)-1),#REF!)</f>
        <v>#REF!</v>
      </c>
      <c r="O10" s="23" t="str">
        <f>IF(ISNUMBER(FIND("/",#REF!,1)),MID(#REF!,FIND("/",#REF!,1)+1,LEN(#REF!)),"")</f>
        <v/>
      </c>
      <c r="P10"/>
      <c r="Q10"/>
      <c r="R10"/>
      <c r="S10"/>
      <c r="T10" s="550"/>
      <c r="U10" s="672">
        <v>40909</v>
      </c>
      <c r="V10" s="672">
        <v>41275</v>
      </c>
      <c r="W10" s="672">
        <v>41640</v>
      </c>
      <c r="X10" s="672">
        <v>42005</v>
      </c>
      <c r="Y10" s="672">
        <v>42370</v>
      </c>
      <c r="Z10" s="672">
        <v>40909</v>
      </c>
      <c r="AA10" s="550"/>
    </row>
    <row r="11" spans="1:49" ht="30">
      <c r="A11" s="86" t="s">
        <v>1645</v>
      </c>
      <c r="B11" s="86" t="s">
        <v>1646</v>
      </c>
      <c r="C11" s="86" t="s">
        <v>1647</v>
      </c>
      <c r="D11" s="86" t="s">
        <v>1648</v>
      </c>
      <c r="N11" s="23" t="e">
        <f>IF(ISNUMBER(FIND("/",#REF!,1)),MID(#REF!,1,FIND("/",#REF!,1)-1),#REF!)</f>
        <v>#REF!</v>
      </c>
      <c r="O11" s="23" t="str">
        <f>IF(ISNUMBER(FIND("/",#REF!,1)),MID(#REF!,FIND("/",#REF!,1)+1,LEN(#REF!)),"")</f>
        <v/>
      </c>
      <c r="P11"/>
      <c r="Q11"/>
      <c r="R11"/>
      <c r="S11"/>
      <c r="T11" s="2"/>
      <c r="U11" s="673">
        <v>41274</v>
      </c>
      <c r="V11" s="673">
        <v>41639</v>
      </c>
      <c r="W11" s="673">
        <v>42004</v>
      </c>
      <c r="X11" s="673">
        <v>42369</v>
      </c>
      <c r="Y11" s="673">
        <v>42735</v>
      </c>
      <c r="Z11" s="673">
        <v>42735</v>
      </c>
      <c r="AA11" s="2"/>
    </row>
    <row r="12" spans="1:49">
      <c r="A12" s="5">
        <f>COUNTIF($A5:$A9,"P")</f>
        <v>1</v>
      </c>
      <c r="B12" s="5">
        <f>COUNTIF($A5:$A9,"S*")</f>
        <v>0</v>
      </c>
      <c r="C12" s="5">
        <f>COUNTIF($A5:$A9,"F")</f>
        <v>0</v>
      </c>
      <c r="D12" s="1045">
        <f>COUNTIF($A5:$A9,"P*") + COUNTIF($A5:$A9,"S2") *2 + COUNTIF($A5:$A9,"S3") *3 + COUNTIF($A5:$A9,"S4") *4 + COUNTIF($A5:$A9,"S5")*5</f>
        <v>1</v>
      </c>
      <c r="N12" s="23" t="e">
        <f>IF(ISNUMBER(FIND("/",#REF!,1)),MID(#REF!,1,FIND("/",#REF!,1)-1),#REF!)</f>
        <v>#REF!</v>
      </c>
      <c r="O12" s="23" t="str">
        <f>IF(ISNUMBER(FIND("/",#REF!,1)),MID(#REF!,FIND("/",#REF!,1)+1,LEN(#REF!)),"")</f>
        <v/>
      </c>
      <c r="P12"/>
      <c r="Q12"/>
      <c r="R12"/>
      <c r="S12"/>
      <c r="T12"/>
      <c r="U12"/>
      <c r="V12"/>
      <c r="W12"/>
      <c r="X12"/>
    </row>
    <row r="13" spans="1:49">
      <c r="N13" s="23">
        <f t="shared" si="0"/>
        <v>0</v>
      </c>
      <c r="O13" s="23" t="str">
        <f t="shared" si="1"/>
        <v/>
      </c>
      <c r="P13"/>
      <c r="Q13"/>
      <c r="R13"/>
      <c r="S13"/>
      <c r="T13"/>
      <c r="U13"/>
      <c r="V13"/>
    </row>
    <row r="14" spans="1:49">
      <c r="N14" s="23">
        <f t="shared" si="0"/>
        <v>0</v>
      </c>
      <c r="O14" s="23" t="str">
        <f t="shared" si="1"/>
        <v/>
      </c>
      <c r="P14"/>
      <c r="Q14"/>
      <c r="R14"/>
      <c r="S14"/>
      <c r="T14"/>
      <c r="U14"/>
      <c r="V14"/>
    </row>
    <row r="15" spans="1:49">
      <c r="N15" s="23">
        <f t="shared" si="0"/>
        <v>0</v>
      </c>
      <c r="O15" s="23" t="str">
        <f t="shared" si="1"/>
        <v/>
      </c>
      <c r="P15"/>
      <c r="Q15"/>
      <c r="R15"/>
      <c r="S15"/>
      <c r="T15"/>
      <c r="U15"/>
      <c r="V15"/>
    </row>
    <row r="16" spans="1:49">
      <c r="N16" s="23">
        <f t="shared" si="0"/>
        <v>0</v>
      </c>
      <c r="O16" s="23" t="str">
        <f t="shared" si="1"/>
        <v/>
      </c>
      <c r="P16"/>
      <c r="Q16"/>
      <c r="R16"/>
      <c r="S16"/>
      <c r="T16"/>
      <c r="U16"/>
      <c r="V16"/>
    </row>
    <row r="17" spans="14:22">
      <c r="N17" s="23">
        <f t="shared" si="0"/>
        <v>0</v>
      </c>
      <c r="O17" s="23" t="str">
        <f t="shared" si="1"/>
        <v/>
      </c>
      <c r="P17"/>
      <c r="Q17"/>
      <c r="R17"/>
      <c r="S17"/>
      <c r="T17"/>
      <c r="U17"/>
      <c r="V17"/>
    </row>
    <row r="18" spans="14:22">
      <c r="N18" s="23">
        <f t="shared" si="0"/>
        <v>0</v>
      </c>
      <c r="O18" s="23" t="str">
        <f t="shared" si="1"/>
        <v/>
      </c>
    </row>
    <row r="19" spans="14:22">
      <c r="N19" s="23">
        <f t="shared" si="0"/>
        <v>0</v>
      </c>
      <c r="O19" s="23" t="str">
        <f t="shared" si="1"/>
        <v/>
      </c>
    </row>
    <row r="20" spans="14:22">
      <c r="N20" s="23">
        <f t="shared" si="0"/>
        <v>0</v>
      </c>
      <c r="O20" s="23" t="str">
        <f t="shared" si="1"/>
        <v/>
      </c>
    </row>
    <row r="21" spans="14:22">
      <c r="N21" s="23">
        <f t="shared" si="0"/>
        <v>0</v>
      </c>
      <c r="O21" s="23" t="str">
        <f t="shared" si="1"/>
        <v/>
      </c>
    </row>
    <row r="22" spans="14:22">
      <c r="N22" s="23">
        <f t="shared" si="0"/>
        <v>0</v>
      </c>
      <c r="O22" s="23" t="str">
        <f t="shared" si="1"/>
        <v/>
      </c>
    </row>
    <row r="23" spans="14:22">
      <c r="N23" s="23">
        <f t="shared" si="0"/>
        <v>0</v>
      </c>
      <c r="O23" s="23" t="str">
        <f t="shared" si="1"/>
        <v/>
      </c>
    </row>
    <row r="24" spans="14:22">
      <c r="N24" s="23">
        <f t="shared" si="0"/>
        <v>0</v>
      </c>
      <c r="O24" s="23" t="str">
        <f t="shared" si="1"/>
        <v/>
      </c>
    </row>
    <row r="25" spans="14:22">
      <c r="N25" s="23">
        <f t="shared" si="0"/>
        <v>0</v>
      </c>
      <c r="O25" s="23" t="str">
        <f t="shared" si="1"/>
        <v/>
      </c>
    </row>
    <row r="26" spans="14:22">
      <c r="N26" s="23">
        <f t="shared" si="0"/>
        <v>0</v>
      </c>
      <c r="O26" s="23" t="str">
        <f t="shared" si="1"/>
        <v/>
      </c>
    </row>
    <row r="27" spans="14:22">
      <c r="N27" s="23">
        <f t="shared" si="0"/>
        <v>0</v>
      </c>
      <c r="O27" s="23" t="str">
        <f t="shared" si="1"/>
        <v/>
      </c>
    </row>
    <row r="28" spans="14:22">
      <c r="N28" s="23">
        <f t="shared" si="0"/>
        <v>0</v>
      </c>
      <c r="O28" s="23" t="str">
        <f t="shared" si="1"/>
        <v/>
      </c>
    </row>
    <row r="29" spans="14:22">
      <c r="N29" s="23">
        <f t="shared" si="0"/>
        <v>0</v>
      </c>
      <c r="O29" s="23" t="str">
        <f t="shared" si="1"/>
        <v/>
      </c>
    </row>
    <row r="30" spans="14:22">
      <c r="N30" s="23">
        <f t="shared" si="0"/>
        <v>0</v>
      </c>
      <c r="O30" s="23" t="str">
        <f t="shared" si="1"/>
        <v/>
      </c>
    </row>
    <row r="31" spans="14:22">
      <c r="N31" s="23">
        <f t="shared" si="0"/>
        <v>0</v>
      </c>
      <c r="O31" s="23" t="str">
        <f t="shared" si="1"/>
        <v/>
      </c>
    </row>
    <row r="32" spans="14:22">
      <c r="N32" s="23">
        <f t="shared" si="0"/>
        <v>0</v>
      </c>
      <c r="O32" s="23" t="str">
        <f t="shared" si="1"/>
        <v/>
      </c>
    </row>
    <row r="33" spans="14:15">
      <c r="N33" s="23">
        <f t="shared" si="0"/>
        <v>0</v>
      </c>
      <c r="O33" s="23" t="str">
        <f t="shared" si="1"/>
        <v/>
      </c>
    </row>
    <row r="34" spans="14:15">
      <c r="N34" s="23">
        <f t="shared" si="0"/>
        <v>0</v>
      </c>
      <c r="O34" s="23" t="str">
        <f t="shared" si="1"/>
        <v/>
      </c>
    </row>
    <row r="35" spans="14:15">
      <c r="N35" s="23">
        <f t="shared" si="0"/>
        <v>0</v>
      </c>
      <c r="O35" s="23" t="str">
        <f t="shared" si="1"/>
        <v/>
      </c>
    </row>
    <row r="36" spans="14:15">
      <c r="N36" s="23">
        <f t="shared" si="0"/>
        <v>0</v>
      </c>
      <c r="O36" s="23" t="str">
        <f t="shared" si="1"/>
        <v/>
      </c>
    </row>
    <row r="37" spans="14:15">
      <c r="N37" s="23">
        <f t="shared" si="0"/>
        <v>0</v>
      </c>
      <c r="O37" s="23" t="str">
        <f t="shared" si="1"/>
        <v/>
      </c>
    </row>
    <row r="38" spans="14:15">
      <c r="N38" s="23">
        <f t="shared" si="0"/>
        <v>0</v>
      </c>
      <c r="O38" s="23" t="str">
        <f t="shared" si="1"/>
        <v/>
      </c>
    </row>
    <row r="39" spans="14:15">
      <c r="N39" s="23">
        <f t="shared" si="0"/>
        <v>0</v>
      </c>
      <c r="O39" s="23" t="str">
        <f t="shared" si="1"/>
        <v/>
      </c>
    </row>
    <row r="40" spans="14:15">
      <c r="N40" s="23">
        <f t="shared" si="0"/>
        <v>0</v>
      </c>
      <c r="O40" s="23" t="str">
        <f t="shared" si="1"/>
        <v/>
      </c>
    </row>
    <row r="41" spans="14:15">
      <c r="N41" s="23">
        <f t="shared" si="0"/>
        <v>0</v>
      </c>
      <c r="O41" s="23" t="str">
        <f t="shared" si="1"/>
        <v/>
      </c>
    </row>
    <row r="42" spans="14:15">
      <c r="N42" s="23">
        <f t="shared" si="0"/>
        <v>0</v>
      </c>
      <c r="O42" s="23" t="str">
        <f t="shared" si="1"/>
        <v/>
      </c>
    </row>
    <row r="43" spans="14:15">
      <c r="N43" s="23">
        <f t="shared" si="0"/>
        <v>0</v>
      </c>
      <c r="O43" s="23" t="str">
        <f t="shared" si="1"/>
        <v/>
      </c>
    </row>
    <row r="44" spans="14:15">
      <c r="N44" s="23">
        <f t="shared" si="0"/>
        <v>0</v>
      </c>
      <c r="O44" s="23" t="str">
        <f t="shared" si="1"/>
        <v/>
      </c>
    </row>
    <row r="45" spans="14:15">
      <c r="N45" s="23">
        <f t="shared" si="0"/>
        <v>0</v>
      </c>
      <c r="O45" s="23" t="str">
        <f t="shared" si="1"/>
        <v/>
      </c>
    </row>
    <row r="46" spans="14:15">
      <c r="N46" s="23">
        <f t="shared" si="0"/>
        <v>0</v>
      </c>
      <c r="O46" s="23" t="str">
        <f t="shared" si="1"/>
        <v/>
      </c>
    </row>
    <row r="47" spans="14:15">
      <c r="N47" s="23">
        <f t="shared" si="0"/>
        <v>0</v>
      </c>
      <c r="O47" s="23" t="str">
        <f t="shared" si="1"/>
        <v/>
      </c>
    </row>
    <row r="48" spans="14:15">
      <c r="N48" s="23">
        <f t="shared" si="0"/>
        <v>0</v>
      </c>
      <c r="O48" s="23" t="str">
        <f t="shared" si="1"/>
        <v/>
      </c>
    </row>
    <row r="49" spans="13:15">
      <c r="N49" s="23">
        <f t="shared" si="0"/>
        <v>0</v>
      </c>
      <c r="O49" s="23" t="str">
        <f t="shared" si="1"/>
        <v/>
      </c>
    </row>
    <row r="50" spans="13:15">
      <c r="M50" s="89"/>
      <c r="N50" s="23">
        <f t="shared" si="0"/>
        <v>0</v>
      </c>
      <c r="O50" s="23" t="str">
        <f t="shared" si="1"/>
        <v/>
      </c>
    </row>
    <row r="51" spans="13:15">
      <c r="M51" s="89"/>
      <c r="N51" s="23">
        <f t="shared" si="0"/>
        <v>0</v>
      </c>
      <c r="O51" s="23" t="str">
        <f t="shared" si="1"/>
        <v/>
      </c>
    </row>
    <row r="52" spans="13:15">
      <c r="N52" s="23">
        <f t="shared" si="0"/>
        <v>0</v>
      </c>
      <c r="O52" s="23" t="str">
        <f t="shared" si="1"/>
        <v/>
      </c>
    </row>
    <row r="53" spans="13:15">
      <c r="N53" s="23">
        <f t="shared" si="0"/>
        <v>0</v>
      </c>
      <c r="O53" s="23" t="str">
        <f t="shared" si="1"/>
        <v/>
      </c>
    </row>
    <row r="54" spans="13:15">
      <c r="N54" s="23">
        <f t="shared" si="0"/>
        <v>0</v>
      </c>
      <c r="O54" s="23" t="str">
        <f t="shared" si="1"/>
        <v/>
      </c>
    </row>
    <row r="55" spans="13:15">
      <c r="N55" s="23">
        <f t="shared" si="0"/>
        <v>0</v>
      </c>
      <c r="O55" s="23" t="str">
        <f t="shared" si="1"/>
        <v/>
      </c>
    </row>
    <row r="56" spans="13:15">
      <c r="N56" s="23">
        <f t="shared" si="0"/>
        <v>0</v>
      </c>
      <c r="O56" s="23" t="str">
        <f t="shared" si="1"/>
        <v/>
      </c>
    </row>
    <row r="57" spans="13:15">
      <c r="N57" s="23">
        <f t="shared" si="0"/>
        <v>0</v>
      </c>
      <c r="O57" s="23" t="str">
        <f t="shared" si="1"/>
        <v/>
      </c>
    </row>
    <row r="58" spans="13:15">
      <c r="N58" s="23">
        <f t="shared" si="0"/>
        <v>0</v>
      </c>
      <c r="O58" s="23" t="str">
        <f t="shared" si="1"/>
        <v/>
      </c>
    </row>
    <row r="59" spans="13:15">
      <c r="N59" s="23">
        <f t="shared" si="0"/>
        <v>0</v>
      </c>
      <c r="O59" s="23" t="str">
        <f t="shared" si="1"/>
        <v/>
      </c>
    </row>
    <row r="60" spans="13:15">
      <c r="N60" s="23">
        <f t="shared" si="0"/>
        <v>0</v>
      </c>
      <c r="O60" s="23" t="str">
        <f t="shared" si="1"/>
        <v/>
      </c>
    </row>
    <row r="61" spans="13:15">
      <c r="N61" s="23">
        <f t="shared" si="0"/>
        <v>0</v>
      </c>
      <c r="O61" s="23" t="str">
        <f t="shared" si="1"/>
        <v/>
      </c>
    </row>
    <row r="62" spans="13:15">
      <c r="N62" s="23">
        <f t="shared" si="0"/>
        <v>0</v>
      </c>
      <c r="O62" s="23" t="str">
        <f t="shared" si="1"/>
        <v/>
      </c>
    </row>
    <row r="63" spans="13:15">
      <c r="N63" s="23">
        <f t="shared" si="0"/>
        <v>0</v>
      </c>
      <c r="O63" s="23" t="str">
        <f t="shared" si="1"/>
        <v/>
      </c>
    </row>
    <row r="64" spans="13:15">
      <c r="N64" s="23">
        <f t="shared" si="0"/>
        <v>0</v>
      </c>
      <c r="O64" s="23" t="str">
        <f t="shared" si="1"/>
        <v/>
      </c>
    </row>
    <row r="65" spans="14:15">
      <c r="N65" s="23">
        <f t="shared" si="0"/>
        <v>0</v>
      </c>
      <c r="O65" s="23" t="str">
        <f t="shared" si="1"/>
        <v/>
      </c>
    </row>
    <row r="66" spans="14:15">
      <c r="N66" s="23">
        <f t="shared" si="0"/>
        <v>0</v>
      </c>
      <c r="O66" s="23" t="str">
        <f t="shared" si="1"/>
        <v/>
      </c>
    </row>
    <row r="67" spans="14:15">
      <c r="N67" s="23">
        <f t="shared" si="0"/>
        <v>0</v>
      </c>
      <c r="O67" s="23" t="str">
        <f t="shared" si="1"/>
        <v/>
      </c>
    </row>
    <row r="68" spans="14:15">
      <c r="N68" s="23">
        <f t="shared" si="0"/>
        <v>0</v>
      </c>
      <c r="O68" s="23" t="str">
        <f t="shared" si="1"/>
        <v/>
      </c>
    </row>
    <row r="69" spans="14:15">
      <c r="N69" s="23">
        <f t="shared" si="0"/>
        <v>0</v>
      </c>
      <c r="O69" s="23" t="str">
        <f t="shared" si="1"/>
        <v/>
      </c>
    </row>
    <row r="70" spans="14:15">
      <c r="N70" s="23">
        <f t="shared" ref="N70:N133" si="2">IF(ISNUMBER(FIND("/",$B70,1)),MID($B70,1,FIND("/",$B70,1)-1),$B70)</f>
        <v>0</v>
      </c>
      <c r="O70" s="23" t="str">
        <f t="shared" ref="O70:O133" si="3">IF(ISNUMBER(FIND("/",$B70,1)),MID($B70,FIND("/",$B70,1)+1,LEN($B70)),"")</f>
        <v/>
      </c>
    </row>
    <row r="71" spans="14:15">
      <c r="N71" s="23">
        <f t="shared" si="2"/>
        <v>0</v>
      </c>
      <c r="O71" s="23" t="str">
        <f t="shared" si="3"/>
        <v/>
      </c>
    </row>
    <row r="72" spans="14:15">
      <c r="N72" s="23">
        <f t="shared" si="2"/>
        <v>0</v>
      </c>
      <c r="O72" s="23" t="str">
        <f t="shared" si="3"/>
        <v/>
      </c>
    </row>
    <row r="73" spans="14:15">
      <c r="N73" s="23">
        <f t="shared" si="2"/>
        <v>0</v>
      </c>
      <c r="O73" s="23" t="str">
        <f t="shared" si="3"/>
        <v/>
      </c>
    </row>
    <row r="74" spans="14:15">
      <c r="N74" s="23">
        <f t="shared" si="2"/>
        <v>0</v>
      </c>
      <c r="O74" s="23" t="str">
        <f t="shared" si="3"/>
        <v/>
      </c>
    </row>
    <row r="75" spans="14:15">
      <c r="N75" s="23">
        <f t="shared" si="2"/>
        <v>0</v>
      </c>
      <c r="O75" s="23" t="str">
        <f t="shared" si="3"/>
        <v/>
      </c>
    </row>
    <row r="76" spans="14:15">
      <c r="N76" s="23">
        <f t="shared" si="2"/>
        <v>0</v>
      </c>
      <c r="O76" s="23" t="str">
        <f t="shared" si="3"/>
        <v/>
      </c>
    </row>
    <row r="77" spans="14:15">
      <c r="N77" s="23">
        <f t="shared" si="2"/>
        <v>0</v>
      </c>
      <c r="O77" s="23" t="str">
        <f t="shared" si="3"/>
        <v/>
      </c>
    </row>
    <row r="78" spans="14:15">
      <c r="N78" s="23">
        <f t="shared" si="2"/>
        <v>0</v>
      </c>
      <c r="O78" s="23" t="str">
        <f t="shared" si="3"/>
        <v/>
      </c>
    </row>
    <row r="79" spans="14:15">
      <c r="N79" s="23">
        <f t="shared" si="2"/>
        <v>0</v>
      </c>
      <c r="O79" s="23" t="str">
        <f t="shared" si="3"/>
        <v/>
      </c>
    </row>
    <row r="80" spans="14:15">
      <c r="N80" s="23">
        <f t="shared" si="2"/>
        <v>0</v>
      </c>
      <c r="O80" s="23" t="str">
        <f t="shared" si="3"/>
        <v/>
      </c>
    </row>
    <row r="81" spans="13:15">
      <c r="N81" s="23">
        <f t="shared" si="2"/>
        <v>0</v>
      </c>
      <c r="O81" s="23" t="str">
        <f t="shared" si="3"/>
        <v/>
      </c>
    </row>
    <row r="82" spans="13:15">
      <c r="N82" s="23">
        <f t="shared" si="2"/>
        <v>0</v>
      </c>
      <c r="O82" s="23" t="str">
        <f t="shared" si="3"/>
        <v/>
      </c>
    </row>
    <row r="83" spans="13:15">
      <c r="N83" s="23">
        <f t="shared" si="2"/>
        <v>0</v>
      </c>
      <c r="O83" s="23" t="str">
        <f t="shared" si="3"/>
        <v/>
      </c>
    </row>
    <row r="84" spans="13:15">
      <c r="N84" s="23">
        <f t="shared" si="2"/>
        <v>0</v>
      </c>
      <c r="O84" s="23" t="str">
        <f t="shared" si="3"/>
        <v/>
      </c>
    </row>
    <row r="85" spans="13:15">
      <c r="N85" s="23">
        <f t="shared" si="2"/>
        <v>0</v>
      </c>
      <c r="O85" s="23" t="str">
        <f t="shared" si="3"/>
        <v/>
      </c>
    </row>
    <row r="86" spans="13:15">
      <c r="N86" s="23">
        <f t="shared" si="2"/>
        <v>0</v>
      </c>
      <c r="O86" s="23" t="str">
        <f t="shared" si="3"/>
        <v/>
      </c>
    </row>
    <row r="87" spans="13:15">
      <c r="N87" s="23">
        <f t="shared" si="2"/>
        <v>0</v>
      </c>
      <c r="O87" s="23" t="str">
        <f t="shared" si="3"/>
        <v/>
      </c>
    </row>
    <row r="88" spans="13:15">
      <c r="N88" s="23">
        <f t="shared" si="2"/>
        <v>0</v>
      </c>
      <c r="O88" s="23" t="str">
        <f t="shared" si="3"/>
        <v/>
      </c>
    </row>
    <row r="89" spans="13:15">
      <c r="N89" s="23">
        <f t="shared" si="2"/>
        <v>0</v>
      </c>
      <c r="O89" s="23" t="str">
        <f t="shared" si="3"/>
        <v/>
      </c>
    </row>
    <row r="90" spans="13:15">
      <c r="N90" s="23">
        <f t="shared" si="2"/>
        <v>0</v>
      </c>
      <c r="O90" s="23" t="str">
        <f t="shared" si="3"/>
        <v/>
      </c>
    </row>
    <row r="91" spans="13:15">
      <c r="N91" s="23">
        <f t="shared" si="2"/>
        <v>0</v>
      </c>
      <c r="O91" s="23" t="str">
        <f t="shared" si="3"/>
        <v/>
      </c>
    </row>
    <row r="92" spans="13:15">
      <c r="M92" s="90"/>
      <c r="N92" s="23">
        <f t="shared" si="2"/>
        <v>0</v>
      </c>
      <c r="O92" s="23" t="str">
        <f t="shared" si="3"/>
        <v/>
      </c>
    </row>
    <row r="93" spans="13:15">
      <c r="N93" s="23">
        <f t="shared" si="2"/>
        <v>0</v>
      </c>
      <c r="O93" s="23" t="str">
        <f t="shared" si="3"/>
        <v/>
      </c>
    </row>
    <row r="94" spans="13:15">
      <c r="N94" s="23">
        <f t="shared" si="2"/>
        <v>0</v>
      </c>
      <c r="O94" s="23" t="str">
        <f t="shared" si="3"/>
        <v/>
      </c>
    </row>
    <row r="95" spans="13:15">
      <c r="N95" s="23">
        <f t="shared" si="2"/>
        <v>0</v>
      </c>
      <c r="O95" s="23" t="str">
        <f t="shared" si="3"/>
        <v/>
      </c>
    </row>
    <row r="96" spans="13:15">
      <c r="N96" s="23">
        <f t="shared" si="2"/>
        <v>0</v>
      </c>
      <c r="O96" s="23" t="str">
        <f t="shared" si="3"/>
        <v/>
      </c>
    </row>
    <row r="97" spans="14:15">
      <c r="N97" s="23">
        <f t="shared" si="2"/>
        <v>0</v>
      </c>
      <c r="O97" s="23" t="str">
        <f t="shared" si="3"/>
        <v/>
      </c>
    </row>
    <row r="98" spans="14:15">
      <c r="N98" s="23">
        <f t="shared" si="2"/>
        <v>0</v>
      </c>
      <c r="O98" s="23" t="str">
        <f t="shared" si="3"/>
        <v/>
      </c>
    </row>
    <row r="99" spans="14:15">
      <c r="N99" s="23">
        <f t="shared" si="2"/>
        <v>0</v>
      </c>
      <c r="O99" s="23" t="str">
        <f t="shared" si="3"/>
        <v/>
      </c>
    </row>
    <row r="100" spans="14:15">
      <c r="N100" s="23">
        <f t="shared" si="2"/>
        <v>0</v>
      </c>
      <c r="O100" s="23" t="str">
        <f t="shared" si="3"/>
        <v/>
      </c>
    </row>
    <row r="101" spans="14:15">
      <c r="N101" s="23">
        <f t="shared" si="2"/>
        <v>0</v>
      </c>
      <c r="O101" s="23" t="str">
        <f t="shared" si="3"/>
        <v/>
      </c>
    </row>
    <row r="102" spans="14:15">
      <c r="N102" s="23">
        <f t="shared" si="2"/>
        <v>0</v>
      </c>
      <c r="O102" s="23" t="str">
        <f t="shared" si="3"/>
        <v/>
      </c>
    </row>
    <row r="103" spans="14:15">
      <c r="N103" s="23">
        <f t="shared" si="2"/>
        <v>0</v>
      </c>
      <c r="O103" s="23" t="str">
        <f t="shared" si="3"/>
        <v/>
      </c>
    </row>
    <row r="104" spans="14:15">
      <c r="N104" s="23">
        <f t="shared" si="2"/>
        <v>0</v>
      </c>
      <c r="O104" s="23" t="str">
        <f t="shared" si="3"/>
        <v/>
      </c>
    </row>
    <row r="105" spans="14:15">
      <c r="N105" s="23">
        <f t="shared" si="2"/>
        <v>0</v>
      </c>
      <c r="O105" s="23" t="str">
        <f t="shared" si="3"/>
        <v/>
      </c>
    </row>
    <row r="106" spans="14:15">
      <c r="N106" s="23">
        <f t="shared" si="2"/>
        <v>0</v>
      </c>
      <c r="O106" s="23" t="str">
        <f t="shared" si="3"/>
        <v/>
      </c>
    </row>
    <row r="107" spans="14:15">
      <c r="N107" s="23">
        <f t="shared" si="2"/>
        <v>0</v>
      </c>
      <c r="O107" s="23" t="str">
        <f t="shared" si="3"/>
        <v/>
      </c>
    </row>
    <row r="108" spans="14:15">
      <c r="N108" s="23">
        <f t="shared" si="2"/>
        <v>0</v>
      </c>
      <c r="O108" s="23" t="str">
        <f t="shared" si="3"/>
        <v/>
      </c>
    </row>
    <row r="109" spans="14:15">
      <c r="N109" s="23">
        <f t="shared" si="2"/>
        <v>0</v>
      </c>
      <c r="O109" s="23" t="str">
        <f t="shared" si="3"/>
        <v/>
      </c>
    </row>
    <row r="110" spans="14:15">
      <c r="N110" s="23">
        <f t="shared" si="2"/>
        <v>0</v>
      </c>
      <c r="O110" s="23" t="str">
        <f t="shared" si="3"/>
        <v/>
      </c>
    </row>
    <row r="111" spans="14:15">
      <c r="N111" s="23">
        <f t="shared" si="2"/>
        <v>0</v>
      </c>
      <c r="O111" s="23" t="str">
        <f t="shared" si="3"/>
        <v/>
      </c>
    </row>
    <row r="112" spans="14:15">
      <c r="N112" s="23">
        <f t="shared" si="2"/>
        <v>0</v>
      </c>
      <c r="O112" s="23" t="str">
        <f t="shared" si="3"/>
        <v/>
      </c>
    </row>
    <row r="113" spans="14:15">
      <c r="N113" s="23">
        <f t="shared" si="2"/>
        <v>0</v>
      </c>
      <c r="O113" s="23" t="str">
        <f t="shared" si="3"/>
        <v/>
      </c>
    </row>
    <row r="114" spans="14:15">
      <c r="N114" s="23">
        <f t="shared" si="2"/>
        <v>0</v>
      </c>
      <c r="O114" s="23" t="str">
        <f t="shared" si="3"/>
        <v/>
      </c>
    </row>
    <row r="115" spans="14:15">
      <c r="N115" s="23">
        <f t="shared" si="2"/>
        <v>0</v>
      </c>
      <c r="O115" s="23" t="str">
        <f t="shared" si="3"/>
        <v/>
      </c>
    </row>
    <row r="116" spans="14:15">
      <c r="N116" s="23">
        <f t="shared" si="2"/>
        <v>0</v>
      </c>
      <c r="O116" s="23" t="str">
        <f t="shared" si="3"/>
        <v/>
      </c>
    </row>
    <row r="117" spans="14:15">
      <c r="N117" s="23">
        <f t="shared" si="2"/>
        <v>0</v>
      </c>
      <c r="O117" s="23" t="str">
        <f t="shared" si="3"/>
        <v/>
      </c>
    </row>
    <row r="118" spans="14:15">
      <c r="N118" s="23">
        <f t="shared" si="2"/>
        <v>0</v>
      </c>
      <c r="O118" s="23" t="str">
        <f t="shared" si="3"/>
        <v/>
      </c>
    </row>
    <row r="119" spans="14:15">
      <c r="N119" s="23">
        <f t="shared" si="2"/>
        <v>0</v>
      </c>
      <c r="O119" s="23" t="str">
        <f t="shared" si="3"/>
        <v/>
      </c>
    </row>
    <row r="120" spans="14:15">
      <c r="N120" s="23">
        <f t="shared" si="2"/>
        <v>0</v>
      </c>
      <c r="O120" s="23" t="str">
        <f t="shared" si="3"/>
        <v/>
      </c>
    </row>
    <row r="121" spans="14:15">
      <c r="N121" s="23">
        <f t="shared" si="2"/>
        <v>0</v>
      </c>
      <c r="O121" s="23" t="str">
        <f t="shared" si="3"/>
        <v/>
      </c>
    </row>
    <row r="122" spans="14:15">
      <c r="N122" s="23">
        <f t="shared" si="2"/>
        <v>0</v>
      </c>
      <c r="O122" s="23" t="str">
        <f t="shared" si="3"/>
        <v/>
      </c>
    </row>
    <row r="123" spans="14:15">
      <c r="N123" s="23">
        <f t="shared" si="2"/>
        <v>0</v>
      </c>
      <c r="O123" s="23" t="str">
        <f t="shared" si="3"/>
        <v/>
      </c>
    </row>
    <row r="124" spans="14:15">
      <c r="N124" s="23">
        <f t="shared" si="2"/>
        <v>0</v>
      </c>
      <c r="O124" s="23" t="str">
        <f t="shared" si="3"/>
        <v/>
      </c>
    </row>
    <row r="125" spans="14:15">
      <c r="N125" s="23">
        <f t="shared" si="2"/>
        <v>0</v>
      </c>
      <c r="O125" s="23" t="str">
        <f t="shared" si="3"/>
        <v/>
      </c>
    </row>
    <row r="126" spans="14:15">
      <c r="N126" s="23">
        <f t="shared" si="2"/>
        <v>0</v>
      </c>
      <c r="O126" s="23" t="str">
        <f t="shared" si="3"/>
        <v/>
      </c>
    </row>
    <row r="127" spans="14:15">
      <c r="N127" s="23">
        <f t="shared" si="2"/>
        <v>0</v>
      </c>
      <c r="O127" s="23" t="str">
        <f t="shared" si="3"/>
        <v/>
      </c>
    </row>
    <row r="128" spans="14:15">
      <c r="N128" s="23">
        <f t="shared" si="2"/>
        <v>0</v>
      </c>
      <c r="O128" s="23" t="str">
        <f t="shared" si="3"/>
        <v/>
      </c>
    </row>
    <row r="129" spans="14:15">
      <c r="N129" s="23">
        <f t="shared" si="2"/>
        <v>0</v>
      </c>
      <c r="O129" s="23" t="str">
        <f t="shared" si="3"/>
        <v/>
      </c>
    </row>
    <row r="130" spans="14:15">
      <c r="N130" s="23">
        <f t="shared" si="2"/>
        <v>0</v>
      </c>
      <c r="O130" s="23" t="str">
        <f t="shared" si="3"/>
        <v/>
      </c>
    </row>
    <row r="131" spans="14:15">
      <c r="N131" s="23">
        <f t="shared" si="2"/>
        <v>0</v>
      </c>
      <c r="O131" s="23" t="str">
        <f t="shared" si="3"/>
        <v/>
      </c>
    </row>
    <row r="132" spans="14:15">
      <c r="N132" s="23">
        <f t="shared" si="2"/>
        <v>0</v>
      </c>
      <c r="O132" s="23" t="str">
        <f t="shared" si="3"/>
        <v/>
      </c>
    </row>
    <row r="133" spans="14:15">
      <c r="N133" s="23">
        <f t="shared" si="2"/>
        <v>0</v>
      </c>
      <c r="O133" s="23" t="str">
        <f t="shared" si="3"/>
        <v/>
      </c>
    </row>
    <row r="134" spans="14:15">
      <c r="N134" s="23">
        <f t="shared" ref="N134:N197" si="4">IF(ISNUMBER(FIND("/",$B134,1)),MID($B134,1,FIND("/",$B134,1)-1),$B134)</f>
        <v>0</v>
      </c>
      <c r="O134" s="23" t="str">
        <f t="shared" ref="O134:O197" si="5">IF(ISNUMBER(FIND("/",$B134,1)),MID($B134,FIND("/",$B134,1)+1,LEN($B134)),"")</f>
        <v/>
      </c>
    </row>
    <row r="135" spans="14:15">
      <c r="N135" s="23">
        <f t="shared" si="4"/>
        <v>0</v>
      </c>
      <c r="O135" s="23" t="str">
        <f t="shared" si="5"/>
        <v/>
      </c>
    </row>
    <row r="136" spans="14:15">
      <c r="N136" s="23">
        <f t="shared" si="4"/>
        <v>0</v>
      </c>
      <c r="O136" s="23" t="str">
        <f t="shared" si="5"/>
        <v/>
      </c>
    </row>
    <row r="137" spans="14:15">
      <c r="N137" s="23">
        <f t="shared" si="4"/>
        <v>0</v>
      </c>
      <c r="O137" s="23" t="str">
        <f t="shared" si="5"/>
        <v/>
      </c>
    </row>
    <row r="138" spans="14:15">
      <c r="N138" s="23">
        <f t="shared" si="4"/>
        <v>0</v>
      </c>
      <c r="O138" s="23" t="str">
        <f t="shared" si="5"/>
        <v/>
      </c>
    </row>
    <row r="139" spans="14:15">
      <c r="N139" s="23">
        <f t="shared" si="4"/>
        <v>0</v>
      </c>
      <c r="O139" s="23" t="str">
        <f t="shared" si="5"/>
        <v/>
      </c>
    </row>
    <row r="140" spans="14:15">
      <c r="N140" s="23">
        <f t="shared" si="4"/>
        <v>0</v>
      </c>
      <c r="O140" s="23" t="str">
        <f t="shared" si="5"/>
        <v/>
      </c>
    </row>
    <row r="141" spans="14:15">
      <c r="N141" s="23">
        <f t="shared" si="4"/>
        <v>0</v>
      </c>
      <c r="O141" s="23" t="str">
        <f t="shared" si="5"/>
        <v/>
      </c>
    </row>
    <row r="142" spans="14:15">
      <c r="N142" s="23">
        <f t="shared" si="4"/>
        <v>0</v>
      </c>
      <c r="O142" s="23" t="str">
        <f t="shared" si="5"/>
        <v/>
      </c>
    </row>
    <row r="143" spans="14:15">
      <c r="N143" s="23">
        <f t="shared" si="4"/>
        <v>0</v>
      </c>
      <c r="O143" s="23" t="str">
        <f t="shared" si="5"/>
        <v/>
      </c>
    </row>
    <row r="144" spans="14:15">
      <c r="N144" s="23">
        <f t="shared" si="4"/>
        <v>0</v>
      </c>
      <c r="O144" s="23" t="str">
        <f t="shared" si="5"/>
        <v/>
      </c>
    </row>
    <row r="145" spans="14:15">
      <c r="N145" s="23">
        <f t="shared" si="4"/>
        <v>0</v>
      </c>
      <c r="O145" s="23" t="str">
        <f t="shared" si="5"/>
        <v/>
      </c>
    </row>
    <row r="146" spans="14:15">
      <c r="N146" s="23">
        <f t="shared" si="4"/>
        <v>0</v>
      </c>
      <c r="O146" s="23" t="str">
        <f t="shared" si="5"/>
        <v/>
      </c>
    </row>
    <row r="147" spans="14:15">
      <c r="N147" s="23">
        <f t="shared" si="4"/>
        <v>0</v>
      </c>
      <c r="O147" s="23" t="str">
        <f t="shared" si="5"/>
        <v/>
      </c>
    </row>
    <row r="148" spans="14:15">
      <c r="N148" s="23">
        <f t="shared" si="4"/>
        <v>0</v>
      </c>
      <c r="O148" s="23" t="str">
        <f t="shared" si="5"/>
        <v/>
      </c>
    </row>
    <row r="149" spans="14:15">
      <c r="N149" s="23">
        <f t="shared" si="4"/>
        <v>0</v>
      </c>
      <c r="O149" s="23" t="str">
        <f t="shared" si="5"/>
        <v/>
      </c>
    </row>
    <row r="150" spans="14:15">
      <c r="N150" s="23">
        <f t="shared" si="4"/>
        <v>0</v>
      </c>
      <c r="O150" s="23" t="str">
        <f t="shared" si="5"/>
        <v/>
      </c>
    </row>
    <row r="151" spans="14:15">
      <c r="N151" s="23">
        <f t="shared" si="4"/>
        <v>0</v>
      </c>
      <c r="O151" s="23" t="str">
        <f t="shared" si="5"/>
        <v/>
      </c>
    </row>
    <row r="152" spans="14:15">
      <c r="N152" s="23">
        <f t="shared" si="4"/>
        <v>0</v>
      </c>
      <c r="O152" s="23" t="str">
        <f t="shared" si="5"/>
        <v/>
      </c>
    </row>
    <row r="153" spans="14:15">
      <c r="N153" s="23">
        <f t="shared" si="4"/>
        <v>0</v>
      </c>
      <c r="O153" s="23" t="str">
        <f t="shared" si="5"/>
        <v/>
      </c>
    </row>
    <row r="154" spans="14:15">
      <c r="N154" s="23">
        <f t="shared" si="4"/>
        <v>0</v>
      </c>
      <c r="O154" s="23" t="str">
        <f t="shared" si="5"/>
        <v/>
      </c>
    </row>
    <row r="155" spans="14:15">
      <c r="N155" s="23">
        <f t="shared" si="4"/>
        <v>0</v>
      </c>
      <c r="O155" s="23" t="str">
        <f t="shared" si="5"/>
        <v/>
      </c>
    </row>
    <row r="156" spans="14:15">
      <c r="N156" s="23">
        <f t="shared" si="4"/>
        <v>0</v>
      </c>
      <c r="O156" s="23" t="str">
        <f t="shared" si="5"/>
        <v/>
      </c>
    </row>
    <row r="157" spans="14:15">
      <c r="N157" s="23">
        <f t="shared" si="4"/>
        <v>0</v>
      </c>
      <c r="O157" s="23" t="str">
        <f t="shared" si="5"/>
        <v/>
      </c>
    </row>
    <row r="158" spans="14:15">
      <c r="N158" s="23">
        <f t="shared" si="4"/>
        <v>0</v>
      </c>
      <c r="O158" s="23" t="str">
        <f t="shared" si="5"/>
        <v/>
      </c>
    </row>
    <row r="159" spans="14:15">
      <c r="N159" s="23">
        <f t="shared" si="4"/>
        <v>0</v>
      </c>
      <c r="O159" s="23" t="str">
        <f t="shared" si="5"/>
        <v/>
      </c>
    </row>
    <row r="160" spans="14:15">
      <c r="N160" s="23">
        <f t="shared" si="4"/>
        <v>0</v>
      </c>
      <c r="O160" s="23" t="str">
        <f t="shared" si="5"/>
        <v/>
      </c>
    </row>
    <row r="161" spans="13:15">
      <c r="N161" s="23">
        <f t="shared" si="4"/>
        <v>0</v>
      </c>
      <c r="O161" s="23" t="str">
        <f t="shared" si="5"/>
        <v/>
      </c>
    </row>
    <row r="162" spans="13:15">
      <c r="N162" s="23">
        <f t="shared" si="4"/>
        <v>0</v>
      </c>
      <c r="O162" s="23" t="str">
        <f t="shared" si="5"/>
        <v/>
      </c>
    </row>
    <row r="163" spans="13:15">
      <c r="N163" s="23">
        <f t="shared" si="4"/>
        <v>0</v>
      </c>
      <c r="O163" s="23" t="str">
        <f t="shared" si="5"/>
        <v/>
      </c>
    </row>
    <row r="164" spans="13:15">
      <c r="N164" s="23">
        <f t="shared" si="4"/>
        <v>0</v>
      </c>
      <c r="O164" s="23" t="str">
        <f t="shared" si="5"/>
        <v/>
      </c>
    </row>
    <row r="165" spans="13:15">
      <c r="N165" s="23">
        <f t="shared" si="4"/>
        <v>0</v>
      </c>
      <c r="O165" s="23" t="str">
        <f t="shared" si="5"/>
        <v/>
      </c>
    </row>
    <row r="166" spans="13:15">
      <c r="N166" s="23">
        <f t="shared" si="4"/>
        <v>0</v>
      </c>
      <c r="O166" s="23" t="str">
        <f t="shared" si="5"/>
        <v/>
      </c>
    </row>
    <row r="167" spans="13:15">
      <c r="N167" s="23">
        <f t="shared" si="4"/>
        <v>0</v>
      </c>
      <c r="O167" s="23" t="str">
        <f t="shared" si="5"/>
        <v/>
      </c>
    </row>
    <row r="168" spans="13:15">
      <c r="N168" s="23">
        <f t="shared" si="4"/>
        <v>0</v>
      </c>
      <c r="O168" s="23" t="str">
        <f t="shared" si="5"/>
        <v/>
      </c>
    </row>
    <row r="169" spans="13:15">
      <c r="N169" s="23">
        <f t="shared" si="4"/>
        <v>0</v>
      </c>
      <c r="O169" s="23" t="str">
        <f t="shared" si="5"/>
        <v/>
      </c>
    </row>
    <row r="170" spans="13:15">
      <c r="N170" s="23">
        <f t="shared" si="4"/>
        <v>0</v>
      </c>
      <c r="O170" s="23" t="str">
        <f t="shared" si="5"/>
        <v/>
      </c>
    </row>
    <row r="171" spans="13:15">
      <c r="N171" s="23">
        <f t="shared" si="4"/>
        <v>0</v>
      </c>
      <c r="O171" s="23" t="str">
        <f t="shared" si="5"/>
        <v/>
      </c>
    </row>
    <row r="172" spans="13:15">
      <c r="N172" s="23">
        <f t="shared" si="4"/>
        <v>0</v>
      </c>
      <c r="O172" s="23" t="str">
        <f t="shared" si="5"/>
        <v/>
      </c>
    </row>
    <row r="173" spans="13:15">
      <c r="M173" s="25"/>
      <c r="N173" s="23">
        <f t="shared" si="4"/>
        <v>0</v>
      </c>
      <c r="O173" s="23" t="str">
        <f t="shared" si="5"/>
        <v/>
      </c>
    </row>
    <row r="174" spans="13:15">
      <c r="M174" s="25"/>
      <c r="N174" s="23">
        <f t="shared" si="4"/>
        <v>0</v>
      </c>
      <c r="O174" s="23" t="str">
        <f t="shared" si="5"/>
        <v/>
      </c>
    </row>
    <row r="175" spans="13:15">
      <c r="M175" s="25"/>
      <c r="N175" s="23">
        <f t="shared" si="4"/>
        <v>0</v>
      </c>
      <c r="O175" s="23" t="str">
        <f t="shared" si="5"/>
        <v/>
      </c>
    </row>
    <row r="176" spans="13:15">
      <c r="M176" s="25"/>
      <c r="N176" s="23">
        <f t="shared" si="4"/>
        <v>0</v>
      </c>
      <c r="O176" s="23" t="str">
        <f t="shared" si="5"/>
        <v/>
      </c>
    </row>
    <row r="177" spans="13:15">
      <c r="M177" s="25"/>
      <c r="N177" s="23">
        <f t="shared" si="4"/>
        <v>0</v>
      </c>
      <c r="O177" s="23" t="str">
        <f t="shared" si="5"/>
        <v/>
      </c>
    </row>
    <row r="178" spans="13:15">
      <c r="M178" s="25"/>
      <c r="N178" s="23">
        <f t="shared" si="4"/>
        <v>0</v>
      </c>
      <c r="O178" s="23" t="str">
        <f t="shared" si="5"/>
        <v/>
      </c>
    </row>
    <row r="179" spans="13:15">
      <c r="M179" s="25"/>
      <c r="N179" s="23">
        <f t="shared" si="4"/>
        <v>0</v>
      </c>
      <c r="O179" s="23" t="str">
        <f t="shared" si="5"/>
        <v/>
      </c>
    </row>
    <row r="180" spans="13:15">
      <c r="M180" s="25"/>
      <c r="N180" s="23">
        <f t="shared" si="4"/>
        <v>0</v>
      </c>
      <c r="O180" s="23" t="str">
        <f t="shared" si="5"/>
        <v/>
      </c>
    </row>
    <row r="181" spans="13:15">
      <c r="M181" s="25"/>
      <c r="N181" s="23">
        <f t="shared" si="4"/>
        <v>0</v>
      </c>
      <c r="O181" s="23" t="str">
        <f t="shared" si="5"/>
        <v/>
      </c>
    </row>
    <row r="182" spans="13:15">
      <c r="M182" s="25"/>
      <c r="N182" s="23">
        <f t="shared" si="4"/>
        <v>0</v>
      </c>
      <c r="O182" s="23" t="str">
        <f t="shared" si="5"/>
        <v/>
      </c>
    </row>
    <row r="183" spans="13:15">
      <c r="M183" s="25"/>
      <c r="N183" s="23">
        <f t="shared" si="4"/>
        <v>0</v>
      </c>
      <c r="O183" s="23" t="str">
        <f t="shared" si="5"/>
        <v/>
      </c>
    </row>
    <row r="184" spans="13:15">
      <c r="M184" s="25"/>
      <c r="N184" s="23">
        <f t="shared" si="4"/>
        <v>0</v>
      </c>
      <c r="O184" s="23" t="str">
        <f t="shared" si="5"/>
        <v/>
      </c>
    </row>
    <row r="185" spans="13:15">
      <c r="M185" s="25"/>
      <c r="N185" s="23">
        <f t="shared" si="4"/>
        <v>0</v>
      </c>
      <c r="O185" s="23" t="str">
        <f t="shared" si="5"/>
        <v/>
      </c>
    </row>
    <row r="186" spans="13:15">
      <c r="M186" s="25"/>
      <c r="N186" s="23">
        <f t="shared" si="4"/>
        <v>0</v>
      </c>
      <c r="O186" s="23" t="str">
        <f t="shared" si="5"/>
        <v/>
      </c>
    </row>
    <row r="187" spans="13:15">
      <c r="M187" s="25"/>
      <c r="N187" s="23">
        <f t="shared" si="4"/>
        <v>0</v>
      </c>
      <c r="O187" s="23" t="str">
        <f t="shared" si="5"/>
        <v/>
      </c>
    </row>
    <row r="188" spans="13:15">
      <c r="M188" s="25"/>
      <c r="N188" s="23">
        <f t="shared" si="4"/>
        <v>0</v>
      </c>
      <c r="O188" s="23" t="str">
        <f t="shared" si="5"/>
        <v/>
      </c>
    </row>
    <row r="189" spans="13:15">
      <c r="M189" s="25"/>
      <c r="N189" s="23">
        <f t="shared" si="4"/>
        <v>0</v>
      </c>
      <c r="O189" s="23" t="str">
        <f t="shared" si="5"/>
        <v/>
      </c>
    </row>
    <row r="190" spans="13:15">
      <c r="M190" s="25"/>
      <c r="N190" s="23">
        <f t="shared" si="4"/>
        <v>0</v>
      </c>
      <c r="O190" s="23" t="str">
        <f t="shared" si="5"/>
        <v/>
      </c>
    </row>
    <row r="191" spans="13:15">
      <c r="M191" s="25"/>
      <c r="N191" s="23">
        <f t="shared" si="4"/>
        <v>0</v>
      </c>
      <c r="O191" s="23" t="str">
        <f t="shared" si="5"/>
        <v/>
      </c>
    </row>
    <row r="192" spans="13:15">
      <c r="M192" s="25"/>
      <c r="N192" s="23">
        <f t="shared" si="4"/>
        <v>0</v>
      </c>
      <c r="O192" s="23" t="str">
        <f t="shared" si="5"/>
        <v/>
      </c>
    </row>
    <row r="193" spans="13:15">
      <c r="M193" s="25"/>
      <c r="N193" s="23">
        <f t="shared" si="4"/>
        <v>0</v>
      </c>
      <c r="O193" s="23" t="str">
        <f t="shared" si="5"/>
        <v/>
      </c>
    </row>
    <row r="194" spans="13:15">
      <c r="M194" s="91"/>
      <c r="N194" s="23">
        <f t="shared" si="4"/>
        <v>0</v>
      </c>
      <c r="O194" s="23" t="str">
        <f t="shared" si="5"/>
        <v/>
      </c>
    </row>
    <row r="195" spans="13:15">
      <c r="M195" s="91"/>
      <c r="N195" s="23">
        <f t="shared" si="4"/>
        <v>0</v>
      </c>
      <c r="O195" s="23" t="str">
        <f t="shared" si="5"/>
        <v/>
      </c>
    </row>
    <row r="196" spans="13:15">
      <c r="M196" s="91"/>
      <c r="N196" s="23">
        <f t="shared" si="4"/>
        <v>0</v>
      </c>
      <c r="O196" s="23" t="str">
        <f t="shared" si="5"/>
        <v/>
      </c>
    </row>
    <row r="197" spans="13:15">
      <c r="M197" s="91"/>
      <c r="N197" s="23">
        <f t="shared" si="4"/>
        <v>0</v>
      </c>
      <c r="O197" s="23" t="str">
        <f t="shared" si="5"/>
        <v/>
      </c>
    </row>
    <row r="198" spans="13:15">
      <c r="M198" s="91"/>
      <c r="N198" s="23">
        <f t="shared" ref="N198:N261" si="6">IF(ISNUMBER(FIND("/",$B198,1)),MID($B198,1,FIND("/",$B198,1)-1),$B198)</f>
        <v>0</v>
      </c>
      <c r="O198" s="23" t="str">
        <f t="shared" ref="O198:O261" si="7">IF(ISNUMBER(FIND("/",$B198,1)),MID($B198,FIND("/",$B198,1)+1,LEN($B198)),"")</f>
        <v/>
      </c>
    </row>
    <row r="199" spans="13:15">
      <c r="M199" s="91"/>
      <c r="N199" s="23">
        <f t="shared" si="6"/>
        <v>0</v>
      </c>
      <c r="O199" s="23" t="str">
        <f t="shared" si="7"/>
        <v/>
      </c>
    </row>
    <row r="200" spans="13:15">
      <c r="M200" s="91"/>
      <c r="N200" s="23">
        <f t="shared" si="6"/>
        <v>0</v>
      </c>
      <c r="O200" s="23" t="str">
        <f t="shared" si="7"/>
        <v/>
      </c>
    </row>
    <row r="201" spans="13:15">
      <c r="M201" s="91"/>
      <c r="N201" s="23">
        <f t="shared" si="6"/>
        <v>0</v>
      </c>
      <c r="O201" s="23" t="str">
        <f t="shared" si="7"/>
        <v/>
      </c>
    </row>
    <row r="202" spans="13:15">
      <c r="M202" s="91"/>
      <c r="N202" s="23">
        <f t="shared" si="6"/>
        <v>0</v>
      </c>
      <c r="O202" s="23" t="str">
        <f t="shared" si="7"/>
        <v/>
      </c>
    </row>
    <row r="203" spans="13:15">
      <c r="M203" s="91"/>
      <c r="N203" s="23">
        <f t="shared" si="6"/>
        <v>0</v>
      </c>
      <c r="O203" s="23" t="str">
        <f t="shared" si="7"/>
        <v/>
      </c>
    </row>
    <row r="204" spans="13:15">
      <c r="M204" s="91"/>
      <c r="N204" s="23">
        <f t="shared" si="6"/>
        <v>0</v>
      </c>
      <c r="O204" s="23" t="str">
        <f t="shared" si="7"/>
        <v/>
      </c>
    </row>
    <row r="205" spans="13:15">
      <c r="M205" s="91"/>
      <c r="N205" s="23">
        <f t="shared" si="6"/>
        <v>0</v>
      </c>
      <c r="O205" s="23" t="str">
        <f t="shared" si="7"/>
        <v/>
      </c>
    </row>
    <row r="206" spans="13:15">
      <c r="M206" s="91"/>
      <c r="N206" s="23">
        <f t="shared" si="6"/>
        <v>0</v>
      </c>
      <c r="O206" s="23" t="str">
        <f t="shared" si="7"/>
        <v/>
      </c>
    </row>
    <row r="207" spans="13:15">
      <c r="M207" s="91"/>
      <c r="N207" s="23">
        <f t="shared" si="6"/>
        <v>0</v>
      </c>
      <c r="O207" s="23" t="str">
        <f t="shared" si="7"/>
        <v/>
      </c>
    </row>
    <row r="208" spans="13:15">
      <c r="M208" s="91"/>
      <c r="N208" s="23">
        <f t="shared" si="6"/>
        <v>0</v>
      </c>
      <c r="O208" s="23" t="str">
        <f t="shared" si="7"/>
        <v/>
      </c>
    </row>
    <row r="209" spans="13:15">
      <c r="M209" s="91"/>
      <c r="N209" s="23">
        <f t="shared" si="6"/>
        <v>0</v>
      </c>
      <c r="O209" s="23" t="str">
        <f t="shared" si="7"/>
        <v/>
      </c>
    </row>
    <row r="210" spans="13:15">
      <c r="M210" s="91"/>
      <c r="N210" s="23">
        <f t="shared" si="6"/>
        <v>0</v>
      </c>
      <c r="O210" s="23" t="str">
        <f t="shared" si="7"/>
        <v/>
      </c>
    </row>
    <row r="211" spans="13:15">
      <c r="M211" s="91"/>
      <c r="N211" s="23">
        <f t="shared" si="6"/>
        <v>0</v>
      </c>
      <c r="O211" s="23" t="str">
        <f t="shared" si="7"/>
        <v/>
      </c>
    </row>
    <row r="212" spans="13:15">
      <c r="M212" s="91"/>
      <c r="N212" s="23">
        <f t="shared" si="6"/>
        <v>0</v>
      </c>
      <c r="O212" s="23" t="str">
        <f t="shared" si="7"/>
        <v/>
      </c>
    </row>
    <row r="213" spans="13:15">
      <c r="M213" s="91"/>
      <c r="N213" s="23">
        <f t="shared" si="6"/>
        <v>0</v>
      </c>
      <c r="O213" s="23" t="str">
        <f t="shared" si="7"/>
        <v/>
      </c>
    </row>
    <row r="214" spans="13:15">
      <c r="M214" s="91"/>
      <c r="N214" s="23">
        <f t="shared" si="6"/>
        <v>0</v>
      </c>
      <c r="O214" s="23" t="str">
        <f t="shared" si="7"/>
        <v/>
      </c>
    </row>
    <row r="215" spans="13:15">
      <c r="M215" s="91"/>
      <c r="N215" s="23">
        <f t="shared" si="6"/>
        <v>0</v>
      </c>
      <c r="O215" s="23" t="str">
        <f t="shared" si="7"/>
        <v/>
      </c>
    </row>
    <row r="216" spans="13:15">
      <c r="M216" s="25"/>
      <c r="N216" s="23">
        <f t="shared" si="6"/>
        <v>0</v>
      </c>
      <c r="O216" s="23" t="str">
        <f t="shared" si="7"/>
        <v/>
      </c>
    </row>
    <row r="217" spans="13:15">
      <c r="M217" s="25"/>
      <c r="N217" s="23">
        <f t="shared" si="6"/>
        <v>0</v>
      </c>
      <c r="O217" s="23" t="str">
        <f t="shared" si="7"/>
        <v/>
      </c>
    </row>
    <row r="218" spans="13:15">
      <c r="M218" s="25"/>
      <c r="N218" s="23">
        <f t="shared" si="6"/>
        <v>0</v>
      </c>
      <c r="O218" s="23" t="str">
        <f t="shared" si="7"/>
        <v/>
      </c>
    </row>
    <row r="219" spans="13:15">
      <c r="M219" s="25"/>
      <c r="N219" s="23">
        <f t="shared" si="6"/>
        <v>0</v>
      </c>
      <c r="O219" s="23" t="str">
        <f t="shared" si="7"/>
        <v/>
      </c>
    </row>
    <row r="220" spans="13:15">
      <c r="M220" s="25"/>
      <c r="N220" s="23">
        <f t="shared" si="6"/>
        <v>0</v>
      </c>
      <c r="O220" s="23" t="str">
        <f t="shared" si="7"/>
        <v/>
      </c>
    </row>
    <row r="221" spans="13:15">
      <c r="M221" s="25"/>
      <c r="N221" s="23">
        <f t="shared" si="6"/>
        <v>0</v>
      </c>
      <c r="O221" s="23" t="str">
        <f t="shared" si="7"/>
        <v/>
      </c>
    </row>
    <row r="222" spans="13:15">
      <c r="M222" s="25"/>
      <c r="N222" s="23">
        <f t="shared" si="6"/>
        <v>0</v>
      </c>
      <c r="O222" s="23" t="str">
        <f t="shared" si="7"/>
        <v/>
      </c>
    </row>
    <row r="223" spans="13:15">
      <c r="N223" s="23">
        <f t="shared" si="6"/>
        <v>0</v>
      </c>
      <c r="O223" s="23" t="str">
        <f t="shared" si="7"/>
        <v/>
      </c>
    </row>
    <row r="224" spans="13:15">
      <c r="N224" s="23">
        <f t="shared" si="6"/>
        <v>0</v>
      </c>
      <c r="O224" s="23" t="str">
        <f t="shared" si="7"/>
        <v/>
      </c>
    </row>
    <row r="225" spans="14:15">
      <c r="N225" s="23">
        <f t="shared" si="6"/>
        <v>0</v>
      </c>
      <c r="O225" s="23" t="str">
        <f t="shared" si="7"/>
        <v/>
      </c>
    </row>
    <row r="226" spans="14:15">
      <c r="N226" s="23">
        <f t="shared" si="6"/>
        <v>0</v>
      </c>
      <c r="O226" s="23" t="str">
        <f t="shared" si="7"/>
        <v/>
      </c>
    </row>
    <row r="227" spans="14:15">
      <c r="N227" s="23">
        <f t="shared" si="6"/>
        <v>0</v>
      </c>
      <c r="O227" s="23" t="str">
        <f t="shared" si="7"/>
        <v/>
      </c>
    </row>
    <row r="228" spans="14:15">
      <c r="N228" s="23">
        <f t="shared" si="6"/>
        <v>0</v>
      </c>
      <c r="O228" s="23" t="str">
        <f t="shared" si="7"/>
        <v/>
      </c>
    </row>
    <row r="229" spans="14:15">
      <c r="N229" s="23">
        <f t="shared" si="6"/>
        <v>0</v>
      </c>
      <c r="O229" s="23" t="str">
        <f t="shared" si="7"/>
        <v/>
      </c>
    </row>
    <row r="230" spans="14:15">
      <c r="N230" s="23">
        <f t="shared" si="6"/>
        <v>0</v>
      </c>
      <c r="O230" s="23" t="str">
        <f t="shared" si="7"/>
        <v/>
      </c>
    </row>
    <row r="231" spans="14:15">
      <c r="N231" s="23">
        <f t="shared" si="6"/>
        <v>0</v>
      </c>
      <c r="O231" s="23" t="str">
        <f t="shared" si="7"/>
        <v/>
      </c>
    </row>
    <row r="232" spans="14:15">
      <c r="N232" s="23">
        <f t="shared" si="6"/>
        <v>0</v>
      </c>
      <c r="O232" s="23" t="str">
        <f t="shared" si="7"/>
        <v/>
      </c>
    </row>
    <row r="233" spans="14:15">
      <c r="N233" s="23">
        <f t="shared" si="6"/>
        <v>0</v>
      </c>
      <c r="O233" s="23" t="str">
        <f t="shared" si="7"/>
        <v/>
      </c>
    </row>
    <row r="234" spans="14:15">
      <c r="N234" s="23">
        <f t="shared" si="6"/>
        <v>0</v>
      </c>
      <c r="O234" s="23" t="str">
        <f t="shared" si="7"/>
        <v/>
      </c>
    </row>
    <row r="235" spans="14:15">
      <c r="N235" s="23">
        <f t="shared" si="6"/>
        <v>0</v>
      </c>
      <c r="O235" s="23" t="str">
        <f t="shared" si="7"/>
        <v/>
      </c>
    </row>
    <row r="236" spans="14:15">
      <c r="N236" s="23">
        <f t="shared" si="6"/>
        <v>0</v>
      </c>
      <c r="O236" s="23" t="str">
        <f t="shared" si="7"/>
        <v/>
      </c>
    </row>
    <row r="237" spans="14:15">
      <c r="N237" s="23">
        <f t="shared" si="6"/>
        <v>0</v>
      </c>
      <c r="O237" s="23" t="str">
        <f t="shared" si="7"/>
        <v/>
      </c>
    </row>
    <row r="238" spans="14:15">
      <c r="N238" s="23">
        <f t="shared" si="6"/>
        <v>0</v>
      </c>
      <c r="O238" s="23" t="str">
        <f t="shared" si="7"/>
        <v/>
      </c>
    </row>
    <row r="239" spans="14:15">
      <c r="N239" s="23">
        <f t="shared" si="6"/>
        <v>0</v>
      </c>
      <c r="O239" s="23" t="str">
        <f t="shared" si="7"/>
        <v/>
      </c>
    </row>
    <row r="240" spans="14:15">
      <c r="N240" s="23">
        <f t="shared" si="6"/>
        <v>0</v>
      </c>
      <c r="O240" s="23" t="str">
        <f t="shared" si="7"/>
        <v/>
      </c>
    </row>
    <row r="241" spans="14:15">
      <c r="N241" s="23">
        <f t="shared" si="6"/>
        <v>0</v>
      </c>
      <c r="O241" s="23" t="str">
        <f t="shared" si="7"/>
        <v/>
      </c>
    </row>
    <row r="242" spans="14:15">
      <c r="N242" s="23">
        <f t="shared" si="6"/>
        <v>0</v>
      </c>
      <c r="O242" s="23" t="str">
        <f t="shared" si="7"/>
        <v/>
      </c>
    </row>
    <row r="243" spans="14:15">
      <c r="N243" s="23">
        <f t="shared" si="6"/>
        <v>0</v>
      </c>
      <c r="O243" s="23" t="str">
        <f t="shared" si="7"/>
        <v/>
      </c>
    </row>
    <row r="244" spans="14:15">
      <c r="N244" s="23">
        <f t="shared" si="6"/>
        <v>0</v>
      </c>
      <c r="O244" s="23" t="str">
        <f t="shared" si="7"/>
        <v/>
      </c>
    </row>
    <row r="245" spans="14:15">
      <c r="N245" s="23">
        <f t="shared" si="6"/>
        <v>0</v>
      </c>
      <c r="O245" s="23" t="str">
        <f t="shared" si="7"/>
        <v/>
      </c>
    </row>
    <row r="246" spans="14:15">
      <c r="N246" s="23">
        <f t="shared" si="6"/>
        <v>0</v>
      </c>
      <c r="O246" s="23" t="str">
        <f t="shared" si="7"/>
        <v/>
      </c>
    </row>
    <row r="247" spans="14:15">
      <c r="N247" s="23">
        <f t="shared" si="6"/>
        <v>0</v>
      </c>
      <c r="O247" s="23" t="str">
        <f t="shared" si="7"/>
        <v/>
      </c>
    </row>
    <row r="248" spans="14:15">
      <c r="N248" s="23">
        <f t="shared" si="6"/>
        <v>0</v>
      </c>
      <c r="O248" s="23" t="str">
        <f t="shared" si="7"/>
        <v/>
      </c>
    </row>
    <row r="249" spans="14:15">
      <c r="N249" s="23">
        <f t="shared" si="6"/>
        <v>0</v>
      </c>
      <c r="O249" s="23" t="str">
        <f t="shared" si="7"/>
        <v/>
      </c>
    </row>
    <row r="250" spans="14:15">
      <c r="N250" s="23">
        <f t="shared" si="6"/>
        <v>0</v>
      </c>
      <c r="O250" s="23" t="str">
        <f t="shared" si="7"/>
        <v/>
      </c>
    </row>
    <row r="251" spans="14:15">
      <c r="N251" s="23">
        <f t="shared" si="6"/>
        <v>0</v>
      </c>
      <c r="O251" s="23" t="str">
        <f t="shared" si="7"/>
        <v/>
      </c>
    </row>
    <row r="252" spans="14:15">
      <c r="N252" s="23">
        <f t="shared" si="6"/>
        <v>0</v>
      </c>
      <c r="O252" s="23" t="str">
        <f t="shared" si="7"/>
        <v/>
      </c>
    </row>
    <row r="253" spans="14:15">
      <c r="N253" s="23">
        <f t="shared" si="6"/>
        <v>0</v>
      </c>
      <c r="O253" s="23" t="str">
        <f t="shared" si="7"/>
        <v/>
      </c>
    </row>
    <row r="254" spans="14:15">
      <c r="N254" s="23">
        <f t="shared" si="6"/>
        <v>0</v>
      </c>
      <c r="O254" s="23" t="str">
        <f t="shared" si="7"/>
        <v/>
      </c>
    </row>
    <row r="255" spans="14:15">
      <c r="N255" s="23">
        <f t="shared" si="6"/>
        <v>0</v>
      </c>
      <c r="O255" s="23" t="str">
        <f t="shared" si="7"/>
        <v/>
      </c>
    </row>
    <row r="256" spans="14:15">
      <c r="N256" s="23">
        <f t="shared" si="6"/>
        <v>0</v>
      </c>
      <c r="O256" s="23" t="str">
        <f t="shared" si="7"/>
        <v/>
      </c>
    </row>
    <row r="257" spans="14:15">
      <c r="N257" s="23">
        <f t="shared" si="6"/>
        <v>0</v>
      </c>
      <c r="O257" s="23" t="str">
        <f t="shared" si="7"/>
        <v/>
      </c>
    </row>
    <row r="258" spans="14:15">
      <c r="N258" s="23">
        <f t="shared" si="6"/>
        <v>0</v>
      </c>
      <c r="O258" s="23" t="str">
        <f t="shared" si="7"/>
        <v/>
      </c>
    </row>
    <row r="259" spans="14:15">
      <c r="N259" s="23">
        <f t="shared" si="6"/>
        <v>0</v>
      </c>
      <c r="O259" s="23" t="str">
        <f t="shared" si="7"/>
        <v/>
      </c>
    </row>
    <row r="260" spans="14:15">
      <c r="N260" s="23">
        <f t="shared" si="6"/>
        <v>0</v>
      </c>
      <c r="O260" s="23" t="str">
        <f t="shared" si="7"/>
        <v/>
      </c>
    </row>
    <row r="261" spans="14:15">
      <c r="N261" s="23">
        <f t="shared" si="6"/>
        <v>0</v>
      </c>
      <c r="O261" s="23" t="str">
        <f t="shared" si="7"/>
        <v/>
      </c>
    </row>
    <row r="262" spans="14:15">
      <c r="N262" s="23">
        <f t="shared" ref="N262:N300" si="8">IF(ISNUMBER(FIND("/",$B262,1)),MID($B262,1,FIND("/",$B262,1)-1),$B262)</f>
        <v>0</v>
      </c>
      <c r="O262" s="23" t="str">
        <f t="shared" ref="O262:O300" si="9">IF(ISNUMBER(FIND("/",$B262,1)),MID($B262,FIND("/",$B262,1)+1,LEN($B262)),"")</f>
        <v/>
      </c>
    </row>
    <row r="263" spans="14:15">
      <c r="N263" s="23">
        <f t="shared" si="8"/>
        <v>0</v>
      </c>
      <c r="O263" s="23" t="str">
        <f t="shared" si="9"/>
        <v/>
      </c>
    </row>
    <row r="264" spans="14:15">
      <c r="N264" s="23">
        <f t="shared" si="8"/>
        <v>0</v>
      </c>
      <c r="O264" s="23" t="str">
        <f t="shared" si="9"/>
        <v/>
      </c>
    </row>
    <row r="265" spans="14:15">
      <c r="N265" s="23">
        <f t="shared" si="8"/>
        <v>0</v>
      </c>
      <c r="O265" s="23" t="str">
        <f t="shared" si="9"/>
        <v/>
      </c>
    </row>
    <row r="266" spans="14:15">
      <c r="N266" s="23">
        <f t="shared" si="8"/>
        <v>0</v>
      </c>
      <c r="O266" s="23" t="str">
        <f t="shared" si="9"/>
        <v/>
      </c>
    </row>
    <row r="267" spans="14:15">
      <c r="N267" s="23">
        <f t="shared" si="8"/>
        <v>0</v>
      </c>
      <c r="O267" s="23" t="str">
        <f t="shared" si="9"/>
        <v/>
      </c>
    </row>
    <row r="268" spans="14:15">
      <c r="N268" s="23">
        <f t="shared" si="8"/>
        <v>0</v>
      </c>
      <c r="O268" s="23" t="str">
        <f t="shared" si="9"/>
        <v/>
      </c>
    </row>
    <row r="269" spans="14:15">
      <c r="N269" s="23">
        <f t="shared" si="8"/>
        <v>0</v>
      </c>
      <c r="O269" s="23" t="str">
        <f t="shared" si="9"/>
        <v/>
      </c>
    </row>
    <row r="270" spans="14:15">
      <c r="N270" s="23">
        <f t="shared" si="8"/>
        <v>0</v>
      </c>
      <c r="O270" s="23" t="str">
        <f t="shared" si="9"/>
        <v/>
      </c>
    </row>
    <row r="271" spans="14:15">
      <c r="N271" s="23">
        <f t="shared" si="8"/>
        <v>0</v>
      </c>
      <c r="O271" s="23" t="str">
        <f t="shared" si="9"/>
        <v/>
      </c>
    </row>
    <row r="272" spans="14:15">
      <c r="N272" s="23">
        <f t="shared" si="8"/>
        <v>0</v>
      </c>
      <c r="O272" s="23" t="str">
        <f t="shared" si="9"/>
        <v/>
      </c>
    </row>
    <row r="273" spans="14:15">
      <c r="N273" s="23">
        <f t="shared" si="8"/>
        <v>0</v>
      </c>
      <c r="O273" s="23" t="str">
        <f t="shared" si="9"/>
        <v/>
      </c>
    </row>
    <row r="274" spans="14:15">
      <c r="N274" s="23">
        <f t="shared" si="8"/>
        <v>0</v>
      </c>
      <c r="O274" s="23" t="str">
        <f t="shared" si="9"/>
        <v/>
      </c>
    </row>
    <row r="275" spans="14:15">
      <c r="N275" s="23">
        <f t="shared" si="8"/>
        <v>0</v>
      </c>
      <c r="O275" s="23" t="str">
        <f t="shared" si="9"/>
        <v/>
      </c>
    </row>
    <row r="276" spans="14:15">
      <c r="N276" s="23">
        <f t="shared" si="8"/>
        <v>0</v>
      </c>
      <c r="O276" s="23" t="str">
        <f t="shared" si="9"/>
        <v/>
      </c>
    </row>
    <row r="277" spans="14:15">
      <c r="N277" s="23">
        <f t="shared" si="8"/>
        <v>0</v>
      </c>
      <c r="O277" s="23" t="str">
        <f t="shared" si="9"/>
        <v/>
      </c>
    </row>
    <row r="278" spans="14:15">
      <c r="N278" s="23">
        <f t="shared" si="8"/>
        <v>0</v>
      </c>
      <c r="O278" s="23" t="str">
        <f t="shared" si="9"/>
        <v/>
      </c>
    </row>
    <row r="279" spans="14:15">
      <c r="N279" s="23">
        <f t="shared" si="8"/>
        <v>0</v>
      </c>
      <c r="O279" s="23" t="str">
        <f t="shared" si="9"/>
        <v/>
      </c>
    </row>
    <row r="280" spans="14:15">
      <c r="N280" s="23">
        <f t="shared" si="8"/>
        <v>0</v>
      </c>
      <c r="O280" s="23" t="str">
        <f t="shared" si="9"/>
        <v/>
      </c>
    </row>
    <row r="281" spans="14:15">
      <c r="N281" s="23">
        <f t="shared" si="8"/>
        <v>0</v>
      </c>
      <c r="O281" s="23" t="str">
        <f t="shared" si="9"/>
        <v/>
      </c>
    </row>
    <row r="282" spans="14:15">
      <c r="N282" s="23">
        <f t="shared" si="8"/>
        <v>0</v>
      </c>
      <c r="O282" s="23" t="str">
        <f t="shared" si="9"/>
        <v/>
      </c>
    </row>
    <row r="283" spans="14:15">
      <c r="N283" s="23">
        <f t="shared" si="8"/>
        <v>0</v>
      </c>
      <c r="O283" s="23" t="str">
        <f t="shared" si="9"/>
        <v/>
      </c>
    </row>
    <row r="284" spans="14:15">
      <c r="N284" s="23">
        <f t="shared" si="8"/>
        <v>0</v>
      </c>
      <c r="O284" s="23" t="str">
        <f t="shared" si="9"/>
        <v/>
      </c>
    </row>
    <row r="285" spans="14:15">
      <c r="N285" s="23">
        <f t="shared" si="8"/>
        <v>0</v>
      </c>
      <c r="O285" s="23" t="str">
        <f t="shared" si="9"/>
        <v/>
      </c>
    </row>
    <row r="286" spans="14:15">
      <c r="N286" s="23">
        <f t="shared" si="8"/>
        <v>0</v>
      </c>
      <c r="O286" s="23" t="str">
        <f t="shared" si="9"/>
        <v/>
      </c>
    </row>
    <row r="287" spans="14:15">
      <c r="N287" s="23">
        <f t="shared" si="8"/>
        <v>0</v>
      </c>
      <c r="O287" s="23" t="str">
        <f t="shared" si="9"/>
        <v/>
      </c>
    </row>
    <row r="288" spans="14:15">
      <c r="N288" s="23">
        <f t="shared" si="8"/>
        <v>0</v>
      </c>
      <c r="O288" s="23" t="str">
        <f t="shared" si="9"/>
        <v/>
      </c>
    </row>
    <row r="289" spans="13:15">
      <c r="N289" s="23">
        <f t="shared" si="8"/>
        <v>0</v>
      </c>
      <c r="O289" s="23" t="str">
        <f t="shared" si="9"/>
        <v/>
      </c>
    </row>
    <row r="290" spans="13:15">
      <c r="N290" s="23">
        <f t="shared" si="8"/>
        <v>0</v>
      </c>
      <c r="O290" s="23" t="str">
        <f t="shared" si="9"/>
        <v/>
      </c>
    </row>
    <row r="291" spans="13:15">
      <c r="N291" s="23">
        <f t="shared" si="8"/>
        <v>0</v>
      </c>
      <c r="O291" s="23" t="str">
        <f t="shared" si="9"/>
        <v/>
      </c>
    </row>
    <row r="292" spans="13:15">
      <c r="N292" s="23">
        <f t="shared" si="8"/>
        <v>0</v>
      </c>
      <c r="O292" s="23" t="str">
        <f t="shared" si="9"/>
        <v/>
      </c>
    </row>
    <row r="293" spans="13:15">
      <c r="N293" s="23">
        <f t="shared" si="8"/>
        <v>0</v>
      </c>
      <c r="O293" s="23" t="str">
        <f t="shared" si="9"/>
        <v/>
      </c>
    </row>
    <row r="294" spans="13:15">
      <c r="N294" s="23">
        <f t="shared" si="8"/>
        <v>0</v>
      </c>
      <c r="O294" s="23" t="str">
        <f t="shared" si="9"/>
        <v/>
      </c>
    </row>
    <row r="295" spans="13:15">
      <c r="N295" s="23">
        <f t="shared" si="8"/>
        <v>0</v>
      </c>
      <c r="O295" s="23" t="str">
        <f t="shared" si="9"/>
        <v/>
      </c>
    </row>
    <row r="296" spans="13:15">
      <c r="M296" s="92"/>
      <c r="N296" s="23">
        <f t="shared" si="8"/>
        <v>0</v>
      </c>
      <c r="O296" s="23" t="str">
        <f t="shared" si="9"/>
        <v/>
      </c>
    </row>
    <row r="297" spans="13:15">
      <c r="M297" s="88"/>
      <c r="N297" s="23">
        <f t="shared" si="8"/>
        <v>0</v>
      </c>
      <c r="O297" s="23" t="str">
        <f t="shared" si="9"/>
        <v/>
      </c>
    </row>
    <row r="298" spans="13:15">
      <c r="M298" s="88"/>
      <c r="N298" s="23">
        <f t="shared" si="8"/>
        <v>0</v>
      </c>
      <c r="O298" s="23" t="str">
        <f t="shared" si="9"/>
        <v/>
      </c>
    </row>
    <row r="299" spans="13:15">
      <c r="M299" s="92"/>
      <c r="N299" s="23">
        <f t="shared" si="8"/>
        <v>0</v>
      </c>
      <c r="O299" s="23" t="str">
        <f t="shared" si="9"/>
        <v/>
      </c>
    </row>
    <row r="300" spans="13:15">
      <c r="M300" s="92"/>
      <c r="N300" s="23">
        <f t="shared" si="8"/>
        <v>0</v>
      </c>
      <c r="O300" s="23" t="str">
        <f t="shared" si="9"/>
        <v/>
      </c>
    </row>
    <row r="301" spans="13:15">
      <c r="M301" s="92"/>
    </row>
    <row r="302" spans="13:15">
      <c r="M302" s="92"/>
    </row>
    <row r="303" spans="13:15">
      <c r="M303" s="93"/>
    </row>
    <row r="304" spans="13:15">
      <c r="M304" s="93"/>
    </row>
  </sheetData>
  <mergeCells count="2">
    <mergeCell ref="A1:H1"/>
    <mergeCell ref="A3:G3"/>
  </mergeCells>
  <conditionalFormatting sqref="E5:E8">
    <cfRule type="containsText" dxfId="447" priority="233" operator="containsText" text="CADUCADO">
      <formula>NOT(ISERROR(SEARCH("CADUCADO",E5)))</formula>
    </cfRule>
    <cfRule type="expression" dxfId="446" priority="234">
      <formula xml:space="preserve"> CADUCADO</formula>
    </cfRule>
  </conditionalFormatting>
  <conditionalFormatting sqref="E5:E8">
    <cfRule type="containsText" dxfId="445" priority="232" operator="containsText" text="CADUCADO">
      <formula>NOT(ISERROR(SEARCH("CADUCADO",E5)))</formula>
    </cfRule>
  </conditionalFormatting>
  <conditionalFormatting sqref="F5:F8">
    <cfRule type="containsText" dxfId="444" priority="229" operator="containsText" text="ALERTA">
      <formula>NOT(ISERROR(SEARCH("ALERTA",F5)))</formula>
    </cfRule>
  </conditionalFormatting>
  <conditionalFormatting sqref="F5:F8">
    <cfRule type="containsText" dxfId="443" priority="230" operator="containsText" text="CADUCADO">
      <formula>NOT(ISERROR(SEARCH("CADUCADO",F5)))</formula>
    </cfRule>
    <cfRule type="expression" dxfId="442" priority="231">
      <formula xml:space="preserve"> CADUCADO</formula>
    </cfRule>
  </conditionalFormatting>
  <conditionalFormatting sqref="E6">
    <cfRule type="containsText" dxfId="441" priority="227" operator="containsText" text="CADUCADO">
      <formula>NOT(ISERROR(SEARCH("CADUCADO",E6)))</formula>
    </cfRule>
    <cfRule type="expression" dxfId="440" priority="228">
      <formula xml:space="preserve"> CADUCADO</formula>
    </cfRule>
  </conditionalFormatting>
  <conditionalFormatting sqref="E6">
    <cfRule type="containsText" dxfId="439" priority="226" operator="containsText" text="CADUCADO">
      <formula>NOT(ISERROR(SEARCH("CADUCADO",E6)))</formula>
    </cfRule>
  </conditionalFormatting>
  <conditionalFormatting sqref="F6">
    <cfRule type="containsText" dxfId="438" priority="223" operator="containsText" text="ALERTA">
      <formula>NOT(ISERROR(SEARCH("ALERTA",F6)))</formula>
    </cfRule>
  </conditionalFormatting>
  <conditionalFormatting sqref="F6">
    <cfRule type="containsText" dxfId="437" priority="224" operator="containsText" text="CADUCADO">
      <formula>NOT(ISERROR(SEARCH("CADUCADO",F6)))</formula>
    </cfRule>
    <cfRule type="expression" dxfId="436" priority="225">
      <formula xml:space="preserve"> CADUCADO</formula>
    </cfRule>
  </conditionalFormatting>
  <conditionalFormatting sqref="E7">
    <cfRule type="containsText" dxfId="435" priority="221" operator="containsText" text="CADUCADO">
      <formula>NOT(ISERROR(SEARCH("CADUCADO",E7)))</formula>
    </cfRule>
    <cfRule type="expression" dxfId="434" priority="222">
      <formula xml:space="preserve"> CADUCADO</formula>
    </cfRule>
  </conditionalFormatting>
  <conditionalFormatting sqref="E7">
    <cfRule type="containsText" dxfId="433" priority="220" operator="containsText" text="CADUCADO">
      <formula>NOT(ISERROR(SEARCH("CADUCADO",E7)))</formula>
    </cfRule>
  </conditionalFormatting>
  <conditionalFormatting sqref="F7">
    <cfRule type="containsText" dxfId="432" priority="217" operator="containsText" text="ALERTA">
      <formula>NOT(ISERROR(SEARCH("ALERTA",F7)))</formula>
    </cfRule>
  </conditionalFormatting>
  <conditionalFormatting sqref="F7">
    <cfRule type="containsText" dxfId="431" priority="218" operator="containsText" text="CADUCADO">
      <formula>NOT(ISERROR(SEARCH("CADUCADO",F7)))</formula>
    </cfRule>
    <cfRule type="expression" dxfId="430" priority="219">
      <formula xml:space="preserve"> CADUCADO</formula>
    </cfRule>
  </conditionalFormatting>
  <conditionalFormatting sqref="E7">
    <cfRule type="containsText" dxfId="429" priority="215" operator="containsText" text="CADUCADO">
      <formula>NOT(ISERROR(SEARCH("CADUCADO",E7)))</formula>
    </cfRule>
    <cfRule type="expression" dxfId="428" priority="216">
      <formula xml:space="preserve"> CADUCADO</formula>
    </cfRule>
  </conditionalFormatting>
  <conditionalFormatting sqref="E7">
    <cfRule type="containsText" dxfId="427" priority="214" operator="containsText" text="CADUCADO">
      <formula>NOT(ISERROR(SEARCH("CADUCADO",E7)))</formula>
    </cfRule>
  </conditionalFormatting>
  <conditionalFormatting sqref="F7">
    <cfRule type="containsText" dxfId="426" priority="211" operator="containsText" text="ALERTA">
      <formula>NOT(ISERROR(SEARCH("ALERTA",F7)))</formula>
    </cfRule>
  </conditionalFormatting>
  <conditionalFormatting sqref="F7">
    <cfRule type="containsText" dxfId="425" priority="212" operator="containsText" text="CADUCADO">
      <formula>NOT(ISERROR(SEARCH("CADUCADO",F7)))</formula>
    </cfRule>
    <cfRule type="expression" dxfId="424" priority="213">
      <formula xml:space="preserve"> CADUCADO</formula>
    </cfRule>
  </conditionalFormatting>
  <conditionalFormatting sqref="E8">
    <cfRule type="containsText" dxfId="423" priority="209" operator="containsText" text="CADUCADO">
      <formula>NOT(ISERROR(SEARCH("CADUCADO",E8)))</formula>
    </cfRule>
    <cfRule type="expression" dxfId="422" priority="210">
      <formula xml:space="preserve"> CADUCADO</formula>
    </cfRule>
  </conditionalFormatting>
  <conditionalFormatting sqref="E8">
    <cfRule type="containsText" dxfId="421" priority="208" operator="containsText" text="CADUCADO">
      <formula>NOT(ISERROR(SEARCH("CADUCADO",E8)))</formula>
    </cfRule>
  </conditionalFormatting>
  <conditionalFormatting sqref="F8">
    <cfRule type="containsText" dxfId="420" priority="205" operator="containsText" text="ALERTA">
      <formula>NOT(ISERROR(SEARCH("ALERTA",F8)))</formula>
    </cfRule>
  </conditionalFormatting>
  <conditionalFormatting sqref="F8">
    <cfRule type="containsText" dxfId="419" priority="206" operator="containsText" text="CADUCADO">
      <formula>NOT(ISERROR(SEARCH("CADUCADO",F8)))</formula>
    </cfRule>
    <cfRule type="expression" dxfId="418" priority="207">
      <formula xml:space="preserve"> CADUCADO</formula>
    </cfRule>
  </conditionalFormatting>
  <conditionalFormatting sqref="E8">
    <cfRule type="containsText" dxfId="417" priority="203" operator="containsText" text="CADUCADO">
      <formula>NOT(ISERROR(SEARCH("CADUCADO",E8)))</formula>
    </cfRule>
    <cfRule type="expression" dxfId="416" priority="204">
      <formula xml:space="preserve"> CADUCADO</formula>
    </cfRule>
  </conditionalFormatting>
  <conditionalFormatting sqref="E8">
    <cfRule type="containsText" dxfId="415" priority="202" operator="containsText" text="CADUCADO">
      <formula>NOT(ISERROR(SEARCH("CADUCADO",E8)))</formula>
    </cfRule>
  </conditionalFormatting>
  <conditionalFormatting sqref="F8">
    <cfRule type="containsText" dxfId="414" priority="199" operator="containsText" text="ALERTA">
      <formula>NOT(ISERROR(SEARCH("ALERTA",F8)))</formula>
    </cfRule>
  </conditionalFormatting>
  <conditionalFormatting sqref="F8">
    <cfRule type="containsText" dxfId="413" priority="200" operator="containsText" text="CADUCADO">
      <formula>NOT(ISERROR(SEARCH("CADUCADO",F8)))</formula>
    </cfRule>
    <cfRule type="expression" dxfId="412" priority="201">
      <formula xml:space="preserve"> CADUCADO</formula>
    </cfRule>
  </conditionalFormatting>
  <conditionalFormatting sqref="E8">
    <cfRule type="containsText" dxfId="411" priority="197" operator="containsText" text="CADUCADO">
      <formula>NOT(ISERROR(SEARCH("CADUCADO",E8)))</formula>
    </cfRule>
    <cfRule type="expression" dxfId="410" priority="198">
      <formula xml:space="preserve"> CADUCADO</formula>
    </cfRule>
  </conditionalFormatting>
  <conditionalFormatting sqref="E8">
    <cfRule type="containsText" dxfId="409" priority="196" operator="containsText" text="CADUCADO">
      <formula>NOT(ISERROR(SEARCH("CADUCADO",E8)))</formula>
    </cfRule>
  </conditionalFormatting>
  <conditionalFormatting sqref="F8">
    <cfRule type="containsText" dxfId="408" priority="193" operator="containsText" text="ALERTA">
      <formula>NOT(ISERROR(SEARCH("ALERTA",F8)))</formula>
    </cfRule>
  </conditionalFormatting>
  <conditionalFormatting sqref="F8">
    <cfRule type="containsText" dxfId="407" priority="194" operator="containsText" text="CADUCADO">
      <formula>NOT(ISERROR(SEARCH("CADUCADO",F8)))</formula>
    </cfRule>
    <cfRule type="expression" dxfId="406" priority="195">
      <formula xml:space="preserve"> CADUCADO</formula>
    </cfRule>
  </conditionalFormatting>
  <hyperlinks>
    <hyperlink ref="A1:H1" location="TITULARES!A1" display="LISTA DE DIAGNOSTICADORES CON AUTORIZACIÓN DE COMERCIALIZACIÓN EN CUBA 2017" xr:uid="{00000000-0004-0000-0A00-000000000000}"/>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10"/>
  <sheetViews>
    <sheetView workbookViewId="0">
      <selection sqref="A1:H1"/>
    </sheetView>
  </sheetViews>
  <sheetFormatPr baseColWidth="10" defaultRowHeight="15"/>
  <cols>
    <col min="1" max="1" width="15.7109375" style="1" customWidth="1"/>
    <col min="2" max="2" width="11.42578125" style="1"/>
    <col min="3" max="3" width="14.5703125" style="1" customWidth="1"/>
    <col min="4" max="6" width="15.7109375" style="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95" t="s">
        <v>5695</v>
      </c>
      <c r="B1" s="2295"/>
      <c r="C1" s="2295"/>
      <c r="D1" s="2295"/>
      <c r="E1" s="2295"/>
      <c r="F1" s="2295"/>
      <c r="G1" s="2295"/>
      <c r="H1" s="2295"/>
      <c r="I1" s="4"/>
    </row>
    <row r="2" spans="1:49" ht="20.25" thickBot="1">
      <c r="A2" s="217" t="s">
        <v>2702</v>
      </c>
      <c r="B2" s="32"/>
      <c r="C2" s="32"/>
      <c r="D2" s="32"/>
      <c r="E2" s="32"/>
      <c r="F2" s="32"/>
      <c r="N2" s="88"/>
      <c r="S2" s="546" t="s">
        <v>2868</v>
      </c>
      <c r="T2" s="547">
        <f ca="1">TODAY()</f>
        <v>45825</v>
      </c>
    </row>
    <row r="3" spans="1:49" ht="22.5" customHeight="1" thickTop="1" thickBot="1">
      <c r="A3" s="2325" t="s">
        <v>1188</v>
      </c>
      <c r="B3" s="2326"/>
      <c r="C3" s="2326"/>
      <c r="D3" s="2326"/>
      <c r="E3" s="2326"/>
      <c r="F3" s="2326"/>
      <c r="G3" s="2327"/>
      <c r="H3" s="370"/>
      <c r="I3" s="370"/>
      <c r="J3" s="1047"/>
      <c r="K3" s="371"/>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row>
    <row r="4" spans="1:49" s="611" customFormat="1" ht="31.5" thickTop="1" thickBot="1">
      <c r="A4" s="1038" t="s">
        <v>1649</v>
      </c>
      <c r="B4" s="1039" t="s">
        <v>1187</v>
      </c>
      <c r="C4" s="1039" t="s">
        <v>1189</v>
      </c>
      <c r="D4" s="1039" t="s">
        <v>1190</v>
      </c>
      <c r="E4" s="1040" t="s">
        <v>2869</v>
      </c>
      <c r="F4" s="1040" t="s">
        <v>2870</v>
      </c>
      <c r="G4" s="1041" t="s">
        <v>618</v>
      </c>
      <c r="H4" s="1042" t="s">
        <v>1632</v>
      </c>
      <c r="I4" s="1043" t="s">
        <v>1191</v>
      </c>
      <c r="J4" s="1046" t="s">
        <v>2703</v>
      </c>
      <c r="K4" s="1044" t="s">
        <v>531</v>
      </c>
      <c r="L4" s="605" t="s">
        <v>531</v>
      </c>
      <c r="M4" s="606" t="s">
        <v>1638</v>
      </c>
      <c r="N4" s="582" t="s">
        <v>1636</v>
      </c>
      <c r="O4" s="582" t="s">
        <v>1637</v>
      </c>
      <c r="P4" s="607" t="s">
        <v>1640</v>
      </c>
      <c r="Q4" s="608"/>
      <c r="R4" s="609"/>
      <c r="S4" s="657"/>
      <c r="T4" s="678"/>
      <c r="U4" s="682">
        <v>2012</v>
      </c>
      <c r="V4" s="677">
        <v>2013</v>
      </c>
      <c r="W4" s="677">
        <v>2014</v>
      </c>
      <c r="X4" s="677">
        <v>2015</v>
      </c>
      <c r="Y4" s="677">
        <v>2016</v>
      </c>
      <c r="Z4" s="682" t="s">
        <v>2872</v>
      </c>
      <c r="AA4" s="699" t="s">
        <v>1641</v>
      </c>
      <c r="AB4" s="427"/>
      <c r="AC4" s="427"/>
      <c r="AD4" s="427"/>
      <c r="AE4" s="427"/>
      <c r="AF4" s="427"/>
      <c r="AG4" s="427"/>
      <c r="AH4" s="427"/>
      <c r="AI4" s="427"/>
      <c r="AJ4" s="427"/>
      <c r="AK4" s="427"/>
      <c r="AL4" s="427"/>
      <c r="AM4" s="427"/>
      <c r="AN4" s="427"/>
      <c r="AO4" s="427"/>
      <c r="AP4" s="427"/>
      <c r="AQ4" s="427"/>
      <c r="AR4" s="427"/>
      <c r="AS4" s="427"/>
      <c r="AT4" s="610"/>
      <c r="AU4" s="610"/>
      <c r="AV4" s="610"/>
      <c r="AW4" s="610"/>
    </row>
    <row r="5" spans="1:49" s="152" customFormat="1" ht="30" customHeight="1">
      <c r="A5" s="1060"/>
      <c r="B5" s="1061"/>
      <c r="C5" s="1062"/>
      <c r="D5" s="1063"/>
      <c r="E5" s="1064"/>
      <c r="F5" s="1065"/>
      <c r="G5" s="1061"/>
      <c r="H5" s="1066"/>
      <c r="I5" s="1067"/>
      <c r="J5" s="1061"/>
      <c r="K5" s="1068"/>
      <c r="L5" s="375"/>
      <c r="M5" s="150"/>
      <c r="N5" s="150" t="e">
        <f>IF(ISNUMBER(FIND("/",#REF!,1)),MID(#REF!,1,FIND("/",#REF!,1)-1),#REF!)</f>
        <v>#REF!</v>
      </c>
      <c r="O5" s="150" t="str">
        <f>IF(ISNUMBER(FIND("/",#REF!,1)),MID(#REF!,FIND("/",#REF!,1)+1,LEN(#REF!)),"")</f>
        <v/>
      </c>
      <c r="P5" s="376" t="s">
        <v>1649</v>
      </c>
      <c r="Q5" s="376" t="s">
        <v>1636</v>
      </c>
      <c r="R5" s="377" t="s">
        <v>1641</v>
      </c>
      <c r="S5" s="658"/>
      <c r="T5" s="679"/>
      <c r="U5" s="683">
        <f>COUNTIFS($C$5:$C$243, "&gt;="&amp;U16, $C$5:$C$243, "&lt;="&amp;U17, $A$5:$A$243, "&lt;&gt;F")</f>
        <v>0</v>
      </c>
      <c r="V5" s="683">
        <f>COUNTIFS($C$5:$C$243, "&gt;="&amp;V16, $C$5:$C$243, "&lt;="&amp;V17, $A$5:$A$243, "&lt;&gt;F")</f>
        <v>0</v>
      </c>
      <c r="W5" s="683">
        <f>COUNTIFS($C$5:$C$243, "&gt;="&amp;W16, $C$5:$C$243, "&lt;="&amp;W17, $A$5:$A$243, "&lt;&gt;F")</f>
        <v>0</v>
      </c>
      <c r="X5" s="683">
        <f>COUNTIFS($C$5:$C$243, "&gt;="&amp;X16, $C$5:$C$243, "&lt;="&amp;X17, $A$5:$A$243, "&lt;&gt;F")</f>
        <v>0</v>
      </c>
      <c r="Y5" s="683">
        <f>COUNTIFS($C$5:$C$243, "&gt;="&amp;Y16, $C$5:$C$243, "&lt;="&amp;Y17, $A$5:$A$243, "&lt;&gt;F")</f>
        <v>0</v>
      </c>
      <c r="Z5" s="683">
        <f>COUNTIFS($C$5:$C$243,"&gt;="&amp;Z16, $C$5:$C$243, "&lt;="&amp;Z17, $A$5:$A$243, "&lt;&gt;F")</f>
        <v>0</v>
      </c>
      <c r="AA5" s="700">
        <f t="shared" ref="AA5:AA15" si="0">SUM(U5:Y5)</f>
        <v>0</v>
      </c>
      <c r="AB5" s="157"/>
      <c r="AC5" s="157"/>
      <c r="AD5" s="157"/>
      <c r="AE5" s="157"/>
      <c r="AF5" s="157"/>
      <c r="AG5" s="157"/>
      <c r="AH5" s="157"/>
      <c r="AI5" s="157"/>
      <c r="AJ5" s="157"/>
      <c r="AK5" s="157"/>
      <c r="AL5" s="157"/>
      <c r="AM5" s="157"/>
      <c r="AN5" s="157"/>
      <c r="AO5" s="157"/>
      <c r="AP5" s="157"/>
      <c r="AQ5" s="157"/>
      <c r="AR5" s="157"/>
      <c r="AS5" s="157"/>
    </row>
    <row r="6" spans="1:49" s="2" customFormat="1">
      <c r="A6" s="1060"/>
      <c r="B6" s="1061"/>
      <c r="C6" s="1062"/>
      <c r="D6" s="1063"/>
      <c r="E6" s="1064"/>
      <c r="F6" s="1065"/>
      <c r="G6" s="1061"/>
      <c r="H6" s="1066"/>
      <c r="I6" s="1067"/>
      <c r="J6" s="1061"/>
      <c r="K6" s="1068"/>
      <c r="M6" s="23"/>
      <c r="N6" s="23" t="e">
        <f>IF(ISNUMBER(FIND("/",#REF!,1)),MID(#REF!,1,FIND("/",#REF!,1)-1),#REF!)</f>
        <v>#REF!</v>
      </c>
      <c r="O6" s="23" t="str">
        <f>IF(ISNUMBER(FIND("/",#REF!,1)),MID(#REF!,FIND("/",#REF!,1)+1,LEN(#REF!)),"")</f>
        <v/>
      </c>
      <c r="P6" s="72" t="s">
        <v>1633</v>
      </c>
      <c r="Q6" s="73"/>
      <c r="R6" s="76">
        <v>1</v>
      </c>
      <c r="S6"/>
      <c r="T6" s="680" t="s">
        <v>2873</v>
      </c>
      <c r="U6" s="683">
        <f>COUNTIFS($C$5:$C$243, "&gt;="&amp;U16, $C$5:$C$243, "&lt;="&amp;U17, $A$5:$A$243, "&lt;&gt;F",$G$5:$G$243, "A" )</f>
        <v>0</v>
      </c>
      <c r="V6" s="683">
        <f>COUNTIFS($C$5:$C$243, "&gt;="&amp;V16, $C$5:$C$243, "&lt;="&amp;V17, $A$5:$A$243, "&lt;&gt;F",$G$5:$G$243, "A" )</f>
        <v>0</v>
      </c>
      <c r="W6" s="683">
        <f>COUNTIFS($C$5:$C$243, "&gt;="&amp;W16, $C$5:$C$243, "&lt;="&amp;W17, $A$5:$A$243, "&lt;&gt;F",$G$5:$G$243, "A" )</f>
        <v>0</v>
      </c>
      <c r="X6" s="683">
        <f>COUNTIFS($C$5:$C$243, "&gt;="&amp;X16, $C$5:$C$243, "&lt;="&amp;X17, $A$5:$A$243, "&lt;&gt;F",$G$5:$G$243, "A" )</f>
        <v>0</v>
      </c>
      <c r="Y6" s="683">
        <f>COUNTIFS($C$5:$C$243, "&gt;="&amp;Y16, $C$5:$C$243, "&lt;="&amp;Y17, $A$5:$A$243, "&lt;&gt;F",$G$5:$G$243, "A" )</f>
        <v>0</v>
      </c>
      <c r="Z6" s="683">
        <f>COUNTIFS($C$5:$C$243,"&gt;="&amp;Z17, $C$5:$C$243, "&lt;="&amp;Z18, $A$5:$A$243, "&lt;&gt;F",$G$5:$G$243, "A")</f>
        <v>0</v>
      </c>
      <c r="AA6" s="700">
        <f t="shared" si="0"/>
        <v>0</v>
      </c>
    </row>
    <row r="7" spans="1:49" s="2" customFormat="1" ht="27" customHeight="1">
      <c r="A7" s="1055"/>
      <c r="B7" s="736"/>
      <c r="C7" s="737"/>
      <c r="D7" s="1056"/>
      <c r="E7" s="190"/>
      <c r="F7" s="1057"/>
      <c r="G7" s="736"/>
      <c r="H7" s="739"/>
      <c r="I7" s="757"/>
      <c r="J7" s="1059"/>
      <c r="K7" s="740"/>
      <c r="M7" s="23"/>
      <c r="N7" s="23" t="str">
        <f>IF(ISNUMBER(FIND("/",$B14,1)),MID($B14,1,FIND("/",$B14,1)-1),$B14)</f>
        <v>SISTEMAS</v>
      </c>
      <c r="O7" s="23" t="str">
        <f>IF(ISNUMBER(FIND("/",$B14,1)),MID($B14,FIND("/",$B14,1)+1,LEN($B14)),"")</f>
        <v/>
      </c>
      <c r="P7" s="74" t="s">
        <v>1639</v>
      </c>
      <c r="Q7" s="75"/>
      <c r="R7" s="77">
        <v>1</v>
      </c>
      <c r="S7"/>
      <c r="T7" s="680" t="s">
        <v>2874</v>
      </c>
      <c r="U7" s="683">
        <f>COUNTIFS($C$5:$C$243, "&gt;="&amp;U16, $C$5:$C$243, "&lt;="&amp;U17, $A$5:$A$243, "&lt;&gt;F",$G$5:$G$243, "B" )</f>
        <v>0</v>
      </c>
      <c r="V7" s="683">
        <f>COUNTIFS($C$5:$C$243, "&gt;="&amp;V16, $C$5:$C$243, "&lt;="&amp;V17, $A$5:$A$243, "&lt;&gt;F",$G$5:$G$243, "B" )</f>
        <v>0</v>
      </c>
      <c r="W7" s="683">
        <f>COUNTIFS($C$5:$C$243, "&gt;="&amp;W16, $C$5:$C$243, "&lt;="&amp;W17, $A$5:$A$243, "&lt;&gt;F",$G$5:$G$243, "B" )</f>
        <v>0</v>
      </c>
      <c r="X7" s="683">
        <f>COUNTIFS($C$5:$C$243, "&gt;="&amp;X16, $C$5:$C$243, "&lt;="&amp;X17, $A$5:$A$243, "&lt;&gt;F",$G$5:$G$243, "B" )</f>
        <v>0</v>
      </c>
      <c r="Y7" s="683">
        <f>COUNTIFS($C$5:$C$243, "&gt;="&amp;Y16, $C$5:$C$243, "&lt;="&amp;Y17, $A$5:$A$243, "&lt;&gt;F",$G$5:$G$243, "B" )</f>
        <v>0</v>
      </c>
      <c r="Z7" s="683">
        <f>COUNTIFS($C$5:$C$243,"&gt;="&amp;Z18, $C$5:$C$243, "&lt;="&amp;Z19, $A$5:$A$243, "&lt;&gt;F",$G$5:$G$243, "A")</f>
        <v>0</v>
      </c>
      <c r="AA7" s="700">
        <f t="shared" si="0"/>
        <v>0</v>
      </c>
    </row>
    <row r="8" spans="1:49" ht="45">
      <c r="A8" s="1514" t="s">
        <v>1642</v>
      </c>
      <c r="B8" s="1515" t="s">
        <v>4384</v>
      </c>
      <c r="C8" s="1516">
        <v>43640</v>
      </c>
      <c r="D8" s="1517">
        <v>45473</v>
      </c>
      <c r="E8" s="1518"/>
      <c r="F8" s="1519"/>
      <c r="G8" s="1515" t="s">
        <v>1305</v>
      </c>
      <c r="H8" s="1520" t="s">
        <v>4383</v>
      </c>
      <c r="I8" s="1521" t="s">
        <v>4385</v>
      </c>
      <c r="J8" s="1515"/>
      <c r="K8" s="1522" t="s">
        <v>4386</v>
      </c>
      <c r="P8"/>
      <c r="Q8"/>
      <c r="R8"/>
      <c r="S8"/>
      <c r="T8" s="680"/>
      <c r="U8" s="683"/>
      <c r="V8" s="683"/>
      <c r="W8" s="683"/>
      <c r="X8" s="683"/>
      <c r="Y8" s="683"/>
      <c r="Z8" s="683"/>
      <c r="AA8" s="700"/>
    </row>
    <row r="9" spans="1:49" ht="45">
      <c r="A9" s="1514" t="s">
        <v>1642</v>
      </c>
      <c r="B9" s="1515" t="s">
        <v>4417</v>
      </c>
      <c r="C9" s="1516">
        <v>43717</v>
      </c>
      <c r="D9" s="1517">
        <v>45565</v>
      </c>
      <c r="E9" s="1518"/>
      <c r="F9" s="1519"/>
      <c r="G9" s="1515" t="s">
        <v>1305</v>
      </c>
      <c r="H9" s="1520" t="s">
        <v>4415</v>
      </c>
      <c r="I9" s="1521" t="s">
        <v>4416</v>
      </c>
      <c r="J9" s="1515"/>
      <c r="K9" s="1567" t="s">
        <v>4418</v>
      </c>
      <c r="P9"/>
      <c r="Q9"/>
      <c r="R9"/>
      <c r="S9"/>
      <c r="T9" s="680"/>
      <c r="U9" s="683"/>
      <c r="V9" s="683"/>
      <c r="W9" s="683"/>
      <c r="X9" s="683"/>
      <c r="Y9" s="683"/>
      <c r="Z9" s="683"/>
      <c r="AA9" s="700"/>
    </row>
    <row r="10" spans="1:49" ht="45">
      <c r="A10" s="1514" t="s">
        <v>1650</v>
      </c>
      <c r="B10" s="1515" t="s">
        <v>4421</v>
      </c>
      <c r="C10" s="1516">
        <v>43717</v>
      </c>
      <c r="D10" s="1517">
        <v>45565</v>
      </c>
      <c r="E10" s="1518"/>
      <c r="F10" s="1519"/>
      <c r="G10" s="1515" t="s">
        <v>1305</v>
      </c>
      <c r="H10" s="1520" t="s">
        <v>4419</v>
      </c>
      <c r="I10" s="1521" t="s">
        <v>4420</v>
      </c>
      <c r="J10" s="1515"/>
      <c r="K10" s="1567" t="s">
        <v>4422</v>
      </c>
      <c r="P10"/>
      <c r="Q10"/>
      <c r="R10"/>
      <c r="S10"/>
      <c r="T10" s="680"/>
      <c r="U10" s="683"/>
      <c r="V10" s="683"/>
      <c r="W10" s="683"/>
      <c r="X10" s="683"/>
      <c r="Y10" s="683"/>
      <c r="Z10" s="683"/>
      <c r="AA10" s="700"/>
    </row>
    <row r="11" spans="1:49" ht="15.75" thickBot="1">
      <c r="A11" s="1139"/>
      <c r="B11" s="1140"/>
      <c r="C11" s="1141"/>
      <c r="D11" s="1142"/>
      <c r="E11" s="930"/>
      <c r="F11" s="1143"/>
      <c r="G11" s="1140"/>
      <c r="H11" s="1144"/>
      <c r="I11" s="1145"/>
      <c r="J11" s="1140"/>
      <c r="K11" s="1146"/>
      <c r="P11"/>
      <c r="Q11"/>
      <c r="R11"/>
      <c r="S11"/>
      <c r="T11" s="680"/>
      <c r="U11" s="683"/>
      <c r="V11" s="683"/>
      <c r="W11" s="683"/>
      <c r="X11" s="683"/>
      <c r="Y11" s="683"/>
      <c r="Z11" s="683"/>
      <c r="AA11" s="700"/>
    </row>
    <row r="12" spans="1:49" ht="15.75" thickTop="1">
      <c r="A12" s="542" t="s">
        <v>2867</v>
      </c>
      <c r="B12" s="2"/>
      <c r="C12" s="2"/>
      <c r="D12" s="2"/>
      <c r="E12" s="553"/>
      <c r="F12" s="553"/>
      <c r="P12"/>
      <c r="Q12"/>
      <c r="R12"/>
      <c r="S12"/>
      <c r="T12" s="680"/>
      <c r="U12" s="683"/>
      <c r="V12" s="683"/>
      <c r="W12" s="683"/>
      <c r="X12" s="683"/>
      <c r="Y12" s="683"/>
      <c r="Z12" s="683"/>
      <c r="AA12" s="700"/>
    </row>
    <row r="13" spans="1:49">
      <c r="E13" s="11"/>
      <c r="F13" s="11"/>
      <c r="P13"/>
      <c r="Q13"/>
      <c r="R13"/>
      <c r="S13"/>
      <c r="T13" s="680"/>
      <c r="U13" s="683"/>
      <c r="V13" s="683"/>
      <c r="W13" s="683"/>
      <c r="X13" s="683"/>
      <c r="Y13" s="683"/>
      <c r="Z13" s="683"/>
      <c r="AA13" s="700"/>
    </row>
    <row r="14" spans="1:49" ht="30">
      <c r="A14" s="86" t="s">
        <v>1645</v>
      </c>
      <c r="B14" s="86" t="s">
        <v>1646</v>
      </c>
      <c r="C14" s="86" t="s">
        <v>1647</v>
      </c>
      <c r="D14" s="86" t="s">
        <v>1648</v>
      </c>
      <c r="N14" s="23">
        <f>IF(ISNUMBER(FIND("/",$B18,1)),MID($B18,1,FIND("/",$B18,1)-1),$B18)</f>
        <v>0</v>
      </c>
      <c r="O14" s="23" t="str">
        <f>IF(ISNUMBER(FIND("/",$B18,1)),MID($B18,FIND("/",$B18,1)+1,LEN($B18)),"")</f>
        <v/>
      </c>
      <c r="P14"/>
      <c r="Q14"/>
      <c r="R14"/>
      <c r="S14"/>
      <c r="T14" s="680" t="s">
        <v>2875</v>
      </c>
      <c r="U14" s="683">
        <f>COUNTIFS($C$5:$C$243, "&gt;="&amp;U19, $C$5:$C$243, "&lt;="&amp;U20, $A$5:$A$243, "&lt;&gt;F",$G$5:$G$243, "C" )</f>
        <v>0</v>
      </c>
      <c r="V14" s="683">
        <f>COUNTIFS($C$5:$C$243, "&gt;="&amp;V19, $C$5:$C$243, "&lt;="&amp;V20, $A$5:$A$243, "&lt;&gt;F",$G$5:$G$243, "C" )</f>
        <v>0</v>
      </c>
      <c r="W14" s="683">
        <f>COUNTIFS($C$5:$C$243, "&gt;="&amp;W19, $C$5:$C$243, "&lt;="&amp;W20, $A$5:$A$243, "&lt;&gt;F",$G$5:$G$243, "C" )</f>
        <v>0</v>
      </c>
      <c r="X14" s="683">
        <f>COUNTIFS($C$5:$C$243, "&gt;="&amp;X19, $C$5:$C$243, "&lt;="&amp;X20, $A$5:$A$243, "&lt;&gt;F",$G$5:$G$243, "C" )</f>
        <v>0</v>
      </c>
      <c r="Y14" s="683">
        <f>COUNTIFS($C$5:$C$243, "&gt;="&amp;Y19, $C$5:$C$243, "&lt;="&amp;Y20, $A$5:$A$243, "&lt;&gt;F",$G$5:$G$243, "C" )</f>
        <v>0</v>
      </c>
      <c r="Z14" s="683">
        <f>COUNTIFS($C$5:$C$243,"&gt;="&amp;Z22, $C$5:$C$243, "&lt;="&amp;Z23, $A$5:$A$243, "&lt;&gt;F",$G$5:$G$243, "A")</f>
        <v>0</v>
      </c>
      <c r="AA14" s="700">
        <f t="shared" si="0"/>
        <v>0</v>
      </c>
    </row>
    <row r="15" spans="1:49" ht="15.75" thickBot="1">
      <c r="A15" s="5">
        <f>COUNTIF($A5:$A12,"P")</f>
        <v>0</v>
      </c>
      <c r="B15" s="5">
        <f>COUNTIF($A5:$A12,"S*")</f>
        <v>3</v>
      </c>
      <c r="C15" s="5">
        <f>COUNTIF($A5:$A12,"F")</f>
        <v>0</v>
      </c>
      <c r="D15" s="1045">
        <f>COUNTIF($A5:$A12,"P*") + COUNTIF($A5:$A12,"S2") *2 + COUNTIF($A5:$A12,"S3") *3 + COUNTIF($A5:$A12,"S4") *4 + COUNTIF($A5:$A12,"S5")*5</f>
        <v>10</v>
      </c>
      <c r="N15" s="23" t="e">
        <f>IF(ISNUMBER(FIND("/",#REF!,1)),MID(#REF!,1,FIND("/",#REF!,1)-1),#REF!)</f>
        <v>#REF!</v>
      </c>
      <c r="O15" s="23" t="str">
        <f>IF(ISNUMBER(FIND("/",#REF!,1)),MID(#REF!,FIND("/",#REF!,1)+1,LEN(#REF!)),"")</f>
        <v/>
      </c>
      <c r="P15"/>
      <c r="Q15"/>
      <c r="R15"/>
      <c r="S15"/>
      <c r="T15" s="681" t="s">
        <v>2876</v>
      </c>
      <c r="U15" s="684">
        <f>COUNTIFS($C$5:$C$243, "&gt;="&amp;U16, $C$5:$C$243, "&lt;="&amp;U17, $A$5:$A$243, "&lt;&gt;F",$G$5:$G$243, "D" )</f>
        <v>0</v>
      </c>
      <c r="V15" s="684">
        <f>COUNTIFS($C$5:$C$243, "&gt;="&amp;V16, $C$5:$C$243, "&lt;="&amp;V17, $A$5:$A$243, "&lt;&gt;F",$G$5:$G$243, "D" )</f>
        <v>0</v>
      </c>
      <c r="W15" s="684">
        <f>COUNTIFS($C$5:$C$243, "&gt;="&amp;W16, $C$5:$C$243, "&lt;="&amp;W17, $A$5:$A$243, "&lt;&gt;F",$G$5:$G$243, "D" )</f>
        <v>0</v>
      </c>
      <c r="X15" s="684">
        <f>COUNTIFS($C$5:$C$243, "&gt;="&amp;X16, $C$5:$C$243, "&lt;="&amp;X17, $A$5:$A$243, "&lt;&gt;F",$G$5:$G$243, "D" )</f>
        <v>0</v>
      </c>
      <c r="Y15" s="684">
        <f>COUNTIFS($C$5:$C$243, "&gt;="&amp;Y16, $C$5:$C$243, "&lt;="&amp;Y17, $A$5:$A$243, "&lt;&gt;F",$G$5:$G$243, "D" )</f>
        <v>0</v>
      </c>
      <c r="Z15" s="684">
        <f>COUNTIFS($C$5:$C$243,"&gt;="&amp;Z20, $C$5:$C$243, "&lt;="&amp;Z21, $A$5:$A$243, "&lt;&gt;F",$G$5:$G$243, "A")</f>
        <v>0</v>
      </c>
      <c r="AA15" s="701">
        <f t="shared" si="0"/>
        <v>0</v>
      </c>
    </row>
    <row r="16" spans="1:49" ht="15.75" thickTop="1">
      <c r="N16" s="23" t="e">
        <f>IF(ISNUMBER(FIND("/",#REF!,1)),MID(#REF!,1,FIND("/",#REF!,1)-1),#REF!)</f>
        <v>#REF!</v>
      </c>
      <c r="O16" s="23" t="str">
        <f>IF(ISNUMBER(FIND("/",#REF!,1)),MID(#REF!,FIND("/",#REF!,1)+1,LEN(#REF!)),"")</f>
        <v/>
      </c>
      <c r="P16"/>
      <c r="Q16"/>
      <c r="R16"/>
      <c r="S16"/>
      <c r="T16" s="550"/>
      <c r="U16" s="672">
        <v>40909</v>
      </c>
      <c r="V16" s="672">
        <v>41275</v>
      </c>
      <c r="W16" s="672">
        <v>41640</v>
      </c>
      <c r="X16" s="672">
        <v>42005</v>
      </c>
      <c r="Y16" s="672">
        <v>42370</v>
      </c>
      <c r="Z16" s="672">
        <v>40909</v>
      </c>
      <c r="AA16" s="550"/>
    </row>
    <row r="17" spans="14:27">
      <c r="N17" s="23" t="e">
        <f>IF(ISNUMBER(FIND("/",#REF!,1)),MID(#REF!,1,FIND("/",#REF!,1)-1),#REF!)</f>
        <v>#REF!</v>
      </c>
      <c r="O17" s="23" t="str">
        <f>IF(ISNUMBER(FIND("/",#REF!,1)),MID(#REF!,FIND("/",#REF!,1)+1,LEN(#REF!)),"")</f>
        <v/>
      </c>
      <c r="P17"/>
      <c r="Q17"/>
      <c r="R17"/>
      <c r="S17"/>
      <c r="T17" s="2"/>
      <c r="U17" s="673">
        <v>41274</v>
      </c>
      <c r="V17" s="673">
        <v>41639</v>
      </c>
      <c r="W17" s="673">
        <v>42004</v>
      </c>
      <c r="X17" s="673">
        <v>42369</v>
      </c>
      <c r="Y17" s="673">
        <v>42735</v>
      </c>
      <c r="Z17" s="673">
        <v>42735</v>
      </c>
      <c r="AA17" s="2"/>
    </row>
    <row r="18" spans="14:27">
      <c r="N18" s="23" t="e">
        <f>IF(ISNUMBER(FIND("/",#REF!,1)),MID(#REF!,1,FIND("/",#REF!,1)-1),#REF!)</f>
        <v>#REF!</v>
      </c>
      <c r="O18" s="23" t="str">
        <f>IF(ISNUMBER(FIND("/",#REF!,1)),MID(#REF!,FIND("/",#REF!,1)+1,LEN(#REF!)),"")</f>
        <v/>
      </c>
      <c r="P18"/>
      <c r="Q18"/>
      <c r="R18"/>
      <c r="S18"/>
      <c r="T18"/>
      <c r="U18"/>
      <c r="V18"/>
      <c r="W18"/>
      <c r="X18"/>
    </row>
    <row r="19" spans="14:27">
      <c r="N19" s="23">
        <f t="shared" ref="N19:N50" si="1">IF(ISNUMBER(FIND("/",$B16,1)),MID($B16,1,FIND("/",$B16,1)-1),$B16)</f>
        <v>0</v>
      </c>
      <c r="O19" s="23" t="str">
        <f t="shared" ref="O19:O50" si="2">IF(ISNUMBER(FIND("/",$B16,1)),MID($B16,FIND("/",$B16,1)+1,LEN($B16)),"")</f>
        <v/>
      </c>
      <c r="P19"/>
      <c r="Q19"/>
      <c r="R19"/>
      <c r="S19"/>
      <c r="T19"/>
      <c r="U19"/>
      <c r="V19"/>
    </row>
    <row r="20" spans="14:27">
      <c r="N20" s="23">
        <f t="shared" si="1"/>
        <v>0</v>
      </c>
      <c r="O20" s="23" t="str">
        <f t="shared" si="2"/>
        <v/>
      </c>
      <c r="P20"/>
      <c r="Q20"/>
      <c r="R20"/>
      <c r="S20"/>
      <c r="T20"/>
      <c r="U20"/>
      <c r="V20"/>
    </row>
    <row r="21" spans="14:27">
      <c r="N21" s="23">
        <f t="shared" si="1"/>
        <v>0</v>
      </c>
      <c r="O21" s="23" t="str">
        <f t="shared" si="2"/>
        <v/>
      </c>
      <c r="P21"/>
      <c r="Q21"/>
      <c r="R21"/>
      <c r="S21"/>
      <c r="T21"/>
      <c r="U21"/>
      <c r="V21"/>
    </row>
    <row r="22" spans="14:27">
      <c r="N22" s="23">
        <f t="shared" si="1"/>
        <v>0</v>
      </c>
      <c r="O22" s="23" t="str">
        <f t="shared" si="2"/>
        <v/>
      </c>
      <c r="P22"/>
      <c r="Q22"/>
      <c r="R22"/>
      <c r="S22"/>
      <c r="T22"/>
      <c r="U22"/>
      <c r="V22"/>
    </row>
    <row r="23" spans="14:27">
      <c r="N23" s="23">
        <f t="shared" si="1"/>
        <v>0</v>
      </c>
      <c r="O23" s="23" t="str">
        <f t="shared" si="2"/>
        <v/>
      </c>
      <c r="P23"/>
      <c r="Q23"/>
      <c r="R23"/>
      <c r="S23"/>
      <c r="T23"/>
      <c r="U23"/>
      <c r="V23"/>
    </row>
    <row r="24" spans="14:27">
      <c r="N24" s="23">
        <f t="shared" si="1"/>
        <v>0</v>
      </c>
      <c r="O24" s="23" t="str">
        <f t="shared" si="2"/>
        <v/>
      </c>
    </row>
    <row r="25" spans="14:27">
      <c r="N25" s="23">
        <f t="shared" si="1"/>
        <v>0</v>
      </c>
      <c r="O25" s="23" t="str">
        <f t="shared" si="2"/>
        <v/>
      </c>
    </row>
    <row r="26" spans="14:27">
      <c r="N26" s="23">
        <f t="shared" si="1"/>
        <v>0</v>
      </c>
      <c r="O26" s="23" t="str">
        <f t="shared" si="2"/>
        <v/>
      </c>
    </row>
    <row r="27" spans="14:27">
      <c r="N27" s="23">
        <f t="shared" si="1"/>
        <v>0</v>
      </c>
      <c r="O27" s="23" t="str">
        <f t="shared" si="2"/>
        <v/>
      </c>
    </row>
    <row r="28" spans="14:27">
      <c r="N28" s="23">
        <f t="shared" si="1"/>
        <v>0</v>
      </c>
      <c r="O28" s="23" t="str">
        <f t="shared" si="2"/>
        <v/>
      </c>
    </row>
    <row r="29" spans="14:27">
      <c r="N29" s="23">
        <f t="shared" si="1"/>
        <v>0</v>
      </c>
      <c r="O29" s="23" t="str">
        <f t="shared" si="2"/>
        <v/>
      </c>
    </row>
    <row r="30" spans="14:27">
      <c r="N30" s="23">
        <f t="shared" si="1"/>
        <v>0</v>
      </c>
      <c r="O30" s="23" t="str">
        <f t="shared" si="2"/>
        <v/>
      </c>
    </row>
    <row r="31" spans="14:27">
      <c r="N31" s="23">
        <f t="shared" si="1"/>
        <v>0</v>
      </c>
      <c r="O31" s="23" t="str">
        <f t="shared" si="2"/>
        <v/>
      </c>
    </row>
    <row r="32" spans="14:27">
      <c r="N32" s="23">
        <f t="shared" si="1"/>
        <v>0</v>
      </c>
      <c r="O32" s="23" t="str">
        <f t="shared" si="2"/>
        <v/>
      </c>
    </row>
    <row r="33" spans="14:15">
      <c r="N33" s="23">
        <f t="shared" si="1"/>
        <v>0</v>
      </c>
      <c r="O33" s="23" t="str">
        <f t="shared" si="2"/>
        <v/>
      </c>
    </row>
    <row r="34" spans="14:15">
      <c r="N34" s="23">
        <f t="shared" si="1"/>
        <v>0</v>
      </c>
      <c r="O34" s="23" t="str">
        <f t="shared" si="2"/>
        <v/>
      </c>
    </row>
    <row r="35" spans="14:15">
      <c r="N35" s="23">
        <f t="shared" si="1"/>
        <v>0</v>
      </c>
      <c r="O35" s="23" t="str">
        <f t="shared" si="2"/>
        <v/>
      </c>
    </row>
    <row r="36" spans="14:15">
      <c r="N36" s="23">
        <f t="shared" si="1"/>
        <v>0</v>
      </c>
      <c r="O36" s="23" t="str">
        <f t="shared" si="2"/>
        <v/>
      </c>
    </row>
    <row r="37" spans="14:15">
      <c r="N37" s="23">
        <f t="shared" si="1"/>
        <v>0</v>
      </c>
      <c r="O37" s="23" t="str">
        <f t="shared" si="2"/>
        <v/>
      </c>
    </row>
    <row r="38" spans="14:15">
      <c r="N38" s="23">
        <f t="shared" si="1"/>
        <v>0</v>
      </c>
      <c r="O38" s="23" t="str">
        <f t="shared" si="2"/>
        <v/>
      </c>
    </row>
    <row r="39" spans="14:15">
      <c r="N39" s="23">
        <f t="shared" si="1"/>
        <v>0</v>
      </c>
      <c r="O39" s="23" t="str">
        <f t="shared" si="2"/>
        <v/>
      </c>
    </row>
    <row r="40" spans="14:15">
      <c r="N40" s="23">
        <f t="shared" si="1"/>
        <v>0</v>
      </c>
      <c r="O40" s="23" t="str">
        <f t="shared" si="2"/>
        <v/>
      </c>
    </row>
    <row r="41" spans="14:15">
      <c r="N41" s="23">
        <f t="shared" si="1"/>
        <v>0</v>
      </c>
      <c r="O41" s="23" t="str">
        <f t="shared" si="2"/>
        <v/>
      </c>
    </row>
    <row r="42" spans="14:15">
      <c r="N42" s="23">
        <f t="shared" si="1"/>
        <v>0</v>
      </c>
      <c r="O42" s="23" t="str">
        <f t="shared" si="2"/>
        <v/>
      </c>
    </row>
    <row r="43" spans="14:15">
      <c r="N43" s="23">
        <f t="shared" si="1"/>
        <v>0</v>
      </c>
      <c r="O43" s="23" t="str">
        <f t="shared" si="2"/>
        <v/>
      </c>
    </row>
    <row r="44" spans="14:15">
      <c r="N44" s="23">
        <f t="shared" si="1"/>
        <v>0</v>
      </c>
      <c r="O44" s="23" t="str">
        <f t="shared" si="2"/>
        <v/>
      </c>
    </row>
    <row r="45" spans="14:15">
      <c r="N45" s="23">
        <f t="shared" si="1"/>
        <v>0</v>
      </c>
      <c r="O45" s="23" t="str">
        <f t="shared" si="2"/>
        <v/>
      </c>
    </row>
    <row r="46" spans="14:15">
      <c r="N46" s="23">
        <f t="shared" si="1"/>
        <v>0</v>
      </c>
      <c r="O46" s="23" t="str">
        <f t="shared" si="2"/>
        <v/>
      </c>
    </row>
    <row r="47" spans="14:15">
      <c r="N47" s="23">
        <f t="shared" si="1"/>
        <v>0</v>
      </c>
      <c r="O47" s="23" t="str">
        <f t="shared" si="2"/>
        <v/>
      </c>
    </row>
    <row r="48" spans="14:15">
      <c r="N48" s="23">
        <f t="shared" si="1"/>
        <v>0</v>
      </c>
      <c r="O48" s="23" t="str">
        <f t="shared" si="2"/>
        <v/>
      </c>
    </row>
    <row r="49" spans="13:15">
      <c r="N49" s="23">
        <f t="shared" si="1"/>
        <v>0</v>
      </c>
      <c r="O49" s="23" t="str">
        <f t="shared" si="2"/>
        <v/>
      </c>
    </row>
    <row r="50" spans="13:15">
      <c r="N50" s="23">
        <f t="shared" si="1"/>
        <v>0</v>
      </c>
      <c r="O50" s="23" t="str">
        <f t="shared" si="2"/>
        <v/>
      </c>
    </row>
    <row r="51" spans="13:15">
      <c r="N51" s="23">
        <f t="shared" ref="N51:N75" si="3">IF(ISNUMBER(FIND("/",$B48,1)),MID($B48,1,FIND("/",$B48,1)-1),$B48)</f>
        <v>0</v>
      </c>
      <c r="O51" s="23" t="str">
        <f t="shared" ref="O51:O75" si="4">IF(ISNUMBER(FIND("/",$B48,1)),MID($B48,FIND("/",$B48,1)+1,LEN($B48)),"")</f>
        <v/>
      </c>
    </row>
    <row r="52" spans="13:15">
      <c r="N52" s="23">
        <f t="shared" si="3"/>
        <v>0</v>
      </c>
      <c r="O52" s="23" t="str">
        <f t="shared" si="4"/>
        <v/>
      </c>
    </row>
    <row r="53" spans="13:15">
      <c r="N53" s="23">
        <f t="shared" si="3"/>
        <v>0</v>
      </c>
      <c r="O53" s="23" t="str">
        <f t="shared" si="4"/>
        <v/>
      </c>
    </row>
    <row r="54" spans="13:15">
      <c r="N54" s="23">
        <f t="shared" si="3"/>
        <v>0</v>
      </c>
      <c r="O54" s="23" t="str">
        <f t="shared" si="4"/>
        <v/>
      </c>
    </row>
    <row r="55" spans="13:15">
      <c r="N55" s="23">
        <f t="shared" si="3"/>
        <v>0</v>
      </c>
      <c r="O55" s="23" t="str">
        <f t="shared" si="4"/>
        <v/>
      </c>
    </row>
    <row r="56" spans="13:15">
      <c r="M56" s="89"/>
      <c r="N56" s="23">
        <f t="shared" si="3"/>
        <v>0</v>
      </c>
      <c r="O56" s="23" t="str">
        <f t="shared" si="4"/>
        <v/>
      </c>
    </row>
    <row r="57" spans="13:15">
      <c r="M57" s="89"/>
      <c r="N57" s="23">
        <f t="shared" si="3"/>
        <v>0</v>
      </c>
      <c r="O57" s="23" t="str">
        <f t="shared" si="4"/>
        <v/>
      </c>
    </row>
    <row r="58" spans="13:15">
      <c r="N58" s="23">
        <f t="shared" si="3"/>
        <v>0</v>
      </c>
      <c r="O58" s="23" t="str">
        <f t="shared" si="4"/>
        <v/>
      </c>
    </row>
    <row r="59" spans="13:15">
      <c r="N59" s="23">
        <f t="shared" si="3"/>
        <v>0</v>
      </c>
      <c r="O59" s="23" t="str">
        <f t="shared" si="4"/>
        <v/>
      </c>
    </row>
    <row r="60" spans="13:15">
      <c r="N60" s="23">
        <f t="shared" si="3"/>
        <v>0</v>
      </c>
      <c r="O60" s="23" t="str">
        <f t="shared" si="4"/>
        <v/>
      </c>
    </row>
    <row r="61" spans="13:15">
      <c r="N61" s="23">
        <f t="shared" si="3"/>
        <v>0</v>
      </c>
      <c r="O61" s="23" t="str">
        <f t="shared" si="4"/>
        <v/>
      </c>
    </row>
    <row r="62" spans="13:15">
      <c r="N62" s="23">
        <f t="shared" si="3"/>
        <v>0</v>
      </c>
      <c r="O62" s="23" t="str">
        <f t="shared" si="4"/>
        <v/>
      </c>
    </row>
    <row r="63" spans="13:15">
      <c r="N63" s="23">
        <f t="shared" si="3"/>
        <v>0</v>
      </c>
      <c r="O63" s="23" t="str">
        <f t="shared" si="4"/>
        <v/>
      </c>
    </row>
    <row r="64" spans="13:15">
      <c r="N64" s="23">
        <f t="shared" si="3"/>
        <v>0</v>
      </c>
      <c r="O64" s="23" t="str">
        <f t="shared" si="4"/>
        <v/>
      </c>
    </row>
    <row r="65" spans="14:15">
      <c r="N65" s="23">
        <f t="shared" si="3"/>
        <v>0</v>
      </c>
      <c r="O65" s="23" t="str">
        <f t="shared" si="4"/>
        <v/>
      </c>
    </row>
    <row r="66" spans="14:15">
      <c r="N66" s="23">
        <f t="shared" si="3"/>
        <v>0</v>
      </c>
      <c r="O66" s="23" t="str">
        <f t="shared" si="4"/>
        <v/>
      </c>
    </row>
    <row r="67" spans="14:15">
      <c r="N67" s="23">
        <f t="shared" si="3"/>
        <v>0</v>
      </c>
      <c r="O67" s="23" t="str">
        <f t="shared" si="4"/>
        <v/>
      </c>
    </row>
    <row r="68" spans="14:15">
      <c r="N68" s="23">
        <f t="shared" si="3"/>
        <v>0</v>
      </c>
      <c r="O68" s="23" t="str">
        <f t="shared" si="4"/>
        <v/>
      </c>
    </row>
    <row r="69" spans="14:15">
      <c r="N69" s="23">
        <f t="shared" si="3"/>
        <v>0</v>
      </c>
      <c r="O69" s="23" t="str">
        <f t="shared" si="4"/>
        <v/>
      </c>
    </row>
    <row r="70" spans="14:15">
      <c r="N70" s="23">
        <f t="shared" si="3"/>
        <v>0</v>
      </c>
      <c r="O70" s="23" t="str">
        <f t="shared" si="4"/>
        <v/>
      </c>
    </row>
    <row r="71" spans="14:15">
      <c r="N71" s="23">
        <f t="shared" si="3"/>
        <v>0</v>
      </c>
      <c r="O71" s="23" t="str">
        <f t="shared" si="4"/>
        <v/>
      </c>
    </row>
    <row r="72" spans="14:15">
      <c r="N72" s="23">
        <f t="shared" si="3"/>
        <v>0</v>
      </c>
      <c r="O72" s="23" t="str">
        <f t="shared" si="4"/>
        <v/>
      </c>
    </row>
    <row r="73" spans="14:15">
      <c r="N73" s="23">
        <f t="shared" si="3"/>
        <v>0</v>
      </c>
      <c r="O73" s="23" t="str">
        <f t="shared" si="4"/>
        <v/>
      </c>
    </row>
    <row r="74" spans="14:15">
      <c r="N74" s="23">
        <f t="shared" si="3"/>
        <v>0</v>
      </c>
      <c r="O74" s="23" t="str">
        <f t="shared" si="4"/>
        <v/>
      </c>
    </row>
    <row r="75" spans="14:15">
      <c r="N75" s="23">
        <f t="shared" si="3"/>
        <v>0</v>
      </c>
      <c r="O75" s="23" t="str">
        <f t="shared" si="4"/>
        <v/>
      </c>
    </row>
    <row r="76" spans="14:15">
      <c r="N76" s="23">
        <f t="shared" ref="N76:N139" si="5">IF(ISNUMBER(FIND("/",$B73,1)),MID($B73,1,FIND("/",$B73,1)-1),$B73)</f>
        <v>0</v>
      </c>
      <c r="O76" s="23" t="str">
        <f t="shared" ref="O76:O139" si="6">IF(ISNUMBER(FIND("/",$B73,1)),MID($B73,FIND("/",$B73,1)+1,LEN($B73)),"")</f>
        <v/>
      </c>
    </row>
    <row r="77" spans="14:15">
      <c r="N77" s="23">
        <f t="shared" si="5"/>
        <v>0</v>
      </c>
      <c r="O77" s="23" t="str">
        <f t="shared" si="6"/>
        <v/>
      </c>
    </row>
    <row r="78" spans="14:15">
      <c r="N78" s="23">
        <f t="shared" si="5"/>
        <v>0</v>
      </c>
      <c r="O78" s="23" t="str">
        <f t="shared" si="6"/>
        <v/>
      </c>
    </row>
    <row r="79" spans="14:15">
      <c r="N79" s="23">
        <f t="shared" si="5"/>
        <v>0</v>
      </c>
      <c r="O79" s="23" t="str">
        <f t="shared" si="6"/>
        <v/>
      </c>
    </row>
    <row r="80" spans="14:15">
      <c r="N80" s="23">
        <f t="shared" si="5"/>
        <v>0</v>
      </c>
      <c r="O80" s="23" t="str">
        <f t="shared" si="6"/>
        <v/>
      </c>
    </row>
    <row r="81" spans="14:15">
      <c r="N81" s="23">
        <f t="shared" si="5"/>
        <v>0</v>
      </c>
      <c r="O81" s="23" t="str">
        <f t="shared" si="6"/>
        <v/>
      </c>
    </row>
    <row r="82" spans="14:15">
      <c r="N82" s="23">
        <f t="shared" si="5"/>
        <v>0</v>
      </c>
      <c r="O82" s="23" t="str">
        <f t="shared" si="6"/>
        <v/>
      </c>
    </row>
    <row r="83" spans="14:15">
      <c r="N83" s="23">
        <f t="shared" si="5"/>
        <v>0</v>
      </c>
      <c r="O83" s="23" t="str">
        <f t="shared" si="6"/>
        <v/>
      </c>
    </row>
    <row r="84" spans="14:15">
      <c r="N84" s="23">
        <f t="shared" si="5"/>
        <v>0</v>
      </c>
      <c r="O84" s="23" t="str">
        <f t="shared" si="6"/>
        <v/>
      </c>
    </row>
    <row r="85" spans="14:15">
      <c r="N85" s="23">
        <f t="shared" si="5"/>
        <v>0</v>
      </c>
      <c r="O85" s="23" t="str">
        <f t="shared" si="6"/>
        <v/>
      </c>
    </row>
    <row r="86" spans="14:15">
      <c r="N86" s="23">
        <f t="shared" si="5"/>
        <v>0</v>
      </c>
      <c r="O86" s="23" t="str">
        <f t="shared" si="6"/>
        <v/>
      </c>
    </row>
    <row r="87" spans="14:15">
      <c r="N87" s="23">
        <f t="shared" si="5"/>
        <v>0</v>
      </c>
      <c r="O87" s="23" t="str">
        <f t="shared" si="6"/>
        <v/>
      </c>
    </row>
    <row r="88" spans="14:15">
      <c r="N88" s="23">
        <f t="shared" si="5"/>
        <v>0</v>
      </c>
      <c r="O88" s="23" t="str">
        <f t="shared" si="6"/>
        <v/>
      </c>
    </row>
    <row r="89" spans="14:15">
      <c r="N89" s="23">
        <f t="shared" si="5"/>
        <v>0</v>
      </c>
      <c r="O89" s="23" t="str">
        <f t="shared" si="6"/>
        <v/>
      </c>
    </row>
    <row r="90" spans="14:15">
      <c r="N90" s="23">
        <f t="shared" si="5"/>
        <v>0</v>
      </c>
      <c r="O90" s="23" t="str">
        <f t="shared" si="6"/>
        <v/>
      </c>
    </row>
    <row r="91" spans="14:15">
      <c r="N91" s="23">
        <f t="shared" si="5"/>
        <v>0</v>
      </c>
      <c r="O91" s="23" t="str">
        <f t="shared" si="6"/>
        <v/>
      </c>
    </row>
    <row r="92" spans="14:15">
      <c r="N92" s="23">
        <f t="shared" si="5"/>
        <v>0</v>
      </c>
      <c r="O92" s="23" t="str">
        <f t="shared" si="6"/>
        <v/>
      </c>
    </row>
    <row r="93" spans="14:15">
      <c r="N93" s="23">
        <f t="shared" si="5"/>
        <v>0</v>
      </c>
      <c r="O93" s="23" t="str">
        <f t="shared" si="6"/>
        <v/>
      </c>
    </row>
    <row r="94" spans="14:15">
      <c r="N94" s="23">
        <f t="shared" si="5"/>
        <v>0</v>
      </c>
      <c r="O94" s="23" t="str">
        <f t="shared" si="6"/>
        <v/>
      </c>
    </row>
    <row r="95" spans="14:15">
      <c r="N95" s="23">
        <f t="shared" si="5"/>
        <v>0</v>
      </c>
      <c r="O95" s="23" t="str">
        <f t="shared" si="6"/>
        <v/>
      </c>
    </row>
    <row r="96" spans="14:15">
      <c r="N96" s="23">
        <f t="shared" si="5"/>
        <v>0</v>
      </c>
      <c r="O96" s="23" t="str">
        <f t="shared" si="6"/>
        <v/>
      </c>
    </row>
    <row r="97" spans="13:15">
      <c r="N97" s="23">
        <f t="shared" si="5"/>
        <v>0</v>
      </c>
      <c r="O97" s="23" t="str">
        <f t="shared" si="6"/>
        <v/>
      </c>
    </row>
    <row r="98" spans="13:15">
      <c r="M98" s="90"/>
      <c r="N98" s="23">
        <f t="shared" si="5"/>
        <v>0</v>
      </c>
      <c r="O98" s="23" t="str">
        <f t="shared" si="6"/>
        <v/>
      </c>
    </row>
    <row r="99" spans="13:15">
      <c r="N99" s="23">
        <f t="shared" si="5"/>
        <v>0</v>
      </c>
      <c r="O99" s="23" t="str">
        <f t="shared" si="6"/>
        <v/>
      </c>
    </row>
    <row r="100" spans="13:15">
      <c r="N100" s="23">
        <f t="shared" si="5"/>
        <v>0</v>
      </c>
      <c r="O100" s="23" t="str">
        <f t="shared" si="6"/>
        <v/>
      </c>
    </row>
    <row r="101" spans="13:15">
      <c r="N101" s="23">
        <f t="shared" si="5"/>
        <v>0</v>
      </c>
      <c r="O101" s="23" t="str">
        <f t="shared" si="6"/>
        <v/>
      </c>
    </row>
    <row r="102" spans="13:15">
      <c r="N102" s="23">
        <f t="shared" si="5"/>
        <v>0</v>
      </c>
      <c r="O102" s="23" t="str">
        <f t="shared" si="6"/>
        <v/>
      </c>
    </row>
    <row r="103" spans="13:15">
      <c r="N103" s="23">
        <f t="shared" si="5"/>
        <v>0</v>
      </c>
      <c r="O103" s="23" t="str">
        <f t="shared" si="6"/>
        <v/>
      </c>
    </row>
    <row r="104" spans="13:15">
      <c r="N104" s="23">
        <f t="shared" si="5"/>
        <v>0</v>
      </c>
      <c r="O104" s="23" t="str">
        <f t="shared" si="6"/>
        <v/>
      </c>
    </row>
    <row r="105" spans="13:15">
      <c r="N105" s="23">
        <f t="shared" si="5"/>
        <v>0</v>
      </c>
      <c r="O105" s="23" t="str">
        <f t="shared" si="6"/>
        <v/>
      </c>
    </row>
    <row r="106" spans="13:15">
      <c r="N106" s="23">
        <f t="shared" si="5"/>
        <v>0</v>
      </c>
      <c r="O106" s="23" t="str">
        <f t="shared" si="6"/>
        <v/>
      </c>
    </row>
    <row r="107" spans="13:15">
      <c r="N107" s="23">
        <f t="shared" si="5"/>
        <v>0</v>
      </c>
      <c r="O107" s="23" t="str">
        <f t="shared" si="6"/>
        <v/>
      </c>
    </row>
    <row r="108" spans="13:15">
      <c r="N108" s="23">
        <f t="shared" si="5"/>
        <v>0</v>
      </c>
      <c r="O108" s="23" t="str">
        <f t="shared" si="6"/>
        <v/>
      </c>
    </row>
    <row r="109" spans="13:15">
      <c r="N109" s="23">
        <f t="shared" si="5"/>
        <v>0</v>
      </c>
      <c r="O109" s="23" t="str">
        <f t="shared" si="6"/>
        <v/>
      </c>
    </row>
    <row r="110" spans="13:15">
      <c r="N110" s="23">
        <f t="shared" si="5"/>
        <v>0</v>
      </c>
      <c r="O110" s="23" t="str">
        <f t="shared" si="6"/>
        <v/>
      </c>
    </row>
    <row r="111" spans="13:15">
      <c r="N111" s="23">
        <f t="shared" si="5"/>
        <v>0</v>
      </c>
      <c r="O111" s="23" t="str">
        <f t="shared" si="6"/>
        <v/>
      </c>
    </row>
    <row r="112" spans="13:15">
      <c r="N112" s="23">
        <f t="shared" si="5"/>
        <v>0</v>
      </c>
      <c r="O112" s="23" t="str">
        <f t="shared" si="6"/>
        <v/>
      </c>
    </row>
    <row r="113" spans="14:15">
      <c r="N113" s="23">
        <f t="shared" si="5"/>
        <v>0</v>
      </c>
      <c r="O113" s="23" t="str">
        <f t="shared" si="6"/>
        <v/>
      </c>
    </row>
    <row r="114" spans="14:15">
      <c r="N114" s="23">
        <f t="shared" si="5"/>
        <v>0</v>
      </c>
      <c r="O114" s="23" t="str">
        <f t="shared" si="6"/>
        <v/>
      </c>
    </row>
    <row r="115" spans="14:15">
      <c r="N115" s="23">
        <f t="shared" si="5"/>
        <v>0</v>
      </c>
      <c r="O115" s="23" t="str">
        <f t="shared" si="6"/>
        <v/>
      </c>
    </row>
    <row r="116" spans="14:15">
      <c r="N116" s="23">
        <f t="shared" si="5"/>
        <v>0</v>
      </c>
      <c r="O116" s="23" t="str">
        <f t="shared" si="6"/>
        <v/>
      </c>
    </row>
    <row r="117" spans="14:15">
      <c r="N117" s="23">
        <f t="shared" si="5"/>
        <v>0</v>
      </c>
      <c r="O117" s="23" t="str">
        <f t="shared" si="6"/>
        <v/>
      </c>
    </row>
    <row r="118" spans="14:15">
      <c r="N118" s="23">
        <f t="shared" si="5"/>
        <v>0</v>
      </c>
      <c r="O118" s="23" t="str">
        <f t="shared" si="6"/>
        <v/>
      </c>
    </row>
    <row r="119" spans="14:15">
      <c r="N119" s="23">
        <f t="shared" si="5"/>
        <v>0</v>
      </c>
      <c r="O119" s="23" t="str">
        <f t="shared" si="6"/>
        <v/>
      </c>
    </row>
    <row r="120" spans="14:15">
      <c r="N120" s="23">
        <f t="shared" si="5"/>
        <v>0</v>
      </c>
      <c r="O120" s="23" t="str">
        <f t="shared" si="6"/>
        <v/>
      </c>
    </row>
    <row r="121" spans="14:15">
      <c r="N121" s="23">
        <f t="shared" si="5"/>
        <v>0</v>
      </c>
      <c r="O121" s="23" t="str">
        <f t="shared" si="6"/>
        <v/>
      </c>
    </row>
    <row r="122" spans="14:15">
      <c r="N122" s="23">
        <f t="shared" si="5"/>
        <v>0</v>
      </c>
      <c r="O122" s="23" t="str">
        <f t="shared" si="6"/>
        <v/>
      </c>
    </row>
    <row r="123" spans="14:15">
      <c r="N123" s="23">
        <f t="shared" si="5"/>
        <v>0</v>
      </c>
      <c r="O123" s="23" t="str">
        <f t="shared" si="6"/>
        <v/>
      </c>
    </row>
    <row r="124" spans="14:15">
      <c r="N124" s="23">
        <f t="shared" si="5"/>
        <v>0</v>
      </c>
      <c r="O124" s="23" t="str">
        <f t="shared" si="6"/>
        <v/>
      </c>
    </row>
    <row r="125" spans="14:15">
      <c r="N125" s="23">
        <f t="shared" si="5"/>
        <v>0</v>
      </c>
      <c r="O125" s="23" t="str">
        <f t="shared" si="6"/>
        <v/>
      </c>
    </row>
    <row r="126" spans="14:15">
      <c r="N126" s="23">
        <f t="shared" si="5"/>
        <v>0</v>
      </c>
      <c r="O126" s="23" t="str">
        <f t="shared" si="6"/>
        <v/>
      </c>
    </row>
    <row r="127" spans="14:15">
      <c r="N127" s="23">
        <f t="shared" si="5"/>
        <v>0</v>
      </c>
      <c r="O127" s="23" t="str">
        <f t="shared" si="6"/>
        <v/>
      </c>
    </row>
    <row r="128" spans="14:15">
      <c r="N128" s="23">
        <f t="shared" si="5"/>
        <v>0</v>
      </c>
      <c r="O128" s="23" t="str">
        <f t="shared" si="6"/>
        <v/>
      </c>
    </row>
    <row r="129" spans="14:15">
      <c r="N129" s="23">
        <f t="shared" si="5"/>
        <v>0</v>
      </c>
      <c r="O129" s="23" t="str">
        <f t="shared" si="6"/>
        <v/>
      </c>
    </row>
    <row r="130" spans="14:15">
      <c r="N130" s="23">
        <f t="shared" si="5"/>
        <v>0</v>
      </c>
      <c r="O130" s="23" t="str">
        <f t="shared" si="6"/>
        <v/>
      </c>
    </row>
    <row r="131" spans="14:15">
      <c r="N131" s="23">
        <f t="shared" si="5"/>
        <v>0</v>
      </c>
      <c r="O131" s="23" t="str">
        <f t="shared" si="6"/>
        <v/>
      </c>
    </row>
    <row r="132" spans="14:15">
      <c r="N132" s="23">
        <f t="shared" si="5"/>
        <v>0</v>
      </c>
      <c r="O132" s="23" t="str">
        <f t="shared" si="6"/>
        <v/>
      </c>
    </row>
    <row r="133" spans="14:15">
      <c r="N133" s="23">
        <f t="shared" si="5"/>
        <v>0</v>
      </c>
      <c r="O133" s="23" t="str">
        <f t="shared" si="6"/>
        <v/>
      </c>
    </row>
    <row r="134" spans="14:15">
      <c r="N134" s="23">
        <f t="shared" si="5"/>
        <v>0</v>
      </c>
      <c r="O134" s="23" t="str">
        <f t="shared" si="6"/>
        <v/>
      </c>
    </row>
    <row r="135" spans="14:15">
      <c r="N135" s="23">
        <f t="shared" si="5"/>
        <v>0</v>
      </c>
      <c r="O135" s="23" t="str">
        <f t="shared" si="6"/>
        <v/>
      </c>
    </row>
    <row r="136" spans="14:15">
      <c r="N136" s="23">
        <f t="shared" si="5"/>
        <v>0</v>
      </c>
      <c r="O136" s="23" t="str">
        <f t="shared" si="6"/>
        <v/>
      </c>
    </row>
    <row r="137" spans="14:15">
      <c r="N137" s="23">
        <f t="shared" si="5"/>
        <v>0</v>
      </c>
      <c r="O137" s="23" t="str">
        <f t="shared" si="6"/>
        <v/>
      </c>
    </row>
    <row r="138" spans="14:15">
      <c r="N138" s="23">
        <f t="shared" si="5"/>
        <v>0</v>
      </c>
      <c r="O138" s="23" t="str">
        <f t="shared" si="6"/>
        <v/>
      </c>
    </row>
    <row r="139" spans="14:15">
      <c r="N139" s="23">
        <f t="shared" si="5"/>
        <v>0</v>
      </c>
      <c r="O139" s="23" t="str">
        <f t="shared" si="6"/>
        <v/>
      </c>
    </row>
    <row r="140" spans="14:15">
      <c r="N140" s="23">
        <f t="shared" ref="N140:N203" si="7">IF(ISNUMBER(FIND("/",$B137,1)),MID($B137,1,FIND("/",$B137,1)-1),$B137)</f>
        <v>0</v>
      </c>
      <c r="O140" s="23" t="str">
        <f t="shared" ref="O140:O203" si="8">IF(ISNUMBER(FIND("/",$B137,1)),MID($B137,FIND("/",$B137,1)+1,LEN($B137)),"")</f>
        <v/>
      </c>
    </row>
    <row r="141" spans="14:15">
      <c r="N141" s="23">
        <f t="shared" si="7"/>
        <v>0</v>
      </c>
      <c r="O141" s="23" t="str">
        <f t="shared" si="8"/>
        <v/>
      </c>
    </row>
    <row r="142" spans="14:15">
      <c r="N142" s="23">
        <f t="shared" si="7"/>
        <v>0</v>
      </c>
      <c r="O142" s="23" t="str">
        <f t="shared" si="8"/>
        <v/>
      </c>
    </row>
    <row r="143" spans="14:15">
      <c r="N143" s="23">
        <f t="shared" si="7"/>
        <v>0</v>
      </c>
      <c r="O143" s="23" t="str">
        <f t="shared" si="8"/>
        <v/>
      </c>
    </row>
    <row r="144" spans="14:15">
      <c r="N144" s="23">
        <f t="shared" si="7"/>
        <v>0</v>
      </c>
      <c r="O144" s="23" t="str">
        <f t="shared" si="8"/>
        <v/>
      </c>
    </row>
    <row r="145" spans="14:15">
      <c r="N145" s="23">
        <f t="shared" si="7"/>
        <v>0</v>
      </c>
      <c r="O145" s="23" t="str">
        <f t="shared" si="8"/>
        <v/>
      </c>
    </row>
    <row r="146" spans="14:15">
      <c r="N146" s="23">
        <f t="shared" si="7"/>
        <v>0</v>
      </c>
      <c r="O146" s="23" t="str">
        <f t="shared" si="8"/>
        <v/>
      </c>
    </row>
    <row r="147" spans="14:15">
      <c r="N147" s="23">
        <f t="shared" si="7"/>
        <v>0</v>
      </c>
      <c r="O147" s="23" t="str">
        <f t="shared" si="8"/>
        <v/>
      </c>
    </row>
    <row r="148" spans="14:15">
      <c r="N148" s="23">
        <f t="shared" si="7"/>
        <v>0</v>
      </c>
      <c r="O148" s="23" t="str">
        <f t="shared" si="8"/>
        <v/>
      </c>
    </row>
    <row r="149" spans="14:15">
      <c r="N149" s="23">
        <f t="shared" si="7"/>
        <v>0</v>
      </c>
      <c r="O149" s="23" t="str">
        <f t="shared" si="8"/>
        <v/>
      </c>
    </row>
    <row r="150" spans="14:15">
      <c r="N150" s="23">
        <f t="shared" si="7"/>
        <v>0</v>
      </c>
      <c r="O150" s="23" t="str">
        <f t="shared" si="8"/>
        <v/>
      </c>
    </row>
    <row r="151" spans="14:15">
      <c r="N151" s="23">
        <f t="shared" si="7"/>
        <v>0</v>
      </c>
      <c r="O151" s="23" t="str">
        <f t="shared" si="8"/>
        <v/>
      </c>
    </row>
    <row r="152" spans="14:15">
      <c r="N152" s="23">
        <f t="shared" si="7"/>
        <v>0</v>
      </c>
      <c r="O152" s="23" t="str">
        <f t="shared" si="8"/>
        <v/>
      </c>
    </row>
    <row r="153" spans="14:15">
      <c r="N153" s="23">
        <f t="shared" si="7"/>
        <v>0</v>
      </c>
      <c r="O153" s="23" t="str">
        <f t="shared" si="8"/>
        <v/>
      </c>
    </row>
    <row r="154" spans="14:15">
      <c r="N154" s="23">
        <f t="shared" si="7"/>
        <v>0</v>
      </c>
      <c r="O154" s="23" t="str">
        <f t="shared" si="8"/>
        <v/>
      </c>
    </row>
    <row r="155" spans="14:15">
      <c r="N155" s="23">
        <f t="shared" si="7"/>
        <v>0</v>
      </c>
      <c r="O155" s="23" t="str">
        <f t="shared" si="8"/>
        <v/>
      </c>
    </row>
    <row r="156" spans="14:15">
      <c r="N156" s="23">
        <f t="shared" si="7"/>
        <v>0</v>
      </c>
      <c r="O156" s="23" t="str">
        <f t="shared" si="8"/>
        <v/>
      </c>
    </row>
    <row r="157" spans="14:15">
      <c r="N157" s="23">
        <f t="shared" si="7"/>
        <v>0</v>
      </c>
      <c r="O157" s="23" t="str">
        <f t="shared" si="8"/>
        <v/>
      </c>
    </row>
    <row r="158" spans="14:15">
      <c r="N158" s="23">
        <f t="shared" si="7"/>
        <v>0</v>
      </c>
      <c r="O158" s="23" t="str">
        <f t="shared" si="8"/>
        <v/>
      </c>
    </row>
    <row r="159" spans="14:15">
      <c r="N159" s="23">
        <f t="shared" si="7"/>
        <v>0</v>
      </c>
      <c r="O159" s="23" t="str">
        <f t="shared" si="8"/>
        <v/>
      </c>
    </row>
    <row r="160" spans="14:15">
      <c r="N160" s="23">
        <f t="shared" si="7"/>
        <v>0</v>
      </c>
      <c r="O160" s="23" t="str">
        <f t="shared" si="8"/>
        <v/>
      </c>
    </row>
    <row r="161" spans="14:15">
      <c r="N161" s="23">
        <f t="shared" si="7"/>
        <v>0</v>
      </c>
      <c r="O161" s="23" t="str">
        <f t="shared" si="8"/>
        <v/>
      </c>
    </row>
    <row r="162" spans="14:15">
      <c r="N162" s="23">
        <f t="shared" si="7"/>
        <v>0</v>
      </c>
      <c r="O162" s="23" t="str">
        <f t="shared" si="8"/>
        <v/>
      </c>
    </row>
    <row r="163" spans="14:15">
      <c r="N163" s="23">
        <f t="shared" si="7"/>
        <v>0</v>
      </c>
      <c r="O163" s="23" t="str">
        <f t="shared" si="8"/>
        <v/>
      </c>
    </row>
    <row r="164" spans="14:15">
      <c r="N164" s="23">
        <f t="shared" si="7"/>
        <v>0</v>
      </c>
      <c r="O164" s="23" t="str">
        <f t="shared" si="8"/>
        <v/>
      </c>
    </row>
    <row r="165" spans="14:15">
      <c r="N165" s="23">
        <f t="shared" si="7"/>
        <v>0</v>
      </c>
      <c r="O165" s="23" t="str">
        <f t="shared" si="8"/>
        <v/>
      </c>
    </row>
    <row r="166" spans="14:15">
      <c r="N166" s="23">
        <f t="shared" si="7"/>
        <v>0</v>
      </c>
      <c r="O166" s="23" t="str">
        <f t="shared" si="8"/>
        <v/>
      </c>
    </row>
    <row r="167" spans="14:15">
      <c r="N167" s="23">
        <f t="shared" si="7"/>
        <v>0</v>
      </c>
      <c r="O167" s="23" t="str">
        <f t="shared" si="8"/>
        <v/>
      </c>
    </row>
    <row r="168" spans="14:15">
      <c r="N168" s="23">
        <f t="shared" si="7"/>
        <v>0</v>
      </c>
      <c r="O168" s="23" t="str">
        <f t="shared" si="8"/>
        <v/>
      </c>
    </row>
    <row r="169" spans="14:15">
      <c r="N169" s="23">
        <f t="shared" si="7"/>
        <v>0</v>
      </c>
      <c r="O169" s="23" t="str">
        <f t="shared" si="8"/>
        <v/>
      </c>
    </row>
    <row r="170" spans="14:15">
      <c r="N170" s="23">
        <f t="shared" si="7"/>
        <v>0</v>
      </c>
      <c r="O170" s="23" t="str">
        <f t="shared" si="8"/>
        <v/>
      </c>
    </row>
    <row r="171" spans="14:15">
      <c r="N171" s="23">
        <f t="shared" si="7"/>
        <v>0</v>
      </c>
      <c r="O171" s="23" t="str">
        <f t="shared" si="8"/>
        <v/>
      </c>
    </row>
    <row r="172" spans="14:15">
      <c r="N172" s="23">
        <f t="shared" si="7"/>
        <v>0</v>
      </c>
      <c r="O172" s="23" t="str">
        <f t="shared" si="8"/>
        <v/>
      </c>
    </row>
    <row r="173" spans="14:15">
      <c r="N173" s="23">
        <f t="shared" si="7"/>
        <v>0</v>
      </c>
      <c r="O173" s="23" t="str">
        <f t="shared" si="8"/>
        <v/>
      </c>
    </row>
    <row r="174" spans="14:15">
      <c r="N174" s="23">
        <f t="shared" si="7"/>
        <v>0</v>
      </c>
      <c r="O174" s="23" t="str">
        <f t="shared" si="8"/>
        <v/>
      </c>
    </row>
    <row r="175" spans="14:15">
      <c r="N175" s="23">
        <f t="shared" si="7"/>
        <v>0</v>
      </c>
      <c r="O175" s="23" t="str">
        <f t="shared" si="8"/>
        <v/>
      </c>
    </row>
    <row r="176" spans="14:15">
      <c r="N176" s="23">
        <f t="shared" si="7"/>
        <v>0</v>
      </c>
      <c r="O176" s="23" t="str">
        <f t="shared" si="8"/>
        <v/>
      </c>
    </row>
    <row r="177" spans="13:15">
      <c r="N177" s="23">
        <f t="shared" si="7"/>
        <v>0</v>
      </c>
      <c r="O177" s="23" t="str">
        <f t="shared" si="8"/>
        <v/>
      </c>
    </row>
    <row r="178" spans="13:15">
      <c r="N178" s="23">
        <f t="shared" si="7"/>
        <v>0</v>
      </c>
      <c r="O178" s="23" t="str">
        <f t="shared" si="8"/>
        <v/>
      </c>
    </row>
    <row r="179" spans="13:15">
      <c r="M179" s="25"/>
      <c r="N179" s="23">
        <f t="shared" si="7"/>
        <v>0</v>
      </c>
      <c r="O179" s="23" t="str">
        <f t="shared" si="8"/>
        <v/>
      </c>
    </row>
    <row r="180" spans="13:15">
      <c r="M180" s="25"/>
      <c r="N180" s="23">
        <f t="shared" si="7"/>
        <v>0</v>
      </c>
      <c r="O180" s="23" t="str">
        <f t="shared" si="8"/>
        <v/>
      </c>
    </row>
    <row r="181" spans="13:15">
      <c r="M181" s="25"/>
      <c r="N181" s="23">
        <f t="shared" si="7"/>
        <v>0</v>
      </c>
      <c r="O181" s="23" t="str">
        <f t="shared" si="8"/>
        <v/>
      </c>
    </row>
    <row r="182" spans="13:15">
      <c r="M182" s="25"/>
      <c r="N182" s="23">
        <f t="shared" si="7"/>
        <v>0</v>
      </c>
      <c r="O182" s="23" t="str">
        <f t="shared" si="8"/>
        <v/>
      </c>
    </row>
    <row r="183" spans="13:15">
      <c r="M183" s="25"/>
      <c r="N183" s="23">
        <f t="shared" si="7"/>
        <v>0</v>
      </c>
      <c r="O183" s="23" t="str">
        <f t="shared" si="8"/>
        <v/>
      </c>
    </row>
    <row r="184" spans="13:15">
      <c r="M184" s="25"/>
      <c r="N184" s="23">
        <f t="shared" si="7"/>
        <v>0</v>
      </c>
      <c r="O184" s="23" t="str">
        <f t="shared" si="8"/>
        <v/>
      </c>
    </row>
    <row r="185" spans="13:15">
      <c r="M185" s="25"/>
      <c r="N185" s="23">
        <f t="shared" si="7"/>
        <v>0</v>
      </c>
      <c r="O185" s="23" t="str">
        <f t="shared" si="8"/>
        <v/>
      </c>
    </row>
    <row r="186" spans="13:15">
      <c r="M186" s="25"/>
      <c r="N186" s="23">
        <f t="shared" si="7"/>
        <v>0</v>
      </c>
      <c r="O186" s="23" t="str">
        <f t="shared" si="8"/>
        <v/>
      </c>
    </row>
    <row r="187" spans="13:15">
      <c r="M187" s="25"/>
      <c r="N187" s="23">
        <f t="shared" si="7"/>
        <v>0</v>
      </c>
      <c r="O187" s="23" t="str">
        <f t="shared" si="8"/>
        <v/>
      </c>
    </row>
    <row r="188" spans="13:15">
      <c r="M188" s="25"/>
      <c r="N188" s="23">
        <f t="shared" si="7"/>
        <v>0</v>
      </c>
      <c r="O188" s="23" t="str">
        <f t="shared" si="8"/>
        <v/>
      </c>
    </row>
    <row r="189" spans="13:15">
      <c r="M189" s="25"/>
      <c r="N189" s="23">
        <f t="shared" si="7"/>
        <v>0</v>
      </c>
      <c r="O189" s="23" t="str">
        <f t="shared" si="8"/>
        <v/>
      </c>
    </row>
    <row r="190" spans="13:15">
      <c r="M190" s="25"/>
      <c r="N190" s="23">
        <f t="shared" si="7"/>
        <v>0</v>
      </c>
      <c r="O190" s="23" t="str">
        <f t="shared" si="8"/>
        <v/>
      </c>
    </row>
    <row r="191" spans="13:15">
      <c r="M191" s="25"/>
      <c r="N191" s="23">
        <f t="shared" si="7"/>
        <v>0</v>
      </c>
      <c r="O191" s="23" t="str">
        <f t="shared" si="8"/>
        <v/>
      </c>
    </row>
    <row r="192" spans="13:15">
      <c r="M192" s="25"/>
      <c r="N192" s="23">
        <f t="shared" si="7"/>
        <v>0</v>
      </c>
      <c r="O192" s="23" t="str">
        <f t="shared" si="8"/>
        <v/>
      </c>
    </row>
    <row r="193" spans="13:15">
      <c r="M193" s="25"/>
      <c r="N193" s="23">
        <f t="shared" si="7"/>
        <v>0</v>
      </c>
      <c r="O193" s="23" t="str">
        <f t="shared" si="8"/>
        <v/>
      </c>
    </row>
    <row r="194" spans="13:15">
      <c r="M194" s="25"/>
      <c r="N194" s="23">
        <f t="shared" si="7"/>
        <v>0</v>
      </c>
      <c r="O194" s="23" t="str">
        <f t="shared" si="8"/>
        <v/>
      </c>
    </row>
    <row r="195" spans="13:15">
      <c r="M195" s="25"/>
      <c r="N195" s="23">
        <f t="shared" si="7"/>
        <v>0</v>
      </c>
      <c r="O195" s="23" t="str">
        <f t="shared" si="8"/>
        <v/>
      </c>
    </row>
    <row r="196" spans="13:15">
      <c r="M196" s="25"/>
      <c r="N196" s="23">
        <f t="shared" si="7"/>
        <v>0</v>
      </c>
      <c r="O196" s="23" t="str">
        <f t="shared" si="8"/>
        <v/>
      </c>
    </row>
    <row r="197" spans="13:15">
      <c r="M197" s="25"/>
      <c r="N197" s="23">
        <f t="shared" si="7"/>
        <v>0</v>
      </c>
      <c r="O197" s="23" t="str">
        <f t="shared" si="8"/>
        <v/>
      </c>
    </row>
    <row r="198" spans="13:15">
      <c r="M198" s="25"/>
      <c r="N198" s="23">
        <f t="shared" si="7"/>
        <v>0</v>
      </c>
      <c r="O198" s="23" t="str">
        <f t="shared" si="8"/>
        <v/>
      </c>
    </row>
    <row r="199" spans="13:15">
      <c r="M199" s="25"/>
      <c r="N199" s="23">
        <f t="shared" si="7"/>
        <v>0</v>
      </c>
      <c r="O199" s="23" t="str">
        <f t="shared" si="8"/>
        <v/>
      </c>
    </row>
    <row r="200" spans="13:15">
      <c r="M200" s="91"/>
      <c r="N200" s="23">
        <f t="shared" si="7"/>
        <v>0</v>
      </c>
      <c r="O200" s="23" t="str">
        <f t="shared" si="8"/>
        <v/>
      </c>
    </row>
    <row r="201" spans="13:15">
      <c r="M201" s="91"/>
      <c r="N201" s="23">
        <f t="shared" si="7"/>
        <v>0</v>
      </c>
      <c r="O201" s="23" t="str">
        <f t="shared" si="8"/>
        <v/>
      </c>
    </row>
    <row r="202" spans="13:15">
      <c r="M202" s="91"/>
      <c r="N202" s="23">
        <f t="shared" si="7"/>
        <v>0</v>
      </c>
      <c r="O202" s="23" t="str">
        <f t="shared" si="8"/>
        <v/>
      </c>
    </row>
    <row r="203" spans="13:15">
      <c r="M203" s="91"/>
      <c r="N203" s="23">
        <f t="shared" si="7"/>
        <v>0</v>
      </c>
      <c r="O203" s="23" t="str">
        <f t="shared" si="8"/>
        <v/>
      </c>
    </row>
    <row r="204" spans="13:15">
      <c r="M204" s="91"/>
      <c r="N204" s="23">
        <f t="shared" ref="N204:N267" si="9">IF(ISNUMBER(FIND("/",$B201,1)),MID($B201,1,FIND("/",$B201,1)-1),$B201)</f>
        <v>0</v>
      </c>
      <c r="O204" s="23" t="str">
        <f t="shared" ref="O204:O267" si="10">IF(ISNUMBER(FIND("/",$B201,1)),MID($B201,FIND("/",$B201,1)+1,LEN($B201)),"")</f>
        <v/>
      </c>
    </row>
    <row r="205" spans="13:15">
      <c r="M205" s="91"/>
      <c r="N205" s="23">
        <f t="shared" si="9"/>
        <v>0</v>
      </c>
      <c r="O205" s="23" t="str">
        <f t="shared" si="10"/>
        <v/>
      </c>
    </row>
    <row r="206" spans="13:15">
      <c r="M206" s="91"/>
      <c r="N206" s="23">
        <f t="shared" si="9"/>
        <v>0</v>
      </c>
      <c r="O206" s="23" t="str">
        <f t="shared" si="10"/>
        <v/>
      </c>
    </row>
    <row r="207" spans="13:15">
      <c r="M207" s="91"/>
      <c r="N207" s="23">
        <f t="shared" si="9"/>
        <v>0</v>
      </c>
      <c r="O207" s="23" t="str">
        <f t="shared" si="10"/>
        <v/>
      </c>
    </row>
    <row r="208" spans="13:15">
      <c r="M208" s="91"/>
      <c r="N208" s="23">
        <f t="shared" si="9"/>
        <v>0</v>
      </c>
      <c r="O208" s="23" t="str">
        <f t="shared" si="10"/>
        <v/>
      </c>
    </row>
    <row r="209" spans="13:15">
      <c r="M209" s="91"/>
      <c r="N209" s="23">
        <f t="shared" si="9"/>
        <v>0</v>
      </c>
      <c r="O209" s="23" t="str">
        <f t="shared" si="10"/>
        <v/>
      </c>
    </row>
    <row r="210" spans="13:15">
      <c r="M210" s="91"/>
      <c r="N210" s="23">
        <f t="shared" si="9"/>
        <v>0</v>
      </c>
      <c r="O210" s="23" t="str">
        <f t="shared" si="10"/>
        <v/>
      </c>
    </row>
    <row r="211" spans="13:15">
      <c r="M211" s="91"/>
      <c r="N211" s="23">
        <f t="shared" si="9"/>
        <v>0</v>
      </c>
      <c r="O211" s="23" t="str">
        <f t="shared" si="10"/>
        <v/>
      </c>
    </row>
    <row r="212" spans="13:15">
      <c r="M212" s="91"/>
      <c r="N212" s="23">
        <f t="shared" si="9"/>
        <v>0</v>
      </c>
      <c r="O212" s="23" t="str">
        <f t="shared" si="10"/>
        <v/>
      </c>
    </row>
    <row r="213" spans="13:15">
      <c r="M213" s="91"/>
      <c r="N213" s="23">
        <f t="shared" si="9"/>
        <v>0</v>
      </c>
      <c r="O213" s="23" t="str">
        <f t="shared" si="10"/>
        <v/>
      </c>
    </row>
    <row r="214" spans="13:15">
      <c r="M214" s="91"/>
      <c r="N214" s="23">
        <f t="shared" si="9"/>
        <v>0</v>
      </c>
      <c r="O214" s="23" t="str">
        <f t="shared" si="10"/>
        <v/>
      </c>
    </row>
    <row r="215" spans="13:15">
      <c r="M215" s="91"/>
      <c r="N215" s="23">
        <f t="shared" si="9"/>
        <v>0</v>
      </c>
      <c r="O215" s="23" t="str">
        <f t="shared" si="10"/>
        <v/>
      </c>
    </row>
    <row r="216" spans="13:15">
      <c r="M216" s="91"/>
      <c r="N216" s="23">
        <f t="shared" si="9"/>
        <v>0</v>
      </c>
      <c r="O216" s="23" t="str">
        <f t="shared" si="10"/>
        <v/>
      </c>
    </row>
    <row r="217" spans="13:15">
      <c r="M217" s="91"/>
      <c r="N217" s="23">
        <f t="shared" si="9"/>
        <v>0</v>
      </c>
      <c r="O217" s="23" t="str">
        <f t="shared" si="10"/>
        <v/>
      </c>
    </row>
    <row r="218" spans="13:15">
      <c r="M218" s="91"/>
      <c r="N218" s="23">
        <f t="shared" si="9"/>
        <v>0</v>
      </c>
      <c r="O218" s="23" t="str">
        <f t="shared" si="10"/>
        <v/>
      </c>
    </row>
    <row r="219" spans="13:15">
      <c r="M219" s="91"/>
      <c r="N219" s="23">
        <f t="shared" si="9"/>
        <v>0</v>
      </c>
      <c r="O219" s="23" t="str">
        <f t="shared" si="10"/>
        <v/>
      </c>
    </row>
    <row r="220" spans="13:15">
      <c r="M220" s="91"/>
      <c r="N220" s="23">
        <f t="shared" si="9"/>
        <v>0</v>
      </c>
      <c r="O220" s="23" t="str">
        <f t="shared" si="10"/>
        <v/>
      </c>
    </row>
    <row r="221" spans="13:15">
      <c r="M221" s="91"/>
      <c r="N221" s="23">
        <f t="shared" si="9"/>
        <v>0</v>
      </c>
      <c r="O221" s="23" t="str">
        <f t="shared" si="10"/>
        <v/>
      </c>
    </row>
    <row r="222" spans="13:15">
      <c r="M222" s="25"/>
      <c r="N222" s="23">
        <f t="shared" si="9"/>
        <v>0</v>
      </c>
      <c r="O222" s="23" t="str">
        <f t="shared" si="10"/>
        <v/>
      </c>
    </row>
    <row r="223" spans="13:15">
      <c r="M223" s="25"/>
      <c r="N223" s="23">
        <f t="shared" si="9"/>
        <v>0</v>
      </c>
      <c r="O223" s="23" t="str">
        <f t="shared" si="10"/>
        <v/>
      </c>
    </row>
    <row r="224" spans="13:15">
      <c r="M224" s="25"/>
      <c r="N224" s="23">
        <f t="shared" si="9"/>
        <v>0</v>
      </c>
      <c r="O224" s="23" t="str">
        <f t="shared" si="10"/>
        <v/>
      </c>
    </row>
    <row r="225" spans="13:15">
      <c r="M225" s="25"/>
      <c r="N225" s="23">
        <f t="shared" si="9"/>
        <v>0</v>
      </c>
      <c r="O225" s="23" t="str">
        <f t="shared" si="10"/>
        <v/>
      </c>
    </row>
    <row r="226" spans="13:15">
      <c r="M226" s="25"/>
      <c r="N226" s="23">
        <f t="shared" si="9"/>
        <v>0</v>
      </c>
      <c r="O226" s="23" t="str">
        <f t="shared" si="10"/>
        <v/>
      </c>
    </row>
    <row r="227" spans="13:15">
      <c r="M227" s="25"/>
      <c r="N227" s="23">
        <f t="shared" si="9"/>
        <v>0</v>
      </c>
      <c r="O227" s="23" t="str">
        <f t="shared" si="10"/>
        <v/>
      </c>
    </row>
    <row r="228" spans="13:15">
      <c r="M228" s="25"/>
      <c r="N228" s="23">
        <f t="shared" si="9"/>
        <v>0</v>
      </c>
      <c r="O228" s="23" t="str">
        <f t="shared" si="10"/>
        <v/>
      </c>
    </row>
    <row r="229" spans="13:15">
      <c r="N229" s="23">
        <f t="shared" si="9"/>
        <v>0</v>
      </c>
      <c r="O229" s="23" t="str">
        <f t="shared" si="10"/>
        <v/>
      </c>
    </row>
    <row r="230" spans="13:15">
      <c r="N230" s="23">
        <f t="shared" si="9"/>
        <v>0</v>
      </c>
      <c r="O230" s="23" t="str">
        <f t="shared" si="10"/>
        <v/>
      </c>
    </row>
    <row r="231" spans="13:15">
      <c r="N231" s="23">
        <f t="shared" si="9"/>
        <v>0</v>
      </c>
      <c r="O231" s="23" t="str">
        <f t="shared" si="10"/>
        <v/>
      </c>
    </row>
    <row r="232" spans="13:15">
      <c r="N232" s="23">
        <f t="shared" si="9"/>
        <v>0</v>
      </c>
      <c r="O232" s="23" t="str">
        <f t="shared" si="10"/>
        <v/>
      </c>
    </row>
    <row r="233" spans="13:15">
      <c r="N233" s="23">
        <f t="shared" si="9"/>
        <v>0</v>
      </c>
      <c r="O233" s="23" t="str">
        <f t="shared" si="10"/>
        <v/>
      </c>
    </row>
    <row r="234" spans="13:15">
      <c r="N234" s="23">
        <f t="shared" si="9"/>
        <v>0</v>
      </c>
      <c r="O234" s="23" t="str">
        <f t="shared" si="10"/>
        <v/>
      </c>
    </row>
    <row r="235" spans="13:15">
      <c r="N235" s="23">
        <f t="shared" si="9"/>
        <v>0</v>
      </c>
      <c r="O235" s="23" t="str">
        <f t="shared" si="10"/>
        <v/>
      </c>
    </row>
    <row r="236" spans="13:15">
      <c r="N236" s="23">
        <f t="shared" si="9"/>
        <v>0</v>
      </c>
      <c r="O236" s="23" t="str">
        <f t="shared" si="10"/>
        <v/>
      </c>
    </row>
    <row r="237" spans="13:15">
      <c r="N237" s="23">
        <f t="shared" si="9"/>
        <v>0</v>
      </c>
      <c r="O237" s="23" t="str">
        <f t="shared" si="10"/>
        <v/>
      </c>
    </row>
    <row r="238" spans="13:15">
      <c r="N238" s="23">
        <f t="shared" si="9"/>
        <v>0</v>
      </c>
      <c r="O238" s="23" t="str">
        <f t="shared" si="10"/>
        <v/>
      </c>
    </row>
    <row r="239" spans="13:15">
      <c r="N239" s="23">
        <f t="shared" si="9"/>
        <v>0</v>
      </c>
      <c r="O239" s="23" t="str">
        <f t="shared" si="10"/>
        <v/>
      </c>
    </row>
    <row r="240" spans="13:15">
      <c r="N240" s="23">
        <f t="shared" si="9"/>
        <v>0</v>
      </c>
      <c r="O240" s="23" t="str">
        <f t="shared" si="10"/>
        <v/>
      </c>
    </row>
    <row r="241" spans="14:15">
      <c r="N241" s="23">
        <f t="shared" si="9"/>
        <v>0</v>
      </c>
      <c r="O241" s="23" t="str">
        <f t="shared" si="10"/>
        <v/>
      </c>
    </row>
    <row r="242" spans="14:15">
      <c r="N242" s="23">
        <f t="shared" si="9"/>
        <v>0</v>
      </c>
      <c r="O242" s="23" t="str">
        <f t="shared" si="10"/>
        <v/>
      </c>
    </row>
    <row r="243" spans="14:15">
      <c r="N243" s="23">
        <f t="shared" si="9"/>
        <v>0</v>
      </c>
      <c r="O243" s="23" t="str">
        <f t="shared" si="10"/>
        <v/>
      </c>
    </row>
    <row r="244" spans="14:15">
      <c r="N244" s="23">
        <f t="shared" si="9"/>
        <v>0</v>
      </c>
      <c r="O244" s="23" t="str">
        <f t="shared" si="10"/>
        <v/>
      </c>
    </row>
    <row r="245" spans="14:15">
      <c r="N245" s="23">
        <f t="shared" si="9"/>
        <v>0</v>
      </c>
      <c r="O245" s="23" t="str">
        <f t="shared" si="10"/>
        <v/>
      </c>
    </row>
    <row r="246" spans="14:15">
      <c r="N246" s="23">
        <f t="shared" si="9"/>
        <v>0</v>
      </c>
      <c r="O246" s="23" t="str">
        <f t="shared" si="10"/>
        <v/>
      </c>
    </row>
    <row r="247" spans="14:15">
      <c r="N247" s="23">
        <f t="shared" si="9"/>
        <v>0</v>
      </c>
      <c r="O247" s="23" t="str">
        <f t="shared" si="10"/>
        <v/>
      </c>
    </row>
    <row r="248" spans="14:15">
      <c r="N248" s="23">
        <f t="shared" si="9"/>
        <v>0</v>
      </c>
      <c r="O248" s="23" t="str">
        <f t="shared" si="10"/>
        <v/>
      </c>
    </row>
    <row r="249" spans="14:15">
      <c r="N249" s="23">
        <f t="shared" si="9"/>
        <v>0</v>
      </c>
      <c r="O249" s="23" t="str">
        <f t="shared" si="10"/>
        <v/>
      </c>
    </row>
    <row r="250" spans="14:15">
      <c r="N250" s="23">
        <f t="shared" si="9"/>
        <v>0</v>
      </c>
      <c r="O250" s="23" t="str">
        <f t="shared" si="10"/>
        <v/>
      </c>
    </row>
    <row r="251" spans="14:15">
      <c r="N251" s="23">
        <f t="shared" si="9"/>
        <v>0</v>
      </c>
      <c r="O251" s="23" t="str">
        <f t="shared" si="10"/>
        <v/>
      </c>
    </row>
    <row r="252" spans="14:15">
      <c r="N252" s="23">
        <f t="shared" si="9"/>
        <v>0</v>
      </c>
      <c r="O252" s="23" t="str">
        <f t="shared" si="10"/>
        <v/>
      </c>
    </row>
    <row r="253" spans="14:15">
      <c r="N253" s="23">
        <f t="shared" si="9"/>
        <v>0</v>
      </c>
      <c r="O253" s="23" t="str">
        <f t="shared" si="10"/>
        <v/>
      </c>
    </row>
    <row r="254" spans="14:15">
      <c r="N254" s="23">
        <f t="shared" si="9"/>
        <v>0</v>
      </c>
      <c r="O254" s="23" t="str">
        <f t="shared" si="10"/>
        <v/>
      </c>
    </row>
    <row r="255" spans="14:15">
      <c r="N255" s="23">
        <f t="shared" si="9"/>
        <v>0</v>
      </c>
      <c r="O255" s="23" t="str">
        <f t="shared" si="10"/>
        <v/>
      </c>
    </row>
    <row r="256" spans="14:15">
      <c r="N256" s="23">
        <f t="shared" si="9"/>
        <v>0</v>
      </c>
      <c r="O256" s="23" t="str">
        <f t="shared" si="10"/>
        <v/>
      </c>
    </row>
    <row r="257" spans="14:15">
      <c r="N257" s="23">
        <f t="shared" si="9"/>
        <v>0</v>
      </c>
      <c r="O257" s="23" t="str">
        <f t="shared" si="10"/>
        <v/>
      </c>
    </row>
    <row r="258" spans="14:15">
      <c r="N258" s="23">
        <f t="shared" si="9"/>
        <v>0</v>
      </c>
      <c r="O258" s="23" t="str">
        <f t="shared" si="10"/>
        <v/>
      </c>
    </row>
    <row r="259" spans="14:15">
      <c r="N259" s="23">
        <f t="shared" si="9"/>
        <v>0</v>
      </c>
      <c r="O259" s="23" t="str">
        <f t="shared" si="10"/>
        <v/>
      </c>
    </row>
    <row r="260" spans="14:15">
      <c r="N260" s="23">
        <f t="shared" si="9"/>
        <v>0</v>
      </c>
      <c r="O260" s="23" t="str">
        <f t="shared" si="10"/>
        <v/>
      </c>
    </row>
    <row r="261" spans="14:15">
      <c r="N261" s="23">
        <f t="shared" si="9"/>
        <v>0</v>
      </c>
      <c r="O261" s="23" t="str">
        <f t="shared" si="10"/>
        <v/>
      </c>
    </row>
    <row r="262" spans="14:15">
      <c r="N262" s="23">
        <f t="shared" si="9"/>
        <v>0</v>
      </c>
      <c r="O262" s="23" t="str">
        <f t="shared" si="10"/>
        <v/>
      </c>
    </row>
    <row r="263" spans="14:15">
      <c r="N263" s="23">
        <f t="shared" si="9"/>
        <v>0</v>
      </c>
      <c r="O263" s="23" t="str">
        <f t="shared" si="10"/>
        <v/>
      </c>
    </row>
    <row r="264" spans="14:15">
      <c r="N264" s="23">
        <f t="shared" si="9"/>
        <v>0</v>
      </c>
      <c r="O264" s="23" t="str">
        <f t="shared" si="10"/>
        <v/>
      </c>
    </row>
    <row r="265" spans="14:15">
      <c r="N265" s="23">
        <f t="shared" si="9"/>
        <v>0</v>
      </c>
      <c r="O265" s="23" t="str">
        <f t="shared" si="10"/>
        <v/>
      </c>
    </row>
    <row r="266" spans="14:15">
      <c r="N266" s="23">
        <f t="shared" si="9"/>
        <v>0</v>
      </c>
      <c r="O266" s="23" t="str">
        <f t="shared" si="10"/>
        <v/>
      </c>
    </row>
    <row r="267" spans="14:15">
      <c r="N267" s="23">
        <f t="shared" si="9"/>
        <v>0</v>
      </c>
      <c r="O267" s="23" t="str">
        <f t="shared" si="10"/>
        <v/>
      </c>
    </row>
    <row r="268" spans="14:15">
      <c r="N268" s="23">
        <f t="shared" ref="N268:N306" si="11">IF(ISNUMBER(FIND("/",$B265,1)),MID($B265,1,FIND("/",$B265,1)-1),$B265)</f>
        <v>0</v>
      </c>
      <c r="O268" s="23" t="str">
        <f t="shared" ref="O268:O306" si="12">IF(ISNUMBER(FIND("/",$B265,1)),MID($B265,FIND("/",$B265,1)+1,LEN($B265)),"")</f>
        <v/>
      </c>
    </row>
    <row r="269" spans="14:15">
      <c r="N269" s="23">
        <f t="shared" si="11"/>
        <v>0</v>
      </c>
      <c r="O269" s="23" t="str">
        <f t="shared" si="12"/>
        <v/>
      </c>
    </row>
    <row r="270" spans="14:15">
      <c r="N270" s="23">
        <f t="shared" si="11"/>
        <v>0</v>
      </c>
      <c r="O270" s="23" t="str">
        <f t="shared" si="12"/>
        <v/>
      </c>
    </row>
    <row r="271" spans="14:15">
      <c r="N271" s="23">
        <f t="shared" si="11"/>
        <v>0</v>
      </c>
      <c r="O271" s="23" t="str">
        <f t="shared" si="12"/>
        <v/>
      </c>
    </row>
    <row r="272" spans="14:15">
      <c r="N272" s="23">
        <f t="shared" si="11"/>
        <v>0</v>
      </c>
      <c r="O272" s="23" t="str">
        <f t="shared" si="12"/>
        <v/>
      </c>
    </row>
    <row r="273" spans="14:15">
      <c r="N273" s="23">
        <f t="shared" si="11"/>
        <v>0</v>
      </c>
      <c r="O273" s="23" t="str">
        <f t="shared" si="12"/>
        <v/>
      </c>
    </row>
    <row r="274" spans="14:15">
      <c r="N274" s="23">
        <f t="shared" si="11"/>
        <v>0</v>
      </c>
      <c r="O274" s="23" t="str">
        <f t="shared" si="12"/>
        <v/>
      </c>
    </row>
    <row r="275" spans="14:15">
      <c r="N275" s="23">
        <f t="shared" si="11"/>
        <v>0</v>
      </c>
      <c r="O275" s="23" t="str">
        <f t="shared" si="12"/>
        <v/>
      </c>
    </row>
    <row r="276" spans="14:15">
      <c r="N276" s="23">
        <f t="shared" si="11"/>
        <v>0</v>
      </c>
      <c r="O276" s="23" t="str">
        <f t="shared" si="12"/>
        <v/>
      </c>
    </row>
    <row r="277" spans="14:15">
      <c r="N277" s="23">
        <f t="shared" si="11"/>
        <v>0</v>
      </c>
      <c r="O277" s="23" t="str">
        <f t="shared" si="12"/>
        <v/>
      </c>
    </row>
    <row r="278" spans="14:15">
      <c r="N278" s="23">
        <f t="shared" si="11"/>
        <v>0</v>
      </c>
      <c r="O278" s="23" t="str">
        <f t="shared" si="12"/>
        <v/>
      </c>
    </row>
    <row r="279" spans="14:15">
      <c r="N279" s="23">
        <f t="shared" si="11"/>
        <v>0</v>
      </c>
      <c r="O279" s="23" t="str">
        <f t="shared" si="12"/>
        <v/>
      </c>
    </row>
    <row r="280" spans="14:15">
      <c r="N280" s="23">
        <f t="shared" si="11"/>
        <v>0</v>
      </c>
      <c r="O280" s="23" t="str">
        <f t="shared" si="12"/>
        <v/>
      </c>
    </row>
    <row r="281" spans="14:15">
      <c r="N281" s="23">
        <f t="shared" si="11"/>
        <v>0</v>
      </c>
      <c r="O281" s="23" t="str">
        <f t="shared" si="12"/>
        <v/>
      </c>
    </row>
    <row r="282" spans="14:15">
      <c r="N282" s="23">
        <f t="shared" si="11"/>
        <v>0</v>
      </c>
      <c r="O282" s="23" t="str">
        <f t="shared" si="12"/>
        <v/>
      </c>
    </row>
    <row r="283" spans="14:15">
      <c r="N283" s="23">
        <f t="shared" si="11"/>
        <v>0</v>
      </c>
      <c r="O283" s="23" t="str">
        <f t="shared" si="12"/>
        <v/>
      </c>
    </row>
    <row r="284" spans="14:15">
      <c r="N284" s="23">
        <f t="shared" si="11"/>
        <v>0</v>
      </c>
      <c r="O284" s="23" t="str">
        <f t="shared" si="12"/>
        <v/>
      </c>
    </row>
    <row r="285" spans="14:15">
      <c r="N285" s="23">
        <f t="shared" si="11"/>
        <v>0</v>
      </c>
      <c r="O285" s="23" t="str">
        <f t="shared" si="12"/>
        <v/>
      </c>
    </row>
    <row r="286" spans="14:15">
      <c r="N286" s="23">
        <f t="shared" si="11"/>
        <v>0</v>
      </c>
      <c r="O286" s="23" t="str">
        <f t="shared" si="12"/>
        <v/>
      </c>
    </row>
    <row r="287" spans="14:15">
      <c r="N287" s="23">
        <f t="shared" si="11"/>
        <v>0</v>
      </c>
      <c r="O287" s="23" t="str">
        <f t="shared" si="12"/>
        <v/>
      </c>
    </row>
    <row r="288" spans="14:15">
      <c r="N288" s="23">
        <f t="shared" si="11"/>
        <v>0</v>
      </c>
      <c r="O288" s="23" t="str">
        <f t="shared" si="12"/>
        <v/>
      </c>
    </row>
    <row r="289" spans="13:15">
      <c r="N289" s="23">
        <f t="shared" si="11"/>
        <v>0</v>
      </c>
      <c r="O289" s="23" t="str">
        <f t="shared" si="12"/>
        <v/>
      </c>
    </row>
    <row r="290" spans="13:15">
      <c r="N290" s="23">
        <f t="shared" si="11"/>
        <v>0</v>
      </c>
      <c r="O290" s="23" t="str">
        <f t="shared" si="12"/>
        <v/>
      </c>
    </row>
    <row r="291" spans="13:15">
      <c r="N291" s="23">
        <f t="shared" si="11"/>
        <v>0</v>
      </c>
      <c r="O291" s="23" t="str">
        <f t="shared" si="12"/>
        <v/>
      </c>
    </row>
    <row r="292" spans="13:15">
      <c r="N292" s="23">
        <f t="shared" si="11"/>
        <v>0</v>
      </c>
      <c r="O292" s="23" t="str">
        <f t="shared" si="12"/>
        <v/>
      </c>
    </row>
    <row r="293" spans="13:15">
      <c r="N293" s="23">
        <f t="shared" si="11"/>
        <v>0</v>
      </c>
      <c r="O293" s="23" t="str">
        <f t="shared" si="12"/>
        <v/>
      </c>
    </row>
    <row r="294" spans="13:15">
      <c r="N294" s="23">
        <f t="shared" si="11"/>
        <v>0</v>
      </c>
      <c r="O294" s="23" t="str">
        <f t="shared" si="12"/>
        <v/>
      </c>
    </row>
    <row r="295" spans="13:15">
      <c r="N295" s="23">
        <f t="shared" si="11"/>
        <v>0</v>
      </c>
      <c r="O295" s="23" t="str">
        <f t="shared" si="12"/>
        <v/>
      </c>
    </row>
    <row r="296" spans="13:15">
      <c r="N296" s="23">
        <f t="shared" si="11"/>
        <v>0</v>
      </c>
      <c r="O296" s="23" t="str">
        <f t="shared" si="12"/>
        <v/>
      </c>
    </row>
    <row r="297" spans="13:15">
      <c r="N297" s="23">
        <f t="shared" si="11"/>
        <v>0</v>
      </c>
      <c r="O297" s="23" t="str">
        <f t="shared" si="12"/>
        <v/>
      </c>
    </row>
    <row r="298" spans="13:15">
      <c r="N298" s="23">
        <f t="shared" si="11"/>
        <v>0</v>
      </c>
      <c r="O298" s="23" t="str">
        <f t="shared" si="12"/>
        <v/>
      </c>
    </row>
    <row r="299" spans="13:15">
      <c r="N299" s="23">
        <f t="shared" si="11"/>
        <v>0</v>
      </c>
      <c r="O299" s="23" t="str">
        <f t="shared" si="12"/>
        <v/>
      </c>
    </row>
    <row r="300" spans="13:15">
      <c r="N300" s="23">
        <f t="shared" si="11"/>
        <v>0</v>
      </c>
      <c r="O300" s="23" t="str">
        <f t="shared" si="12"/>
        <v/>
      </c>
    </row>
    <row r="301" spans="13:15">
      <c r="N301" s="23">
        <f t="shared" si="11"/>
        <v>0</v>
      </c>
      <c r="O301" s="23" t="str">
        <f t="shared" si="12"/>
        <v/>
      </c>
    </row>
    <row r="302" spans="13:15">
      <c r="M302" s="92"/>
      <c r="N302" s="23">
        <f t="shared" si="11"/>
        <v>0</v>
      </c>
      <c r="O302" s="23" t="str">
        <f t="shared" si="12"/>
        <v/>
      </c>
    </row>
    <row r="303" spans="13:15">
      <c r="M303" s="88"/>
      <c r="N303" s="23">
        <f t="shared" si="11"/>
        <v>0</v>
      </c>
      <c r="O303" s="23" t="str">
        <f t="shared" si="12"/>
        <v/>
      </c>
    </row>
    <row r="304" spans="13:15">
      <c r="M304" s="88"/>
      <c r="N304" s="23">
        <f t="shared" si="11"/>
        <v>0</v>
      </c>
      <c r="O304" s="23" t="str">
        <f t="shared" si="12"/>
        <v/>
      </c>
    </row>
    <row r="305" spans="13:15">
      <c r="M305" s="92"/>
      <c r="N305" s="23">
        <f t="shared" si="11"/>
        <v>0</v>
      </c>
      <c r="O305" s="23" t="str">
        <f t="shared" si="12"/>
        <v/>
      </c>
    </row>
    <row r="306" spans="13:15">
      <c r="M306" s="92"/>
      <c r="N306" s="23">
        <f t="shared" si="11"/>
        <v>0</v>
      </c>
      <c r="O306" s="23" t="str">
        <f t="shared" si="12"/>
        <v/>
      </c>
    </row>
    <row r="307" spans="13:15">
      <c r="M307" s="92"/>
    </row>
    <row r="308" spans="13:15">
      <c r="M308" s="92"/>
    </row>
    <row r="309" spans="13:15">
      <c r="M309" s="93"/>
    </row>
    <row r="310" spans="13:15">
      <c r="M310" s="93"/>
    </row>
  </sheetData>
  <mergeCells count="2">
    <mergeCell ref="A1:H1"/>
    <mergeCell ref="A3:G3"/>
  </mergeCells>
  <conditionalFormatting sqref="E8:F10 E5:F5">
    <cfRule type="containsText" dxfId="405" priority="235" operator="containsText" text="CADUCADO">
      <formula>NOT(ISERROR(SEARCH("CADUCADO",E5)))</formula>
    </cfRule>
    <cfRule type="expression" dxfId="404" priority="236">
      <formula xml:space="preserve"> CADUCADO</formula>
    </cfRule>
  </conditionalFormatting>
  <conditionalFormatting sqref="E8:E10 E5">
    <cfRule type="containsText" dxfId="403" priority="233" operator="containsText" text="CADUCADO">
      <formula>NOT(ISERROR(SEARCH("CADUCADO",E5)))</formula>
    </cfRule>
  </conditionalFormatting>
  <conditionalFormatting sqref="F8:F10 F5">
    <cfRule type="containsText" dxfId="402" priority="229" operator="containsText" text="ALERTA">
      <formula>NOT(ISERROR(SEARCH("ALERTA",F5)))</formula>
    </cfRule>
  </conditionalFormatting>
  <conditionalFormatting sqref="E5">
    <cfRule type="containsText" dxfId="401" priority="209" operator="containsText" text="CADUCADO">
      <formula>NOT(ISERROR(SEARCH("CADUCADO",E5)))</formula>
    </cfRule>
    <cfRule type="expression" dxfId="400" priority="210">
      <formula xml:space="preserve"> CADUCADO</formula>
    </cfRule>
  </conditionalFormatting>
  <conditionalFormatting sqref="E5">
    <cfRule type="containsText" dxfId="399" priority="208" operator="containsText" text="CADUCADO">
      <formula>NOT(ISERROR(SEARCH("CADUCADO",E5)))</formula>
    </cfRule>
  </conditionalFormatting>
  <conditionalFormatting sqref="F5">
    <cfRule type="containsText" dxfId="398" priority="205" operator="containsText" text="ALERTA">
      <formula>NOT(ISERROR(SEARCH("ALERTA",F5)))</formula>
    </cfRule>
  </conditionalFormatting>
  <conditionalFormatting sqref="F5">
    <cfRule type="containsText" dxfId="397" priority="206" operator="containsText" text="CADUCADO">
      <formula>NOT(ISERROR(SEARCH("CADUCADO",F5)))</formula>
    </cfRule>
    <cfRule type="expression" dxfId="396" priority="207">
      <formula xml:space="preserve"> CADUCADO</formula>
    </cfRule>
  </conditionalFormatting>
  <conditionalFormatting sqref="E5">
    <cfRule type="containsText" dxfId="395" priority="203" operator="containsText" text="CADUCADO">
      <formula>NOT(ISERROR(SEARCH("CADUCADO",E5)))</formula>
    </cfRule>
    <cfRule type="expression" dxfId="394" priority="204">
      <formula xml:space="preserve"> CADUCADO</formula>
    </cfRule>
  </conditionalFormatting>
  <conditionalFormatting sqref="E5">
    <cfRule type="containsText" dxfId="393" priority="202" operator="containsText" text="CADUCADO">
      <formula>NOT(ISERROR(SEARCH("CADUCADO",E5)))</formula>
    </cfRule>
  </conditionalFormatting>
  <conditionalFormatting sqref="F5">
    <cfRule type="containsText" dxfId="392" priority="199" operator="containsText" text="ALERTA">
      <formula>NOT(ISERROR(SEARCH("ALERTA",F5)))</formula>
    </cfRule>
  </conditionalFormatting>
  <conditionalFormatting sqref="F5">
    <cfRule type="containsText" dxfId="391" priority="200" operator="containsText" text="CADUCADO">
      <formula>NOT(ISERROR(SEARCH("CADUCADO",F5)))</formula>
    </cfRule>
    <cfRule type="expression" dxfId="390" priority="201">
      <formula xml:space="preserve"> CADUCADO</formula>
    </cfRule>
  </conditionalFormatting>
  <conditionalFormatting sqref="E5">
    <cfRule type="containsText" dxfId="389" priority="197" operator="containsText" text="CADUCADO">
      <formula>NOT(ISERROR(SEARCH("CADUCADO",E5)))</formula>
    </cfRule>
    <cfRule type="expression" dxfId="388" priority="198">
      <formula xml:space="preserve"> CADUCADO</formula>
    </cfRule>
  </conditionalFormatting>
  <conditionalFormatting sqref="E5">
    <cfRule type="containsText" dxfId="387" priority="196" operator="containsText" text="CADUCADO">
      <formula>NOT(ISERROR(SEARCH("CADUCADO",E5)))</formula>
    </cfRule>
  </conditionalFormatting>
  <conditionalFormatting sqref="F5">
    <cfRule type="containsText" dxfId="386" priority="193" operator="containsText" text="ALERTA">
      <formula>NOT(ISERROR(SEARCH("ALERTA",F5)))</formula>
    </cfRule>
  </conditionalFormatting>
  <conditionalFormatting sqref="F5">
    <cfRule type="containsText" dxfId="385" priority="194" operator="containsText" text="CADUCADO">
      <formula>NOT(ISERROR(SEARCH("CADUCADO",F5)))</formula>
    </cfRule>
    <cfRule type="expression" dxfId="384" priority="195">
      <formula xml:space="preserve"> CADUCADO</formula>
    </cfRule>
  </conditionalFormatting>
  <conditionalFormatting sqref="E6">
    <cfRule type="containsText" dxfId="383" priority="191" operator="containsText" text="CADUCADO">
      <formula>NOT(ISERROR(SEARCH("CADUCADO",E6)))</formula>
    </cfRule>
    <cfRule type="expression" dxfId="382" priority="192">
      <formula xml:space="preserve"> CADUCADO</formula>
    </cfRule>
  </conditionalFormatting>
  <conditionalFormatting sqref="E6">
    <cfRule type="containsText" dxfId="381" priority="190" operator="containsText" text="CADUCADO">
      <formula>NOT(ISERROR(SEARCH("CADUCADO",E6)))</formula>
    </cfRule>
  </conditionalFormatting>
  <conditionalFormatting sqref="F6">
    <cfRule type="containsText" dxfId="380" priority="187" operator="containsText" text="ALERTA">
      <formula>NOT(ISERROR(SEARCH("ALERTA",F6)))</formula>
    </cfRule>
  </conditionalFormatting>
  <conditionalFormatting sqref="F6">
    <cfRule type="containsText" dxfId="379" priority="188" operator="containsText" text="CADUCADO">
      <formula>NOT(ISERROR(SEARCH("CADUCADO",F6)))</formula>
    </cfRule>
    <cfRule type="expression" dxfId="378" priority="189">
      <formula xml:space="preserve"> CADUCADO</formula>
    </cfRule>
  </conditionalFormatting>
  <conditionalFormatting sqref="E6">
    <cfRule type="containsText" dxfId="377" priority="185" operator="containsText" text="CADUCADO">
      <formula>NOT(ISERROR(SEARCH("CADUCADO",E6)))</formula>
    </cfRule>
    <cfRule type="expression" dxfId="376" priority="186">
      <formula xml:space="preserve"> CADUCADO</formula>
    </cfRule>
  </conditionalFormatting>
  <conditionalFormatting sqref="E6">
    <cfRule type="containsText" dxfId="375" priority="184" operator="containsText" text="CADUCADO">
      <formula>NOT(ISERROR(SEARCH("CADUCADO",E6)))</formula>
    </cfRule>
  </conditionalFormatting>
  <conditionalFormatting sqref="F6">
    <cfRule type="containsText" dxfId="374" priority="181" operator="containsText" text="ALERTA">
      <formula>NOT(ISERROR(SEARCH("ALERTA",F6)))</formula>
    </cfRule>
  </conditionalFormatting>
  <conditionalFormatting sqref="F6">
    <cfRule type="containsText" dxfId="373" priority="182" operator="containsText" text="CADUCADO">
      <formula>NOT(ISERROR(SEARCH("CADUCADO",F6)))</formula>
    </cfRule>
    <cfRule type="expression" dxfId="372" priority="183">
      <formula xml:space="preserve"> CADUCADO</formula>
    </cfRule>
  </conditionalFormatting>
  <conditionalFormatting sqref="E6">
    <cfRule type="containsText" dxfId="371" priority="179" operator="containsText" text="CADUCADO">
      <formula>NOT(ISERROR(SEARCH("CADUCADO",E6)))</formula>
    </cfRule>
    <cfRule type="expression" dxfId="370" priority="180">
      <formula xml:space="preserve"> CADUCADO</formula>
    </cfRule>
  </conditionalFormatting>
  <conditionalFormatting sqref="E6">
    <cfRule type="containsText" dxfId="369" priority="178" operator="containsText" text="CADUCADO">
      <formula>NOT(ISERROR(SEARCH("CADUCADO",E6)))</formula>
    </cfRule>
  </conditionalFormatting>
  <conditionalFormatting sqref="F6">
    <cfRule type="containsText" dxfId="368" priority="175" operator="containsText" text="ALERTA">
      <formula>NOT(ISERROR(SEARCH("ALERTA",F6)))</formula>
    </cfRule>
  </conditionalFormatting>
  <conditionalFormatting sqref="F6">
    <cfRule type="containsText" dxfId="367" priority="176" operator="containsText" text="CADUCADO">
      <formula>NOT(ISERROR(SEARCH("CADUCADO",F6)))</formula>
    </cfRule>
    <cfRule type="expression" dxfId="366" priority="177">
      <formula xml:space="preserve"> CADUCADO</formula>
    </cfRule>
  </conditionalFormatting>
  <conditionalFormatting sqref="E6">
    <cfRule type="containsText" dxfId="365" priority="173" operator="containsText" text="CADUCADO">
      <formula>NOT(ISERROR(SEARCH("CADUCADO",E6)))</formula>
    </cfRule>
    <cfRule type="expression" dxfId="364" priority="174">
      <formula xml:space="preserve"> CADUCADO</formula>
    </cfRule>
  </conditionalFormatting>
  <conditionalFormatting sqref="E6">
    <cfRule type="containsText" dxfId="363" priority="172" operator="containsText" text="CADUCADO">
      <formula>NOT(ISERROR(SEARCH("CADUCADO",E6)))</formula>
    </cfRule>
  </conditionalFormatting>
  <conditionalFormatting sqref="F6">
    <cfRule type="containsText" dxfId="362" priority="169" operator="containsText" text="ALERTA">
      <formula>NOT(ISERROR(SEARCH("ALERTA",F6)))</formula>
    </cfRule>
  </conditionalFormatting>
  <conditionalFormatting sqref="F6">
    <cfRule type="containsText" dxfId="361" priority="170" operator="containsText" text="CADUCADO">
      <formula>NOT(ISERROR(SEARCH("CADUCADO",F6)))</formula>
    </cfRule>
    <cfRule type="expression" dxfId="360" priority="171">
      <formula xml:space="preserve"> CADUCADO</formula>
    </cfRule>
  </conditionalFormatting>
  <conditionalFormatting sqref="E7">
    <cfRule type="containsText" dxfId="359" priority="167" operator="containsText" text="CADUCADO">
      <formula>NOT(ISERROR(SEARCH("CADUCADO",E7)))</formula>
    </cfRule>
    <cfRule type="expression" dxfId="358" priority="168">
      <formula xml:space="preserve"> CADUCADO</formula>
    </cfRule>
  </conditionalFormatting>
  <conditionalFormatting sqref="E7">
    <cfRule type="containsText" dxfId="357" priority="166" operator="containsText" text="CADUCADO">
      <formula>NOT(ISERROR(SEARCH("CADUCADO",E7)))</formula>
    </cfRule>
  </conditionalFormatting>
  <conditionalFormatting sqref="F7">
    <cfRule type="containsText" dxfId="356" priority="163" operator="containsText" text="ALERTA">
      <formula>NOT(ISERROR(SEARCH("ALERTA",F7)))</formula>
    </cfRule>
  </conditionalFormatting>
  <conditionalFormatting sqref="F7">
    <cfRule type="containsText" dxfId="355" priority="164" operator="containsText" text="CADUCADO">
      <formula>NOT(ISERROR(SEARCH("CADUCADO",F7)))</formula>
    </cfRule>
    <cfRule type="expression" dxfId="354" priority="165">
      <formula xml:space="preserve"> CADUCADO</formula>
    </cfRule>
  </conditionalFormatting>
  <conditionalFormatting sqref="E7">
    <cfRule type="containsText" dxfId="353" priority="161" operator="containsText" text="CADUCADO">
      <formula>NOT(ISERROR(SEARCH("CADUCADO",E7)))</formula>
    </cfRule>
    <cfRule type="expression" dxfId="352" priority="162">
      <formula xml:space="preserve"> CADUCADO</formula>
    </cfRule>
  </conditionalFormatting>
  <conditionalFormatting sqref="E7">
    <cfRule type="containsText" dxfId="351" priority="160" operator="containsText" text="CADUCADO">
      <formula>NOT(ISERROR(SEARCH("CADUCADO",E7)))</formula>
    </cfRule>
  </conditionalFormatting>
  <conditionalFormatting sqref="F7">
    <cfRule type="containsText" dxfId="350" priority="157" operator="containsText" text="ALERTA">
      <formula>NOT(ISERROR(SEARCH("ALERTA",F7)))</formula>
    </cfRule>
  </conditionalFormatting>
  <conditionalFormatting sqref="F7">
    <cfRule type="containsText" dxfId="349" priority="158" operator="containsText" text="CADUCADO">
      <formula>NOT(ISERROR(SEARCH("CADUCADO",F7)))</formula>
    </cfRule>
    <cfRule type="expression" dxfId="348" priority="159">
      <formula xml:space="preserve"> CADUCADO</formula>
    </cfRule>
  </conditionalFormatting>
  <conditionalFormatting sqref="E7">
    <cfRule type="containsText" dxfId="347" priority="155" operator="containsText" text="CADUCADO">
      <formula>NOT(ISERROR(SEARCH("CADUCADO",E7)))</formula>
    </cfRule>
    <cfRule type="expression" dxfId="346" priority="156">
      <formula xml:space="preserve"> CADUCADO</formula>
    </cfRule>
  </conditionalFormatting>
  <conditionalFormatting sqref="E7">
    <cfRule type="containsText" dxfId="345" priority="154" operator="containsText" text="CADUCADO">
      <formula>NOT(ISERROR(SEARCH("CADUCADO",E7)))</formula>
    </cfRule>
  </conditionalFormatting>
  <conditionalFormatting sqref="F7">
    <cfRule type="containsText" dxfId="344" priority="151" operator="containsText" text="ALERTA">
      <formula>NOT(ISERROR(SEARCH("ALERTA",F7)))</formula>
    </cfRule>
  </conditionalFormatting>
  <conditionalFormatting sqref="F7">
    <cfRule type="containsText" dxfId="343" priority="152" operator="containsText" text="CADUCADO">
      <formula>NOT(ISERROR(SEARCH("CADUCADO",F7)))</formula>
    </cfRule>
    <cfRule type="expression" dxfId="342" priority="153">
      <formula xml:space="preserve"> CADUCADO</formula>
    </cfRule>
  </conditionalFormatting>
  <conditionalFormatting sqref="E7">
    <cfRule type="containsText" dxfId="341" priority="149" operator="containsText" text="CADUCADO">
      <formula>NOT(ISERROR(SEARCH("CADUCADO",E7)))</formula>
    </cfRule>
    <cfRule type="expression" dxfId="340" priority="150">
      <formula xml:space="preserve"> CADUCADO</formula>
    </cfRule>
  </conditionalFormatting>
  <conditionalFormatting sqref="E7">
    <cfRule type="containsText" dxfId="339" priority="148" operator="containsText" text="CADUCADO">
      <formula>NOT(ISERROR(SEARCH("CADUCADO",E7)))</formula>
    </cfRule>
  </conditionalFormatting>
  <conditionalFormatting sqref="F7">
    <cfRule type="containsText" dxfId="338" priority="145" operator="containsText" text="ALERTA">
      <formula>NOT(ISERROR(SEARCH("ALERTA",F7)))</formula>
    </cfRule>
  </conditionalFormatting>
  <conditionalFormatting sqref="F7">
    <cfRule type="containsText" dxfId="337" priority="146" operator="containsText" text="CADUCADO">
      <formula>NOT(ISERROR(SEARCH("CADUCADO",F7)))</formula>
    </cfRule>
    <cfRule type="expression" dxfId="336" priority="147">
      <formula xml:space="preserve"> CADUCADO</formula>
    </cfRule>
  </conditionalFormatting>
  <conditionalFormatting sqref="E11">
    <cfRule type="containsText" dxfId="335" priority="143" operator="containsText" text="CADUCADO">
      <formula>NOT(ISERROR(SEARCH("CADUCADO",E11)))</formula>
    </cfRule>
    <cfRule type="expression" dxfId="334" priority="144">
      <formula xml:space="preserve"> CADUCADO</formula>
    </cfRule>
  </conditionalFormatting>
  <conditionalFormatting sqref="E11">
    <cfRule type="containsText" dxfId="333" priority="142" operator="containsText" text="CADUCADO">
      <formula>NOT(ISERROR(SEARCH("CADUCADO",E11)))</formula>
    </cfRule>
  </conditionalFormatting>
  <conditionalFormatting sqref="F11">
    <cfRule type="containsText" dxfId="332" priority="139" operator="containsText" text="ALERTA">
      <formula>NOT(ISERROR(SEARCH("ALERTA",F11)))</formula>
    </cfRule>
  </conditionalFormatting>
  <conditionalFormatting sqref="F11">
    <cfRule type="containsText" dxfId="331" priority="140" operator="containsText" text="CADUCADO">
      <formula>NOT(ISERROR(SEARCH("CADUCADO",F11)))</formula>
    </cfRule>
    <cfRule type="expression" dxfId="330" priority="141">
      <formula xml:space="preserve"> CADUCADO</formula>
    </cfRule>
  </conditionalFormatting>
  <conditionalFormatting sqref="E11">
    <cfRule type="containsText" dxfId="329" priority="137" operator="containsText" text="CADUCADO">
      <formula>NOT(ISERROR(SEARCH("CADUCADO",E11)))</formula>
    </cfRule>
    <cfRule type="expression" dxfId="328" priority="138">
      <formula xml:space="preserve"> CADUCADO</formula>
    </cfRule>
  </conditionalFormatting>
  <conditionalFormatting sqref="E11">
    <cfRule type="containsText" dxfId="327" priority="136" operator="containsText" text="CADUCADO">
      <formula>NOT(ISERROR(SEARCH("CADUCADO",E11)))</formula>
    </cfRule>
  </conditionalFormatting>
  <conditionalFormatting sqref="F11">
    <cfRule type="containsText" dxfId="326" priority="133" operator="containsText" text="ALERTA">
      <formula>NOT(ISERROR(SEARCH("ALERTA",F11)))</formula>
    </cfRule>
  </conditionalFormatting>
  <conditionalFormatting sqref="F11">
    <cfRule type="containsText" dxfId="325" priority="134" operator="containsText" text="CADUCADO">
      <formula>NOT(ISERROR(SEARCH("CADUCADO",F11)))</formula>
    </cfRule>
    <cfRule type="expression" dxfId="324" priority="135">
      <formula xml:space="preserve"> CADUCADO</formula>
    </cfRule>
  </conditionalFormatting>
  <conditionalFormatting sqref="E11">
    <cfRule type="containsText" dxfId="323" priority="131" operator="containsText" text="CADUCADO">
      <formula>NOT(ISERROR(SEARCH("CADUCADO",E11)))</formula>
    </cfRule>
    <cfRule type="expression" dxfId="322" priority="132">
      <formula xml:space="preserve"> CADUCADO</formula>
    </cfRule>
  </conditionalFormatting>
  <conditionalFormatting sqref="E11">
    <cfRule type="containsText" dxfId="321" priority="130" operator="containsText" text="CADUCADO">
      <formula>NOT(ISERROR(SEARCH("CADUCADO",E11)))</formula>
    </cfRule>
  </conditionalFormatting>
  <conditionalFormatting sqref="F11">
    <cfRule type="containsText" dxfId="320" priority="127" operator="containsText" text="ALERTA">
      <formula>NOT(ISERROR(SEARCH("ALERTA",F11)))</formula>
    </cfRule>
  </conditionalFormatting>
  <conditionalFormatting sqref="F11">
    <cfRule type="containsText" dxfId="319" priority="128" operator="containsText" text="CADUCADO">
      <formula>NOT(ISERROR(SEARCH("CADUCADO",F11)))</formula>
    </cfRule>
    <cfRule type="expression" dxfId="318" priority="129">
      <formula xml:space="preserve"> CADUCADO</formula>
    </cfRule>
  </conditionalFormatting>
  <conditionalFormatting sqref="E11">
    <cfRule type="containsText" dxfId="317" priority="125" operator="containsText" text="CADUCADO">
      <formula>NOT(ISERROR(SEARCH("CADUCADO",E11)))</formula>
    </cfRule>
    <cfRule type="expression" dxfId="316" priority="126">
      <formula xml:space="preserve"> CADUCADO</formula>
    </cfRule>
  </conditionalFormatting>
  <conditionalFormatting sqref="E11">
    <cfRule type="containsText" dxfId="315" priority="124" operator="containsText" text="CADUCADO">
      <formula>NOT(ISERROR(SEARCH("CADUCADO",E11)))</formula>
    </cfRule>
  </conditionalFormatting>
  <conditionalFormatting sqref="F11">
    <cfRule type="containsText" dxfId="314" priority="121" operator="containsText" text="ALERTA">
      <formula>NOT(ISERROR(SEARCH("ALERTA",F11)))</formula>
    </cfRule>
  </conditionalFormatting>
  <conditionalFormatting sqref="F11">
    <cfRule type="containsText" dxfId="313" priority="122" operator="containsText" text="CADUCADO">
      <formula>NOT(ISERROR(SEARCH("CADUCADO",F11)))</formula>
    </cfRule>
    <cfRule type="expression" dxfId="312" priority="123">
      <formula xml:space="preserve"> CADUCADO</formula>
    </cfRule>
  </conditionalFormatting>
  <hyperlinks>
    <hyperlink ref="A1:H1" location="TITULARES!A1" display="LISTA DE DIAGNOSTICADORES CON AUTORIZACIÓN DE COMERCIALIZACIÓN EN CUBA 2017" xr:uid="{00000000-0004-0000-0B00-000000000000}"/>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BT323"/>
  <sheetViews>
    <sheetView workbookViewId="0">
      <selection sqref="A1:H1"/>
    </sheetView>
  </sheetViews>
  <sheetFormatPr baseColWidth="10" defaultRowHeight="15"/>
  <cols>
    <col min="1" max="1" width="14.42578125" style="14" customWidth="1"/>
    <col min="2" max="2" width="12.28515625" style="14" customWidth="1"/>
    <col min="3" max="3" width="12.140625" style="14" customWidth="1"/>
    <col min="4" max="4" width="14.28515625" style="14" customWidth="1"/>
    <col min="5" max="5" width="16.140625" style="14" customWidth="1"/>
    <col min="6" max="6" width="14.28515625" style="14" customWidth="1"/>
    <col min="7" max="7" width="13.85546875" style="14" customWidth="1"/>
    <col min="8" max="8" width="34.42578125" style="14" customWidth="1"/>
    <col min="9" max="9" width="60.85546875" style="14" customWidth="1"/>
    <col min="10" max="10" width="46.28515625" style="14" customWidth="1"/>
    <col min="11" max="11" width="20.140625" style="11"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1.5703125" style="14" customWidth="1"/>
    <col min="18" max="19" width="11.42578125" style="14"/>
    <col min="20" max="27" width="0" style="14" hidden="1" customWidth="1"/>
    <col min="28" max="16384" width="11.42578125" style="14"/>
  </cols>
  <sheetData>
    <row r="1" spans="1:72" ht="18.75" customHeight="1">
      <c r="A1" s="2295" t="s">
        <v>5695</v>
      </c>
      <c r="B1" s="2295"/>
      <c r="C1" s="2295"/>
      <c r="D1" s="2295"/>
      <c r="E1" s="2295"/>
      <c r="F1" s="2295"/>
      <c r="G1" s="2295"/>
      <c r="H1" s="2295"/>
      <c r="I1" s="391"/>
    </row>
    <row r="2" spans="1:72" ht="26.25" customHeight="1" thickBot="1">
      <c r="A2" s="275" t="s">
        <v>1531</v>
      </c>
      <c r="B2" s="32"/>
      <c r="C2" s="32"/>
      <c r="D2" s="32"/>
      <c r="E2" s="32"/>
      <c r="F2" s="32"/>
      <c r="M2" s="84"/>
      <c r="S2" s="546" t="s">
        <v>2868</v>
      </c>
      <c r="T2" s="547">
        <f ca="1">TODAY()</f>
        <v>45825</v>
      </c>
    </row>
    <row r="3" spans="1:72" ht="23.25" customHeight="1" thickTop="1" thickBot="1">
      <c r="A3" s="2328" t="s">
        <v>1188</v>
      </c>
      <c r="B3" s="2329"/>
      <c r="C3" s="2329"/>
      <c r="D3" s="2329"/>
      <c r="E3" s="2330"/>
      <c r="F3" s="2330"/>
      <c r="G3" s="2331"/>
      <c r="H3" s="276"/>
      <c r="I3" s="276"/>
      <c r="J3" s="276"/>
      <c r="K3" s="277"/>
    </row>
    <row r="4" spans="1:72" s="585" customFormat="1" ht="36.75" customHeight="1" thickTop="1">
      <c r="A4" s="578" t="s">
        <v>1649</v>
      </c>
      <c r="B4" s="579" t="s">
        <v>1187</v>
      </c>
      <c r="C4" s="579" t="s">
        <v>1189</v>
      </c>
      <c r="D4" s="614" t="s">
        <v>1190</v>
      </c>
      <c r="E4" s="616" t="s">
        <v>2869</v>
      </c>
      <c r="F4" s="616" t="s">
        <v>2870</v>
      </c>
      <c r="G4" s="615" t="s">
        <v>1070</v>
      </c>
      <c r="H4" s="563" t="s">
        <v>1632</v>
      </c>
      <c r="I4" s="579" t="s">
        <v>1191</v>
      </c>
      <c r="J4" s="579" t="s">
        <v>1072</v>
      </c>
      <c r="K4" s="617" t="s">
        <v>1071</v>
      </c>
      <c r="L4" s="612" t="s">
        <v>1638</v>
      </c>
      <c r="M4" s="612" t="s">
        <v>1636</v>
      </c>
      <c r="N4" s="612" t="s">
        <v>1637</v>
      </c>
      <c r="O4" s="613" t="s">
        <v>1640</v>
      </c>
      <c r="P4" s="613"/>
      <c r="Q4" s="613"/>
      <c r="R4" s="613"/>
      <c r="S4" s="613"/>
      <c r="T4" s="678"/>
      <c r="U4" s="682">
        <v>2012</v>
      </c>
      <c r="V4" s="677">
        <v>2013</v>
      </c>
      <c r="W4" s="677">
        <v>2014</v>
      </c>
      <c r="X4" s="677">
        <v>2015</v>
      </c>
      <c r="Y4" s="677">
        <v>2016</v>
      </c>
      <c r="Z4" s="682" t="s">
        <v>2872</v>
      </c>
      <c r="AA4" s="699" t="s">
        <v>1641</v>
      </c>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row>
    <row r="5" spans="1:72" ht="30">
      <c r="A5" s="311" t="s">
        <v>1633</v>
      </c>
      <c r="B5" s="198" t="s">
        <v>879</v>
      </c>
      <c r="C5" s="195">
        <v>38756</v>
      </c>
      <c r="D5" s="495">
        <v>46054</v>
      </c>
      <c r="E5" s="393" t="str">
        <f ca="1">IF(D5&lt;=$T$2,"CADUCADO","VIGENTE")</f>
        <v>VIGENTE</v>
      </c>
      <c r="F5" s="393" t="str">
        <f ca="1">IF($T$2&gt;=(EDATE(D5,-4)),"ALERTA","OK")</f>
        <v>OK</v>
      </c>
      <c r="G5" s="194" t="s">
        <v>1305</v>
      </c>
      <c r="H5" s="256" t="s">
        <v>2625</v>
      </c>
      <c r="I5" s="203" t="s">
        <v>1365</v>
      </c>
      <c r="J5" s="196" t="s">
        <v>620</v>
      </c>
      <c r="K5" s="308" t="s">
        <v>619</v>
      </c>
      <c r="L5" s="84"/>
      <c r="M5" s="7" t="e">
        <f>IF(ISNUMBER(FIND("/",#REF!,1)),MID(#REF!,1,FIND("/",#REF!,1)-1),#REF!)</f>
        <v>#REF!</v>
      </c>
      <c r="N5" s="7" t="str">
        <f>IF(ISNUMBER(FIND("/",#REF!,1)),MID(#REF!,FIND("/",#REF!,1)+1,LEN(#REF!)),"")</f>
        <v/>
      </c>
      <c r="O5" s="379" t="s">
        <v>1649</v>
      </c>
      <c r="P5" s="379" t="s">
        <v>1636</v>
      </c>
      <c r="Q5" s="103" t="s">
        <v>1641</v>
      </c>
      <c r="R5" s="103"/>
      <c r="S5" s="103"/>
      <c r="T5" s="679"/>
      <c r="U5" s="683">
        <f>COUNTIFS($C$5:$C$227, "&gt;="&amp;U10, $C$5:$C$227, "&lt;="&amp;U11, $A$5:$A$227, "&lt;&gt;F")</f>
        <v>0</v>
      </c>
      <c r="V5" s="683">
        <f>COUNTIFS($C$5:$C$227, "&gt;="&amp;V10, $C$5:$C$227, "&lt;="&amp;V11, $A$5:$A$227, "&lt;&gt;F")</f>
        <v>0</v>
      </c>
      <c r="W5" s="683">
        <f>COUNTIFS($C$5:$C$227, "&gt;="&amp;W10, $C$5:$C$227, "&lt;="&amp;W11, $A$5:$A$227, "&lt;&gt;F")</f>
        <v>0</v>
      </c>
      <c r="X5" s="683">
        <f>COUNTIFS($C$5:$C$227, "&gt;="&amp;X10, $C$5:$C$227, "&lt;="&amp;X11, $A$5:$A$227, "&lt;&gt;F")</f>
        <v>0</v>
      </c>
      <c r="Y5" s="683">
        <f>COUNTIFS($C$5:$C$227, "&gt;="&amp;Y10, $C$5:$C$227, "&lt;="&amp;Y11, $A$5:$A$227, "&lt;&gt;F")</f>
        <v>0</v>
      </c>
      <c r="Z5" s="683">
        <f>COUNTIFS($C$5:$C$227,"&gt;="&amp;Z10, $C$5:$C$227, "&lt;="&amp;Z11, $A$5:$A$227, "&lt;&gt;F")</f>
        <v>0</v>
      </c>
      <c r="AA5" s="700">
        <f>SUM(U5:Y5)</f>
        <v>0</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row>
    <row r="6" spans="1:72" ht="30">
      <c r="A6" s="311" t="s">
        <v>1633</v>
      </c>
      <c r="B6" s="198" t="s">
        <v>880</v>
      </c>
      <c r="C6" s="195">
        <v>38756</v>
      </c>
      <c r="D6" s="495">
        <v>46054</v>
      </c>
      <c r="E6" s="393" t="str">
        <f ca="1">IF(D6&lt;=$T$2,"CADUCADO","VIGENTE")</f>
        <v>VIGENTE</v>
      </c>
      <c r="F6" s="393" t="str">
        <f ca="1">IF($T$2&gt;=(EDATE(D6,-4)),"ALERTA","OK")</f>
        <v>OK</v>
      </c>
      <c r="G6" s="194" t="s">
        <v>1305</v>
      </c>
      <c r="H6" s="256" t="s">
        <v>2626</v>
      </c>
      <c r="I6" s="206" t="s">
        <v>995</v>
      </c>
      <c r="J6" s="196" t="s">
        <v>620</v>
      </c>
      <c r="K6" s="308" t="s">
        <v>621</v>
      </c>
      <c r="L6" s="84"/>
      <c r="M6" s="7" t="str">
        <f>IF(ISNUMBER(FIND("/",$B5,1)),MID($B5,1,FIND("/",$B5,1)-1),$B5)</f>
        <v>D0602-01</v>
      </c>
      <c r="N6" s="7" t="str">
        <f>IF(ISNUMBER(FIND("/",$B5,1)),MID($B5,FIND("/",$B5,1)+1,LEN($B5)),"")</f>
        <v/>
      </c>
      <c r="O6" s="103" t="s">
        <v>1633</v>
      </c>
      <c r="P6" s="103"/>
      <c r="Q6" s="381">
        <v>10</v>
      </c>
      <c r="R6" s="103"/>
      <c r="S6" s="103"/>
      <c r="T6" s="680" t="s">
        <v>2873</v>
      </c>
      <c r="U6" s="683">
        <f>COUNTIFS($C$5:$C$227, "&gt;="&amp;U10, $C$5:$C$227, "&lt;="&amp;U11, $A$5:$A$227, "&lt;&gt;F",$G$5:$G$227, "A" )</f>
        <v>0</v>
      </c>
      <c r="V6" s="683">
        <f>COUNTIFS($C$5:$C$227, "&gt;="&amp;V10, $C$5:$C$227, "&lt;="&amp;V11, $A$5:$A$227, "&lt;&gt;F",$G$5:$G$227, "A" )</f>
        <v>0</v>
      </c>
      <c r="W6" s="683">
        <f>COUNTIFS($C$5:$C$227, "&gt;="&amp;W10, $C$5:$C$227, "&lt;="&amp;W11, $A$5:$A$227, "&lt;&gt;F",$G$5:$G$227, "A" )</f>
        <v>0</v>
      </c>
      <c r="X6" s="683">
        <f>COUNTIFS($C$5:$C$227, "&gt;="&amp;X10, $C$5:$C$227, "&lt;="&amp;X11, $A$5:$A$227, "&lt;&gt;F",$G$5:$G$227, "A" )</f>
        <v>0</v>
      </c>
      <c r="Y6" s="683">
        <f>COUNTIFS($C$5:$C$227, "&gt;="&amp;Y10, $C$5:$C$227, "&lt;="&amp;Y11, $A$5:$A$227, "&lt;&gt;F",$G$5:$G$227, "A" )</f>
        <v>0</v>
      </c>
      <c r="Z6" s="683">
        <f>COUNTIFS($C$5:$C$227,"&gt;="&amp;Z11, $C$5:$C$227, "&lt;="&amp;#REF!, $A$5:$A$227, "&lt;&gt;F",$G$5:$G$227, "A")</f>
        <v>0</v>
      </c>
      <c r="AA6" s="700">
        <f>SUM(U6:Y6)</f>
        <v>0</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row>
    <row r="7" spans="1:72">
      <c r="A7" s="317" t="s">
        <v>1633</v>
      </c>
      <c r="B7" s="323" t="s">
        <v>1380</v>
      </c>
      <c r="C7" s="324">
        <v>39857</v>
      </c>
      <c r="D7" s="495">
        <v>47150</v>
      </c>
      <c r="E7" s="495" t="str">
        <f ca="1">IF(D7&lt;=$T$2,"CADUCADO","VIGENTE")</f>
        <v>VIGENTE</v>
      </c>
      <c r="F7" s="495" t="str">
        <f ca="1">IF($T$2&gt;=(EDATE(D7,-4)),"ALERTA","OK")</f>
        <v>OK</v>
      </c>
      <c r="G7" s="323" t="s">
        <v>1306</v>
      </c>
      <c r="H7" s="258" t="s">
        <v>1839</v>
      </c>
      <c r="I7" s="242" t="s">
        <v>996</v>
      </c>
      <c r="J7" s="331" t="s">
        <v>622</v>
      </c>
      <c r="K7" s="337" t="s">
        <v>623</v>
      </c>
      <c r="L7" s="84"/>
      <c r="M7" s="7" t="str">
        <f>IF(ISNUMBER(FIND("/",$B6,1)),MID($B6,1,FIND("/",$B6,1)-1),$B6)</f>
        <v>D0602-02</v>
      </c>
      <c r="N7" s="7" t="str">
        <f>IF(ISNUMBER(FIND("/",$B6,1)),MID($B6,FIND("/",$B6,1)+1,LEN($B6)),"")</f>
        <v/>
      </c>
      <c r="O7" s="103" t="s">
        <v>1643</v>
      </c>
      <c r="P7" s="103"/>
      <c r="Q7" s="381">
        <v>2</v>
      </c>
      <c r="R7" s="103"/>
      <c r="S7" s="103"/>
      <c r="T7" s="680" t="s">
        <v>2874</v>
      </c>
      <c r="U7" s="683">
        <f>COUNTIFS($C$5:$C$227, "&gt;="&amp;U10, $C$5:$C$227, "&lt;="&amp;U11, $A$5:$A$227, "&lt;&gt;F",$G$5:$G$227, "B" )</f>
        <v>0</v>
      </c>
      <c r="V7" s="683">
        <f>COUNTIFS($C$5:$C$227, "&gt;="&amp;V10, $C$5:$C$227, "&lt;="&amp;V11, $A$5:$A$227, "&lt;&gt;F",$G$5:$G$227, "B" )</f>
        <v>0</v>
      </c>
      <c r="W7" s="683">
        <f>COUNTIFS($C$5:$C$227, "&gt;="&amp;W10, $C$5:$C$227, "&lt;="&amp;W11, $A$5:$A$227, "&lt;&gt;F",$G$5:$G$227, "B" )</f>
        <v>0</v>
      </c>
      <c r="X7" s="683">
        <f>COUNTIFS($C$5:$C$227, "&gt;="&amp;X10, $C$5:$C$227, "&lt;="&amp;X11, $A$5:$A$227, "&lt;&gt;F",$G$5:$G$227, "B" )</f>
        <v>0</v>
      </c>
      <c r="Y7" s="683">
        <f>COUNTIFS($C$5:$C$227, "&gt;="&amp;Y10, $C$5:$C$227, "&lt;="&amp;Y11, $A$5:$A$227, "&lt;&gt;F",$G$5:$G$227, "B" )</f>
        <v>0</v>
      </c>
      <c r="Z7" s="683">
        <f>COUNTIFS($C$5:$C$227,"&gt;="&amp;#REF!, $C$5:$C$227, "&lt;="&amp;#REF!, $A$5:$A$227, "&lt;&gt;F",$G$5:$G$227, "A")</f>
        <v>0</v>
      </c>
      <c r="AA7" s="700">
        <f>SUM(U7:Y7)</f>
        <v>0</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row>
    <row r="8" spans="1:72" ht="30">
      <c r="A8" s="317" t="s">
        <v>1633</v>
      </c>
      <c r="B8" s="323" t="s">
        <v>1381</v>
      </c>
      <c r="C8" s="324">
        <v>39857</v>
      </c>
      <c r="D8" s="495">
        <v>45352</v>
      </c>
      <c r="E8" s="495" t="str">
        <f ca="1">IF(D8&lt;=$T$2,"CADUCADO","VIGENTE")</f>
        <v>CADUCADO</v>
      </c>
      <c r="F8" s="495" t="str">
        <f ca="1">IF($T$2&gt;=(EDATE(D8,-4)),"ALERTA","OK")</f>
        <v>ALERTA</v>
      </c>
      <c r="G8" s="323" t="s">
        <v>1305</v>
      </c>
      <c r="H8" s="258" t="s">
        <v>1814</v>
      </c>
      <c r="I8" s="258" t="s">
        <v>1815</v>
      </c>
      <c r="J8" s="326" t="s">
        <v>624</v>
      </c>
      <c r="K8" s="337" t="s">
        <v>625</v>
      </c>
      <c r="L8" s="84"/>
      <c r="M8" s="7" t="e">
        <f>IF(ISNUMBER(FIND("/",#REF!,1)),MID(#REF!,1,FIND("/",#REF!,1)-1),#REF!)</f>
        <v>#REF!</v>
      </c>
      <c r="N8" s="7" t="str">
        <f>IF(ISNUMBER(FIND("/",#REF!,1)),MID(#REF!,FIND("/",#REF!,1)+1,LEN(#REF!)),"")</f>
        <v/>
      </c>
      <c r="O8" s="103" t="s">
        <v>1642</v>
      </c>
      <c r="P8" s="103"/>
      <c r="Q8" s="381">
        <v>1</v>
      </c>
      <c r="R8" s="103"/>
      <c r="S8" s="103"/>
      <c r="T8" s="680" t="s">
        <v>2875</v>
      </c>
      <c r="U8" s="683">
        <f>COUNTIFS($C$5:$C$227, "&gt;="&amp;U10, $C$5:$C$227, "&lt;="&amp;U11, $A$5:$A$227, "&lt;&gt;F",$G$5:$G$227, "C" )</f>
        <v>0</v>
      </c>
      <c r="V8" s="683">
        <f>COUNTIFS($C$5:$C$227, "&gt;="&amp;V10, $C$5:$C$227, "&lt;="&amp;V11, $A$5:$A$227, "&lt;&gt;F",$G$5:$G$227, "C" )</f>
        <v>0</v>
      </c>
      <c r="W8" s="683">
        <f>COUNTIFS($C$5:$C$227, "&gt;="&amp;W10, $C$5:$C$227, "&lt;="&amp;W11, $A$5:$A$227, "&lt;&gt;F",$G$5:$G$227, "C" )</f>
        <v>0</v>
      </c>
      <c r="X8" s="683">
        <f>COUNTIFS($C$5:$C$227, "&gt;="&amp;X10, $C$5:$C$227, "&lt;="&amp;X11, $A$5:$A$227, "&lt;&gt;F",$G$5:$G$227, "C" )</f>
        <v>0</v>
      </c>
      <c r="Y8" s="683">
        <f>COUNTIFS($C$5:$C$227, "&gt;="&amp;Y10, $C$5:$C$227, "&lt;="&amp;Y11, $A$5:$A$227, "&lt;&gt;F",$G$5:$G$227, "C" )</f>
        <v>0</v>
      </c>
      <c r="Z8" s="683">
        <f>COUNTIFS($C$5:$C$227,"&gt;="&amp;#REF!, $C$5:$C$227, "&lt;="&amp;Z12, $A$5:$A$227, "&lt;&gt;F",$G$5:$G$227, "A")</f>
        <v>0</v>
      </c>
      <c r="AA8" s="700">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row>
    <row r="9" spans="1:72" ht="31.5" customHeight="1" thickBot="1">
      <c r="A9" s="317" t="s">
        <v>1633</v>
      </c>
      <c r="B9" s="323" t="s">
        <v>1382</v>
      </c>
      <c r="C9" s="324">
        <v>39883</v>
      </c>
      <c r="D9" s="495">
        <v>47178</v>
      </c>
      <c r="E9" s="495" t="str">
        <f ca="1">IF(D9&lt;=$T$2,"CADUCADO","VIGENTE")</f>
        <v>VIGENTE</v>
      </c>
      <c r="F9" s="495" t="str">
        <f ca="1">IF($T$2&gt;=(EDATE(D9,-4)),"ALERTA","OK")</f>
        <v>OK</v>
      </c>
      <c r="G9" s="323" t="s">
        <v>1305</v>
      </c>
      <c r="H9" s="258" t="s">
        <v>994</v>
      </c>
      <c r="I9" s="242" t="s">
        <v>997</v>
      </c>
      <c r="J9" s="326" t="s">
        <v>1267</v>
      </c>
      <c r="K9" s="327" t="s">
        <v>626</v>
      </c>
      <c r="L9" s="84"/>
      <c r="M9" s="7" t="e">
        <f>IF(ISNUMBER(FIND("/",#REF!,1)),MID(#REF!,1,FIND("/",#REF!,1)-1),#REF!)</f>
        <v>#REF!</v>
      </c>
      <c r="N9" s="7" t="str">
        <f>IF(ISNUMBER(FIND("/",#REF!,1)),MID(#REF!,FIND("/",#REF!,1)+1,LEN(#REF!)),"")</f>
        <v/>
      </c>
      <c r="O9" s="103">
        <v>10</v>
      </c>
      <c r="P9" s="103">
        <v>3</v>
      </c>
      <c r="Q9" s="381">
        <v>1</v>
      </c>
      <c r="R9" s="103"/>
      <c r="S9" s="103"/>
      <c r="T9" s="681" t="s">
        <v>2876</v>
      </c>
      <c r="U9" s="684">
        <f>COUNTIFS($C$5:$C$227, "&gt;="&amp;U10, $C$5:$C$227, "&lt;="&amp;U11, $A$5:$A$227, "&lt;&gt;F",$G$5:$G$227, "D" )</f>
        <v>0</v>
      </c>
      <c r="V9" s="684">
        <f>COUNTIFS($C$5:$C$227, "&gt;="&amp;V10, $C$5:$C$227, "&lt;="&amp;V11, $A$5:$A$227, "&lt;&gt;F",$G$5:$G$227, "D" )</f>
        <v>0</v>
      </c>
      <c r="W9" s="684">
        <f>COUNTIFS($C$5:$C$227, "&gt;="&amp;W10, $C$5:$C$227, "&lt;="&amp;W11, $A$5:$A$227, "&lt;&gt;F",$G$5:$G$227, "D" )</f>
        <v>0</v>
      </c>
      <c r="X9" s="684">
        <f>COUNTIFS($C$5:$C$227, "&gt;="&amp;X10, $C$5:$C$227, "&lt;="&amp;X11, $A$5:$A$227, "&lt;&gt;F",$G$5:$G$227, "D" )</f>
        <v>0</v>
      </c>
      <c r="Y9" s="684">
        <f>COUNTIFS($C$5:$C$227, "&gt;="&amp;Y10, $C$5:$C$227, "&lt;="&amp;Y11, $A$5:$A$227, "&lt;&gt;F",$G$5:$G$227, "D" )</f>
        <v>0</v>
      </c>
      <c r="Z9" s="684">
        <f>COUNTIFS($C$5:$C$227,"&gt;="&amp;Z12, $C$5:$C$227, "&lt;="&amp;Z14, $A$5:$A$227, "&lt;&gt;F",$G$5:$G$227, "A")</f>
        <v>0</v>
      </c>
      <c r="AA9" s="701">
        <f>SUM(U9:Y9)</f>
        <v>0</v>
      </c>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row>
    <row r="10" spans="1:72" ht="16.5" thickTop="1">
      <c r="A10" s="543" t="s">
        <v>2867</v>
      </c>
      <c r="B10" s="11"/>
      <c r="C10" s="10"/>
      <c r="D10" s="7"/>
      <c r="E10" s="7"/>
      <c r="F10" s="7"/>
      <c r="G10" s="11"/>
      <c r="H10" s="29"/>
      <c r="J10" s="392"/>
      <c r="K10" s="59"/>
      <c r="L10" s="84"/>
      <c r="M10" s="7" t="e">
        <f>IF(ISNUMBER(FIND("/",#REF!,1)),MID(#REF!,1,FIND("/",#REF!,1)-1),#REF!)</f>
        <v>#REF!</v>
      </c>
      <c r="N10" s="7" t="str">
        <f>IF(ISNUMBER(FIND("/",#REF!,1)),MID(#REF!,FIND("/",#REF!,1)+1,LEN(#REF!)),"")</f>
        <v/>
      </c>
      <c r="O10" s="103" t="s">
        <v>2241</v>
      </c>
      <c r="P10" s="103"/>
      <c r="Q10" s="381">
        <v>1</v>
      </c>
      <c r="R10" s="103"/>
      <c r="S10" s="103"/>
      <c r="T10" s="550"/>
      <c r="U10" s="672">
        <v>40909</v>
      </c>
      <c r="V10" s="672">
        <v>41275</v>
      </c>
      <c r="W10" s="672">
        <v>41640</v>
      </c>
      <c r="X10" s="672">
        <v>42005</v>
      </c>
      <c r="Y10" s="672">
        <v>42370</v>
      </c>
      <c r="Z10" s="672">
        <v>40909</v>
      </c>
      <c r="AA10" s="550"/>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row>
    <row r="11" spans="1:72" ht="41.25" customHeight="1" thickBot="1">
      <c r="E11" s="525"/>
      <c r="F11" s="525"/>
      <c r="G11" s="11"/>
      <c r="H11" s="111"/>
      <c r="K11" s="41"/>
      <c r="L11" s="84"/>
      <c r="M11" s="7" t="e">
        <f>IF(ISNUMBER(FIND("/",#REF!,1)),MID(#REF!,1,FIND("/",#REF!,1)-1),#REF!)</f>
        <v>#REF!</v>
      </c>
      <c r="N11" s="7" t="str">
        <f>IF(ISNUMBER(FIND("/",#REF!,1)),MID(#REF!,FIND("/",#REF!,1)+1,LEN(#REF!)),"")</f>
        <v/>
      </c>
      <c r="O11" s="103" t="s">
        <v>1639</v>
      </c>
      <c r="P11" s="103"/>
      <c r="Q11" s="381">
        <v>14</v>
      </c>
      <c r="R11" s="103"/>
      <c r="S11" s="103"/>
      <c r="T11" s="2"/>
      <c r="U11" s="673">
        <v>41274</v>
      </c>
      <c r="V11" s="673">
        <v>41639</v>
      </c>
      <c r="W11" s="673">
        <v>42004</v>
      </c>
      <c r="X11" s="673">
        <v>42369</v>
      </c>
      <c r="Y11" s="673">
        <v>42735</v>
      </c>
      <c r="Z11" s="673">
        <v>42735</v>
      </c>
      <c r="AA11" s="2"/>
    </row>
    <row r="12" spans="1:72" ht="27.75" customHeight="1" thickBot="1">
      <c r="A12" s="399" t="s">
        <v>1645</v>
      </c>
      <c r="B12" s="399" t="s">
        <v>1646</v>
      </c>
      <c r="C12" s="399" t="s">
        <v>1647</v>
      </c>
      <c r="D12" s="618" t="s">
        <v>1648</v>
      </c>
      <c r="E12" s="553"/>
      <c r="F12" s="553"/>
      <c r="L12" s="84"/>
      <c r="M12" s="7" t="e">
        <f>IF(ISNUMBER(FIND("/",#REF!,1)),MID(#REF!,1,FIND("/",#REF!,1)-1),#REF!)</f>
        <v>#REF!</v>
      </c>
      <c r="N12" s="7" t="str">
        <f>IF(ISNUMBER(FIND("/",#REF!,1)),MID(#REF!,FIND("/",#REF!,1)+1,LEN(#REF!)),"")</f>
        <v/>
      </c>
      <c r="O12" s="103"/>
      <c r="P12" s="103"/>
      <c r="Q12" s="103"/>
      <c r="R12" s="103"/>
      <c r="S12" s="103"/>
      <c r="T12" s="103"/>
      <c r="U12" s="103"/>
      <c r="V12" s="103"/>
      <c r="W12" s="103"/>
    </row>
    <row r="13" spans="1:72" ht="48.75" customHeight="1" thickBot="1">
      <c r="A13" s="400">
        <f>COUNTIF($A5:$A9,"P")</f>
        <v>5</v>
      </c>
      <c r="B13" s="400">
        <f>COUNTIF($A6:$A9,"S*")</f>
        <v>0</v>
      </c>
      <c r="C13" s="400">
        <f>COUNTIF($A5:$A9,"F")</f>
        <v>0</v>
      </c>
      <c r="D13" s="400">
        <f>COUNTIF($A5:$A9,"P*") + COUNTIF($A5:$A9,"S2") *2 + COUNTIF($A5:$A9,"S3") *3 + COUNTIF($A5:$A9,"S4") *4</f>
        <v>5</v>
      </c>
      <c r="E13" s="11"/>
      <c r="F13" s="11"/>
      <c r="L13" s="84"/>
      <c r="M13" s="7" t="e">
        <f>IF(ISNUMBER(FIND("/",#REF!,1)),MID(#REF!,1,FIND("/",#REF!,1)-1),#REF!)</f>
        <v>#REF!</v>
      </c>
      <c r="N13" s="7" t="str">
        <f>IF(ISNUMBER(FIND("/",#REF!,1)),MID(#REF!,FIND("/",#REF!,1)+1,LEN(#REF!)),"")</f>
        <v/>
      </c>
      <c r="O13" s="103"/>
      <c r="P13" s="103"/>
      <c r="Q13" s="103"/>
      <c r="R13" s="103"/>
      <c r="S13" s="103"/>
      <c r="T13" s="103"/>
      <c r="U13" s="103"/>
      <c r="V13" s="103"/>
      <c r="W13" s="103"/>
    </row>
    <row r="14" spans="1:72" ht="48.75" customHeight="1">
      <c r="L14" s="84"/>
      <c r="M14" s="7" t="e">
        <f>IF(ISNUMBER(FIND("/",#REF!,1)),MID(#REF!,1,FIND("/",#REF!,1)-1),#REF!)</f>
        <v>#REF!</v>
      </c>
      <c r="N14" s="7" t="str">
        <f>IF(ISNUMBER(FIND("/",#REF!,1)),MID(#REF!,FIND("/",#REF!,1)+1,LEN(#REF!)),"")</f>
        <v/>
      </c>
      <c r="O14" s="103"/>
      <c r="P14" s="103"/>
      <c r="Q14" s="103"/>
      <c r="R14" s="103"/>
      <c r="S14" s="103"/>
      <c r="T14" s="103"/>
      <c r="U14" s="103"/>
      <c r="V14" s="103"/>
      <c r="W14" s="103"/>
    </row>
    <row r="15" spans="1:72" s="525" customFormat="1">
      <c r="A15" s="14"/>
      <c r="B15" s="14"/>
      <c r="C15" s="14"/>
      <c r="D15" s="14"/>
      <c r="E15" s="14"/>
      <c r="F15" s="14"/>
      <c r="G15" s="14"/>
      <c r="H15" s="14"/>
      <c r="I15" s="14"/>
      <c r="J15" s="14"/>
      <c r="K15" s="11"/>
      <c r="L15" s="529"/>
      <c r="M15" s="13" t="e">
        <f>IF(ISNUMBER(FIND("/",#REF!,1)),MID(#REF!,1,FIND("/",#REF!,1)-1),#REF!)</f>
        <v>#REF!</v>
      </c>
      <c r="N15" s="13" t="str">
        <f>IF(ISNUMBER(FIND("/",#REF!,1)),MID(#REF!,FIND("/",#REF!,1)+1,LEN(#REF!)),"")</f>
        <v/>
      </c>
      <c r="O15" s="530"/>
      <c r="P15" s="530"/>
      <c r="Q15" s="530"/>
      <c r="R15" s="530"/>
      <c r="S15" s="530"/>
      <c r="T15" s="530"/>
      <c r="U15" s="530"/>
      <c r="V15" s="530"/>
      <c r="W15" s="530"/>
    </row>
    <row r="16" spans="1:72" s="525" customFormat="1" ht="18.75" customHeight="1">
      <c r="A16" s="14"/>
      <c r="B16" s="14"/>
      <c r="C16" s="14"/>
      <c r="D16" s="14"/>
      <c r="E16" s="14"/>
      <c r="F16" s="14"/>
      <c r="G16" s="14"/>
      <c r="H16" s="14"/>
      <c r="I16" s="14"/>
      <c r="J16" s="14"/>
      <c r="K16" s="11"/>
      <c r="L16" s="529"/>
      <c r="M16" s="13" t="str">
        <f>IF(ISNUMBER(FIND("/",$B7,1)),MID($B7,1,FIND("/",$B7,1)-1),$B7)</f>
        <v>D0902-01</v>
      </c>
      <c r="N16" s="13" t="str">
        <f>IF(ISNUMBER(FIND("/",$B7,1)),MID($B7,FIND("/",$B7,1)+1,LEN($B7)),"")</f>
        <v/>
      </c>
      <c r="O16" s="530"/>
      <c r="P16" s="530"/>
      <c r="Q16" s="530"/>
      <c r="R16" s="530"/>
      <c r="S16" s="530"/>
      <c r="T16" s="530"/>
      <c r="U16" s="530"/>
      <c r="V16" s="530"/>
      <c r="W16" s="530"/>
    </row>
    <row r="17" spans="1:23" s="525" customFormat="1">
      <c r="A17" s="14"/>
      <c r="B17" s="14"/>
      <c r="C17" s="14"/>
      <c r="D17" s="14"/>
      <c r="E17" s="14"/>
      <c r="F17" s="14"/>
      <c r="G17" s="14"/>
      <c r="H17" s="14"/>
      <c r="I17" s="14"/>
      <c r="J17" s="14"/>
      <c r="K17" s="11"/>
      <c r="L17" s="529"/>
      <c r="M17" s="13" t="str">
        <f>IF(ISNUMBER(FIND("/",$B8,1)),MID($B8,1,FIND("/",$B8,1)-1),$B8)</f>
        <v>D0903-03</v>
      </c>
      <c r="N17" s="13" t="str">
        <f>IF(ISNUMBER(FIND("/",$B8,1)),MID($B8,FIND("/",$B8,1)+1,LEN($B8)),"")</f>
        <v/>
      </c>
      <c r="O17" s="530"/>
      <c r="P17" s="530"/>
      <c r="Q17" s="530"/>
      <c r="R17" s="530"/>
      <c r="S17" s="530"/>
      <c r="T17" s="530"/>
      <c r="U17" s="530"/>
      <c r="V17" s="530"/>
      <c r="W17" s="530"/>
    </row>
    <row r="18" spans="1:23" s="525" customFormat="1" ht="27.75" customHeight="1">
      <c r="A18" s="14"/>
      <c r="B18" s="14"/>
      <c r="C18" s="14"/>
      <c r="D18" s="14"/>
      <c r="E18" s="14"/>
      <c r="F18" s="14"/>
      <c r="G18" s="14"/>
      <c r="H18" s="14"/>
      <c r="I18" s="14"/>
      <c r="J18" s="14"/>
      <c r="K18" s="11"/>
      <c r="L18" s="529"/>
      <c r="M18" s="13" t="str">
        <f>IF(ISNUMBER(FIND("/",$B9,1)),MID($B9,1,FIND("/",$B9,1)-1),$B9)</f>
        <v>D0903-04</v>
      </c>
      <c r="N18" s="13" t="str">
        <f>IF(ISNUMBER(FIND("/",$B9,1)),MID($B9,FIND("/",$B9,1)+1,LEN($B9)),"")</f>
        <v/>
      </c>
      <c r="O18" s="530"/>
      <c r="P18" s="530"/>
      <c r="Q18" s="530"/>
      <c r="R18" s="530"/>
      <c r="S18" s="530"/>
      <c r="T18" s="530"/>
      <c r="U18" s="530"/>
      <c r="V18" s="530"/>
      <c r="W18" s="530"/>
    </row>
    <row r="19" spans="1:23" s="525" customFormat="1" ht="23.25" customHeight="1">
      <c r="A19" s="14"/>
      <c r="B19" s="14"/>
      <c r="C19" s="14"/>
      <c r="D19" s="14"/>
      <c r="E19" s="14"/>
      <c r="F19" s="14"/>
      <c r="G19" s="14"/>
      <c r="H19" s="14"/>
      <c r="I19" s="14"/>
      <c r="J19" s="14"/>
      <c r="K19" s="11"/>
      <c r="L19" s="529"/>
      <c r="M19" s="13" t="e">
        <f>IF(ISNUMBER(FIND("/",#REF!,1)),MID(#REF!,1,FIND("/",#REF!,1)-1),#REF!)</f>
        <v>#REF!</v>
      </c>
      <c r="N19" s="13" t="str">
        <f>IF(ISNUMBER(FIND("/",#REF!,1)),MID(#REF!,FIND("/",#REF!,1)+1,LEN(#REF!)),"")</f>
        <v/>
      </c>
      <c r="O19" s="530"/>
      <c r="P19" s="530"/>
      <c r="Q19" s="530"/>
      <c r="R19" s="530"/>
      <c r="S19" s="530"/>
      <c r="T19" s="530"/>
      <c r="U19" s="530"/>
      <c r="V19" s="530"/>
      <c r="W19" s="530"/>
    </row>
    <row r="20" spans="1:23" s="525" customFormat="1">
      <c r="A20" s="14"/>
      <c r="B20" s="14"/>
      <c r="C20" s="14"/>
      <c r="D20" s="14"/>
      <c r="E20" s="14"/>
      <c r="F20" s="14"/>
      <c r="G20" s="14"/>
      <c r="H20" s="14"/>
      <c r="I20" s="14"/>
      <c r="J20" s="14"/>
      <c r="K20" s="11"/>
      <c r="L20" s="529"/>
      <c r="M20" s="13" t="str">
        <f>IF(ISNUMBER(FIND("/",[1]ELITECH!$B11,1)),MID([1]ELITECH!$B11,1,FIND("/",[1]ELITECH!$B11,1)-1),[1]ELITECH!$B11)</f>
        <v>D1708-101</v>
      </c>
      <c r="N20" s="13" t="str">
        <f>IF(ISNUMBER(FIND("/",[1]ELITECH!$B11,1)),MID([1]ELITECH!$B11,FIND("/",[1]ELITECH!$B11,1)+1,LEN([1]ELITECH!$B11)),"")</f>
        <v/>
      </c>
      <c r="O20" s="530"/>
      <c r="P20" s="530"/>
      <c r="Q20" s="530"/>
      <c r="R20" s="530"/>
      <c r="S20" s="530"/>
      <c r="T20" s="530"/>
      <c r="U20" s="530"/>
      <c r="V20" s="530"/>
      <c r="W20" s="530"/>
    </row>
    <row r="21" spans="1:23">
      <c r="L21" s="84"/>
      <c r="M21" s="7" t="e">
        <f>IF(ISNUMBER(FIND("/",#REF!,1)),MID(#REF!,1,FIND("/",#REF!,1)-1),#REF!)</f>
        <v>#REF!</v>
      </c>
      <c r="N21" s="7" t="str">
        <f>IF(ISNUMBER(FIND("/",#REF!,1)),MID(#REF!,FIND("/",#REF!,1)+1,LEN(#REF!)),"")</f>
        <v/>
      </c>
      <c r="O21" s="103"/>
      <c r="P21" s="103"/>
      <c r="Q21" s="103"/>
      <c r="R21" s="103"/>
      <c r="S21" s="103"/>
      <c r="T21" s="103"/>
      <c r="U21" s="103"/>
      <c r="V21" s="103"/>
      <c r="W21" s="103"/>
    </row>
    <row r="22" spans="1:23">
      <c r="L22" s="84"/>
      <c r="O22" s="103"/>
      <c r="P22" s="103"/>
      <c r="Q22" s="103"/>
      <c r="R22" s="103"/>
      <c r="S22" s="103"/>
      <c r="T22" s="103"/>
      <c r="U22" s="103"/>
      <c r="V22" s="103"/>
      <c r="W22" s="103"/>
    </row>
    <row r="23" spans="1:23">
      <c r="L23" s="84"/>
      <c r="M23" s="7" t="str">
        <f>IF(ISNUMBER(FIND("/",$B12,1)),MID($B12,1,FIND("/",$B12,1)-1),$B12)</f>
        <v>SISTEMAS</v>
      </c>
      <c r="N23" s="7" t="str">
        <f>IF(ISNUMBER(FIND("/",$B12,1)),MID($B12,FIND("/",$B12,1)+1,LEN($B12)),"")</f>
        <v/>
      </c>
      <c r="O23" s="103"/>
      <c r="P23" s="103"/>
      <c r="Q23" s="103"/>
      <c r="R23" s="103"/>
      <c r="S23" s="103"/>
      <c r="T23" s="103"/>
      <c r="U23" s="103"/>
      <c r="V23" s="103"/>
      <c r="W23" s="103"/>
    </row>
    <row r="24" spans="1:23" ht="30" customHeight="1">
      <c r="L24" s="84"/>
      <c r="M24" s="7">
        <f>IF(ISNUMBER(FIND("/",$B13,1)),MID($B13,1,FIND("/",$B13,1)-1),$B13)</f>
        <v>0</v>
      </c>
      <c r="N24" s="7" t="str">
        <f>IF(ISNUMBER(FIND("/",$B13,1)),MID($B13,FIND("/",$B13,1)+1,LEN($B13)),"")</f>
        <v/>
      </c>
      <c r="O24" s="103"/>
      <c r="P24" s="103"/>
      <c r="Q24" s="103"/>
      <c r="R24" s="103"/>
      <c r="S24" s="103"/>
      <c r="T24" s="103"/>
      <c r="U24" s="103"/>
      <c r="V24" s="103"/>
      <c r="W24" s="103"/>
    </row>
    <row r="25" spans="1:23">
      <c r="L25" s="84"/>
      <c r="M25" s="7" t="e">
        <f>IF(ISNUMBER(FIND("/",#REF!,1)),MID(#REF!,1,FIND("/",#REF!,1)-1),#REF!)</f>
        <v>#REF!</v>
      </c>
      <c r="N25" s="7" t="str">
        <f>IF(ISNUMBER(FIND("/",#REF!,1)),MID(#REF!,FIND("/",#REF!,1)+1,LEN(#REF!)),"")</f>
        <v/>
      </c>
      <c r="O25" s="103"/>
      <c r="P25" s="103"/>
      <c r="Q25" s="103"/>
      <c r="R25" s="103"/>
      <c r="S25" s="103"/>
      <c r="T25" s="103"/>
      <c r="U25" s="103"/>
      <c r="V25" s="103"/>
      <c r="W25" s="103"/>
    </row>
    <row r="26" spans="1:23">
      <c r="L26" s="84"/>
      <c r="M26" s="7">
        <f t="shared" ref="M26:M69" si="0">IF(ISNUMBER(FIND("/",$B14,1)),MID($B14,1,FIND("/",$B14,1)-1),$B14)</f>
        <v>0</v>
      </c>
      <c r="N26" s="7" t="str">
        <f t="shared" ref="N26:N69" si="1">IF(ISNUMBER(FIND("/",$B14,1)),MID($B14,FIND("/",$B14,1)+1,LEN($B14)),"")</f>
        <v/>
      </c>
      <c r="O26" s="103"/>
      <c r="P26" s="103"/>
      <c r="Q26" s="103"/>
      <c r="R26" s="103"/>
      <c r="S26" s="103"/>
      <c r="T26" s="103"/>
      <c r="U26" s="103"/>
      <c r="V26" s="103"/>
      <c r="W26" s="103"/>
    </row>
    <row r="27" spans="1:23">
      <c r="L27" s="84"/>
      <c r="M27" s="7">
        <f t="shared" si="0"/>
        <v>0</v>
      </c>
      <c r="N27" s="7" t="str">
        <f t="shared" si="1"/>
        <v/>
      </c>
      <c r="O27" s="103"/>
      <c r="P27" s="103"/>
      <c r="Q27" s="103"/>
      <c r="R27" s="103"/>
      <c r="S27" s="103"/>
      <c r="T27" s="103"/>
      <c r="U27" s="103"/>
      <c r="V27" s="103"/>
      <c r="W27" s="103"/>
    </row>
    <row r="28" spans="1:23">
      <c r="L28" s="84"/>
      <c r="M28" s="7">
        <f t="shared" si="0"/>
        <v>0</v>
      </c>
      <c r="N28" s="7" t="str">
        <f t="shared" si="1"/>
        <v/>
      </c>
      <c r="O28" s="103"/>
      <c r="P28" s="103"/>
      <c r="Q28" s="103"/>
      <c r="R28" s="103"/>
      <c r="S28" s="103"/>
      <c r="T28" s="103"/>
      <c r="U28" s="103"/>
      <c r="V28" s="103"/>
      <c r="W28" s="103"/>
    </row>
    <row r="29" spans="1:23">
      <c r="L29" s="84"/>
      <c r="M29" s="7">
        <f t="shared" si="0"/>
        <v>0</v>
      </c>
      <c r="N29" s="7" t="str">
        <f t="shared" si="1"/>
        <v/>
      </c>
      <c r="O29" s="103"/>
      <c r="P29" s="103"/>
      <c r="Q29" s="103"/>
      <c r="R29" s="103"/>
      <c r="S29" s="103"/>
      <c r="T29" s="103"/>
      <c r="U29" s="103"/>
      <c r="V29" s="103"/>
      <c r="W29" s="103"/>
    </row>
    <row r="30" spans="1:23">
      <c r="L30" s="84"/>
      <c r="M30" s="7">
        <f t="shared" si="0"/>
        <v>0</v>
      </c>
      <c r="N30" s="7" t="str">
        <f t="shared" si="1"/>
        <v/>
      </c>
      <c r="O30" s="103"/>
      <c r="P30" s="103"/>
      <c r="Q30" s="103"/>
      <c r="R30" s="103"/>
      <c r="S30" s="103"/>
      <c r="T30" s="103"/>
      <c r="U30" s="103"/>
      <c r="V30" s="103"/>
      <c r="W30" s="103"/>
    </row>
    <row r="31" spans="1:23">
      <c r="L31" s="84"/>
      <c r="M31" s="7">
        <f t="shared" si="0"/>
        <v>0</v>
      </c>
      <c r="N31" s="7" t="str">
        <f t="shared" si="1"/>
        <v/>
      </c>
      <c r="O31" s="103"/>
      <c r="P31" s="103"/>
      <c r="Q31" s="103"/>
      <c r="R31" s="103"/>
      <c r="S31" s="103"/>
      <c r="T31" s="103"/>
      <c r="U31" s="103"/>
      <c r="V31" s="103"/>
      <c r="W31" s="103"/>
    </row>
    <row r="32" spans="1:23">
      <c r="L32" s="84"/>
      <c r="M32" s="7">
        <f t="shared" si="0"/>
        <v>0</v>
      </c>
      <c r="N32" s="7" t="str">
        <f t="shared" si="1"/>
        <v/>
      </c>
      <c r="O32" s="103"/>
      <c r="P32" s="103"/>
      <c r="Q32" s="103"/>
      <c r="R32" s="103"/>
      <c r="S32" s="103"/>
      <c r="T32" s="103"/>
      <c r="U32" s="103"/>
      <c r="V32" s="103"/>
      <c r="W32" s="103"/>
    </row>
    <row r="33" spans="12:23">
      <c r="L33" s="84"/>
      <c r="M33" s="7">
        <f t="shared" si="0"/>
        <v>0</v>
      </c>
      <c r="N33" s="7" t="str">
        <f t="shared" si="1"/>
        <v/>
      </c>
      <c r="O33" s="103"/>
      <c r="P33" s="103"/>
      <c r="Q33" s="103"/>
      <c r="R33" s="103"/>
      <c r="S33" s="103"/>
      <c r="T33" s="103"/>
      <c r="U33" s="103"/>
      <c r="V33" s="103"/>
      <c r="W33" s="103"/>
    </row>
    <row r="34" spans="12:23">
      <c r="L34" s="84"/>
      <c r="M34" s="7">
        <f t="shared" si="0"/>
        <v>0</v>
      </c>
      <c r="N34" s="7" t="str">
        <f t="shared" si="1"/>
        <v/>
      </c>
      <c r="O34" s="103"/>
      <c r="P34" s="103"/>
      <c r="Q34" s="103"/>
      <c r="R34" s="103"/>
      <c r="S34" s="103"/>
      <c r="T34" s="103"/>
      <c r="U34" s="103"/>
      <c r="V34" s="103"/>
      <c r="W34" s="103"/>
    </row>
    <row r="35" spans="12:23">
      <c r="L35" s="84"/>
      <c r="M35" s="7">
        <f t="shared" si="0"/>
        <v>0</v>
      </c>
      <c r="N35" s="7" t="str">
        <f t="shared" si="1"/>
        <v/>
      </c>
      <c r="O35" s="103"/>
      <c r="P35" s="103"/>
      <c r="Q35" s="103"/>
      <c r="R35" s="103"/>
      <c r="S35" s="103"/>
      <c r="T35" s="103"/>
      <c r="U35" s="103"/>
      <c r="V35" s="103"/>
      <c r="W35" s="103"/>
    </row>
    <row r="36" spans="12:23">
      <c r="L36" s="84"/>
      <c r="M36" s="7">
        <f t="shared" si="0"/>
        <v>0</v>
      </c>
      <c r="N36" s="7" t="str">
        <f t="shared" si="1"/>
        <v/>
      </c>
      <c r="O36" s="103"/>
      <c r="P36" s="103"/>
      <c r="Q36" s="103"/>
      <c r="R36" s="103"/>
      <c r="S36" s="103"/>
      <c r="T36" s="103"/>
      <c r="U36" s="103"/>
      <c r="V36" s="103"/>
      <c r="W36" s="103"/>
    </row>
    <row r="37" spans="12:23">
      <c r="L37" s="84"/>
      <c r="M37" s="7">
        <f t="shared" si="0"/>
        <v>0</v>
      </c>
      <c r="N37" s="7" t="str">
        <f t="shared" si="1"/>
        <v/>
      </c>
      <c r="O37" s="103"/>
      <c r="P37" s="103"/>
      <c r="Q37" s="103"/>
      <c r="R37" s="103"/>
      <c r="S37" s="103"/>
      <c r="T37" s="103"/>
      <c r="U37" s="103"/>
      <c r="V37" s="103"/>
      <c r="W37" s="103"/>
    </row>
    <row r="38" spans="12:23">
      <c r="L38" s="84"/>
      <c r="M38" s="7">
        <f t="shared" si="0"/>
        <v>0</v>
      </c>
      <c r="N38" s="7" t="str">
        <f t="shared" si="1"/>
        <v/>
      </c>
      <c r="O38" s="103"/>
      <c r="P38" s="103"/>
      <c r="Q38" s="103"/>
      <c r="R38" s="103"/>
      <c r="S38" s="103"/>
      <c r="T38" s="103"/>
      <c r="U38" s="103"/>
      <c r="V38" s="103"/>
      <c r="W38" s="103"/>
    </row>
    <row r="39" spans="12:23">
      <c r="L39" s="84"/>
      <c r="M39" s="7">
        <f t="shared" si="0"/>
        <v>0</v>
      </c>
      <c r="N39" s="7" t="str">
        <f t="shared" si="1"/>
        <v/>
      </c>
      <c r="O39" s="103"/>
      <c r="P39" s="103"/>
      <c r="Q39" s="103"/>
      <c r="R39" s="103"/>
      <c r="S39" s="103"/>
      <c r="T39" s="103"/>
      <c r="U39" s="103"/>
      <c r="V39" s="103"/>
      <c r="W39" s="103"/>
    </row>
    <row r="40" spans="12:23">
      <c r="L40" s="84"/>
      <c r="M40" s="7">
        <f t="shared" si="0"/>
        <v>0</v>
      </c>
      <c r="N40" s="7" t="str">
        <f t="shared" si="1"/>
        <v/>
      </c>
      <c r="O40" s="103"/>
      <c r="P40" s="103"/>
      <c r="Q40" s="103"/>
      <c r="R40" s="103"/>
      <c r="S40" s="103"/>
      <c r="T40" s="103"/>
      <c r="U40" s="103"/>
      <c r="V40" s="103"/>
      <c r="W40" s="103"/>
    </row>
    <row r="41" spans="12:23">
      <c r="L41" s="84"/>
      <c r="M41" s="7">
        <f t="shared" si="0"/>
        <v>0</v>
      </c>
      <c r="N41" s="7" t="str">
        <f t="shared" si="1"/>
        <v/>
      </c>
      <c r="O41" s="103"/>
      <c r="P41" s="103"/>
      <c r="Q41" s="103"/>
      <c r="R41" s="103"/>
      <c r="S41" s="103"/>
      <c r="T41" s="103"/>
      <c r="U41" s="103"/>
      <c r="V41" s="103"/>
      <c r="W41" s="103"/>
    </row>
    <row r="42" spans="12:23">
      <c r="L42" s="84"/>
      <c r="M42" s="7">
        <f t="shared" si="0"/>
        <v>0</v>
      </c>
      <c r="N42" s="7" t="str">
        <f t="shared" si="1"/>
        <v/>
      </c>
      <c r="O42" s="103"/>
      <c r="P42" s="103"/>
      <c r="Q42" s="103"/>
      <c r="R42" s="103"/>
      <c r="S42" s="103"/>
      <c r="T42" s="103"/>
      <c r="U42" s="103"/>
      <c r="V42" s="103"/>
      <c r="W42" s="103"/>
    </row>
    <row r="43" spans="12:23">
      <c r="L43" s="84"/>
      <c r="M43" s="7">
        <f t="shared" si="0"/>
        <v>0</v>
      </c>
      <c r="N43" s="7" t="str">
        <f t="shared" si="1"/>
        <v/>
      </c>
      <c r="O43" s="103"/>
      <c r="P43" s="103"/>
      <c r="Q43" s="103"/>
      <c r="R43" s="103"/>
      <c r="S43" s="103"/>
      <c r="T43" s="103"/>
      <c r="U43" s="103"/>
      <c r="V43" s="103"/>
      <c r="W43" s="103"/>
    </row>
    <row r="44" spans="12:23">
      <c r="L44" s="84"/>
      <c r="M44" s="7">
        <f t="shared" si="0"/>
        <v>0</v>
      </c>
      <c r="N44" s="7" t="str">
        <f t="shared" si="1"/>
        <v/>
      </c>
      <c r="O44" s="103"/>
      <c r="P44" s="103"/>
      <c r="Q44" s="103"/>
      <c r="R44" s="103"/>
      <c r="S44" s="103"/>
      <c r="T44" s="103"/>
      <c r="U44" s="103"/>
      <c r="V44" s="103"/>
      <c r="W44" s="103"/>
    </row>
    <row r="45" spans="12:23">
      <c r="L45" s="84"/>
      <c r="M45" s="7">
        <f t="shared" si="0"/>
        <v>0</v>
      </c>
      <c r="N45" s="7" t="str">
        <f t="shared" si="1"/>
        <v/>
      </c>
      <c r="O45" s="103"/>
      <c r="P45" s="103"/>
      <c r="Q45" s="103"/>
      <c r="R45" s="103"/>
      <c r="S45" s="103"/>
      <c r="T45" s="103"/>
      <c r="U45" s="103"/>
      <c r="V45" s="103"/>
      <c r="W45" s="103"/>
    </row>
    <row r="46" spans="12:23">
      <c r="L46" s="84"/>
      <c r="M46" s="7">
        <f t="shared" si="0"/>
        <v>0</v>
      </c>
      <c r="N46" s="7" t="str">
        <f t="shared" si="1"/>
        <v/>
      </c>
      <c r="O46" s="103"/>
      <c r="P46" s="103"/>
      <c r="Q46" s="103"/>
      <c r="R46" s="103"/>
      <c r="S46" s="103"/>
      <c r="T46" s="103"/>
      <c r="U46" s="103"/>
      <c r="V46" s="103"/>
      <c r="W46" s="103"/>
    </row>
    <row r="47" spans="12:23">
      <c r="L47" s="84"/>
      <c r="M47" s="7">
        <f t="shared" si="0"/>
        <v>0</v>
      </c>
      <c r="N47" s="7" t="str">
        <f t="shared" si="1"/>
        <v/>
      </c>
      <c r="O47" s="103"/>
      <c r="P47" s="103"/>
      <c r="Q47" s="103"/>
      <c r="R47" s="103"/>
      <c r="S47" s="103"/>
      <c r="T47" s="103"/>
      <c r="U47" s="103"/>
      <c r="V47" s="103"/>
      <c r="W47" s="103"/>
    </row>
    <row r="48" spans="12:23">
      <c r="L48" s="84"/>
      <c r="M48" s="7">
        <f t="shared" si="0"/>
        <v>0</v>
      </c>
      <c r="N48" s="7" t="str">
        <f t="shared" si="1"/>
        <v/>
      </c>
      <c r="O48" s="103"/>
      <c r="P48" s="103"/>
      <c r="Q48" s="103"/>
      <c r="R48" s="103"/>
      <c r="S48" s="103"/>
      <c r="T48" s="103"/>
      <c r="U48" s="103"/>
      <c r="V48" s="103"/>
      <c r="W48" s="103"/>
    </row>
    <row r="49" spans="12:23">
      <c r="L49" s="84"/>
      <c r="M49" s="7">
        <f t="shared" si="0"/>
        <v>0</v>
      </c>
      <c r="N49" s="7" t="str">
        <f t="shared" si="1"/>
        <v/>
      </c>
      <c r="O49" s="103"/>
      <c r="P49" s="103"/>
      <c r="Q49" s="103"/>
      <c r="R49" s="103"/>
      <c r="S49" s="103"/>
      <c r="T49" s="103"/>
      <c r="U49" s="103"/>
      <c r="V49" s="103"/>
      <c r="W49" s="103"/>
    </row>
    <row r="50" spans="12:23">
      <c r="L50" s="84"/>
      <c r="M50" s="7">
        <f t="shared" si="0"/>
        <v>0</v>
      </c>
      <c r="N50" s="7" t="str">
        <f t="shared" si="1"/>
        <v/>
      </c>
      <c r="O50" s="103"/>
      <c r="P50" s="103"/>
      <c r="Q50" s="103"/>
      <c r="R50" s="103"/>
      <c r="S50" s="103"/>
      <c r="T50" s="103"/>
      <c r="U50" s="103"/>
      <c r="V50" s="103"/>
      <c r="W50" s="103"/>
    </row>
    <row r="51" spans="12:23">
      <c r="L51" s="84"/>
      <c r="M51" s="7">
        <f t="shared" si="0"/>
        <v>0</v>
      </c>
      <c r="N51" s="7" t="str">
        <f t="shared" si="1"/>
        <v/>
      </c>
      <c r="O51" s="103"/>
      <c r="P51" s="103"/>
      <c r="Q51" s="103"/>
      <c r="R51" s="103"/>
      <c r="S51" s="103"/>
      <c r="T51" s="103"/>
      <c r="U51" s="103"/>
      <c r="V51" s="103"/>
      <c r="W51" s="103"/>
    </row>
    <row r="52" spans="12:23">
      <c r="L52" s="84"/>
      <c r="M52" s="7">
        <f t="shared" si="0"/>
        <v>0</v>
      </c>
      <c r="N52" s="7" t="str">
        <f t="shared" si="1"/>
        <v/>
      </c>
      <c r="O52" s="103"/>
      <c r="P52" s="103"/>
      <c r="Q52" s="103"/>
      <c r="R52" s="103"/>
      <c r="S52" s="103"/>
      <c r="T52" s="103"/>
      <c r="U52" s="103"/>
      <c r="V52" s="103"/>
      <c r="W52" s="103"/>
    </row>
    <row r="53" spans="12:23">
      <c r="L53" s="84"/>
      <c r="M53" s="7">
        <f t="shared" si="0"/>
        <v>0</v>
      </c>
      <c r="N53" s="7" t="str">
        <f t="shared" si="1"/>
        <v/>
      </c>
      <c r="O53" s="103"/>
      <c r="P53" s="103"/>
      <c r="Q53" s="103"/>
      <c r="R53" s="103"/>
      <c r="S53" s="103"/>
      <c r="T53" s="103"/>
      <c r="U53" s="103"/>
      <c r="V53" s="103"/>
      <c r="W53" s="103"/>
    </row>
    <row r="54" spans="12:23">
      <c r="L54" s="84"/>
      <c r="M54" s="7">
        <f t="shared" si="0"/>
        <v>0</v>
      </c>
      <c r="N54" s="7" t="str">
        <f t="shared" si="1"/>
        <v/>
      </c>
      <c r="O54" s="103"/>
      <c r="P54" s="103"/>
      <c r="Q54" s="103"/>
      <c r="R54" s="103"/>
      <c r="S54" s="103"/>
      <c r="T54" s="103"/>
      <c r="U54" s="103"/>
      <c r="V54" s="103"/>
      <c r="W54" s="103"/>
    </row>
    <row r="55" spans="12:23">
      <c r="L55" s="84"/>
      <c r="M55" s="7">
        <f t="shared" si="0"/>
        <v>0</v>
      </c>
      <c r="N55" s="7" t="str">
        <f t="shared" si="1"/>
        <v/>
      </c>
      <c r="O55" s="103"/>
      <c r="P55" s="103"/>
      <c r="Q55" s="103"/>
      <c r="R55" s="103"/>
      <c r="S55" s="103"/>
      <c r="T55" s="103"/>
      <c r="U55" s="103"/>
      <c r="V55" s="103"/>
      <c r="W55" s="103"/>
    </row>
    <row r="56" spans="12:23">
      <c r="L56" s="84"/>
      <c r="M56" s="7">
        <f t="shared" si="0"/>
        <v>0</v>
      </c>
      <c r="N56" s="7" t="str">
        <f t="shared" si="1"/>
        <v/>
      </c>
      <c r="O56" s="103"/>
      <c r="P56" s="103"/>
      <c r="Q56" s="103"/>
      <c r="R56" s="103"/>
      <c r="S56" s="103"/>
      <c r="T56" s="103"/>
      <c r="U56" s="103"/>
      <c r="V56" s="103"/>
      <c r="W56" s="103"/>
    </row>
    <row r="57" spans="12:23">
      <c r="L57" s="84"/>
      <c r="M57" s="7">
        <f t="shared" si="0"/>
        <v>0</v>
      </c>
      <c r="N57" s="7" t="str">
        <f t="shared" si="1"/>
        <v/>
      </c>
      <c r="O57" s="103"/>
      <c r="P57" s="103"/>
      <c r="Q57" s="103"/>
      <c r="R57" s="103"/>
      <c r="S57" s="103"/>
      <c r="T57" s="103"/>
      <c r="U57" s="103"/>
      <c r="V57" s="103"/>
      <c r="W57" s="103"/>
    </row>
    <row r="58" spans="12:23">
      <c r="L58" s="84"/>
      <c r="M58" s="7">
        <f t="shared" si="0"/>
        <v>0</v>
      </c>
      <c r="N58" s="7" t="str">
        <f t="shared" si="1"/>
        <v/>
      </c>
      <c r="O58" s="103"/>
      <c r="P58" s="103"/>
      <c r="Q58" s="103"/>
      <c r="R58" s="103"/>
      <c r="S58" s="103"/>
      <c r="T58" s="103"/>
      <c r="U58" s="103"/>
      <c r="V58" s="103"/>
      <c r="W58" s="103"/>
    </row>
    <row r="59" spans="12:23">
      <c r="L59" s="84"/>
      <c r="M59" s="7">
        <f t="shared" si="0"/>
        <v>0</v>
      </c>
      <c r="N59" s="7" t="str">
        <f t="shared" si="1"/>
        <v/>
      </c>
      <c r="O59" s="103"/>
      <c r="P59" s="103"/>
      <c r="Q59" s="103"/>
      <c r="R59" s="103"/>
      <c r="S59" s="103"/>
      <c r="T59" s="103"/>
      <c r="U59" s="103"/>
      <c r="V59" s="103"/>
      <c r="W59" s="103"/>
    </row>
    <row r="60" spans="12:23">
      <c r="L60" s="84"/>
      <c r="M60" s="7">
        <f t="shared" si="0"/>
        <v>0</v>
      </c>
      <c r="N60" s="7" t="str">
        <f t="shared" si="1"/>
        <v/>
      </c>
      <c r="O60" s="103"/>
      <c r="P60" s="103"/>
      <c r="Q60" s="103"/>
      <c r="R60" s="103"/>
      <c r="S60" s="103"/>
      <c r="T60" s="103"/>
      <c r="U60" s="103"/>
      <c r="V60" s="103"/>
      <c r="W60" s="103"/>
    </row>
    <row r="61" spans="12:23">
      <c r="L61" s="84"/>
      <c r="M61" s="7">
        <f t="shared" si="0"/>
        <v>0</v>
      </c>
      <c r="N61" s="7" t="str">
        <f t="shared" si="1"/>
        <v/>
      </c>
      <c r="O61" s="103"/>
      <c r="P61" s="103"/>
      <c r="Q61" s="103"/>
      <c r="R61" s="103"/>
      <c r="S61" s="103"/>
      <c r="T61" s="103"/>
      <c r="U61" s="103"/>
      <c r="V61" s="103"/>
      <c r="W61" s="103"/>
    </row>
    <row r="62" spans="12:23">
      <c r="L62" s="84"/>
      <c r="M62" s="7">
        <f t="shared" si="0"/>
        <v>0</v>
      </c>
      <c r="N62" s="7" t="str">
        <f t="shared" si="1"/>
        <v/>
      </c>
      <c r="O62" s="103"/>
      <c r="P62" s="103"/>
      <c r="Q62" s="103"/>
      <c r="R62" s="103"/>
      <c r="S62" s="103"/>
      <c r="T62" s="103"/>
      <c r="U62" s="103"/>
      <c r="V62" s="103"/>
      <c r="W62" s="103"/>
    </row>
    <row r="63" spans="12:23">
      <c r="L63" s="84"/>
      <c r="M63" s="7">
        <f t="shared" si="0"/>
        <v>0</v>
      </c>
      <c r="N63" s="7" t="str">
        <f t="shared" si="1"/>
        <v/>
      </c>
      <c r="O63" s="103"/>
      <c r="P63" s="103"/>
      <c r="Q63" s="103"/>
      <c r="R63" s="103"/>
      <c r="S63" s="103"/>
      <c r="T63" s="103"/>
      <c r="U63" s="103"/>
      <c r="V63" s="103"/>
      <c r="W63" s="103"/>
    </row>
    <row r="64" spans="12:23">
      <c r="L64" s="84"/>
      <c r="M64" s="7">
        <f t="shared" si="0"/>
        <v>0</v>
      </c>
      <c r="N64" s="7" t="str">
        <f t="shared" si="1"/>
        <v/>
      </c>
    </row>
    <row r="65" spans="12:14">
      <c r="L65" s="84"/>
      <c r="M65" s="7">
        <f t="shared" si="0"/>
        <v>0</v>
      </c>
      <c r="N65" s="7" t="str">
        <f t="shared" si="1"/>
        <v/>
      </c>
    </row>
    <row r="66" spans="12:14">
      <c r="L66" s="84"/>
      <c r="M66" s="7">
        <f t="shared" si="0"/>
        <v>0</v>
      </c>
      <c r="N66" s="7" t="str">
        <f t="shared" si="1"/>
        <v/>
      </c>
    </row>
    <row r="67" spans="12:14">
      <c r="L67" s="84"/>
      <c r="M67" s="7">
        <f t="shared" si="0"/>
        <v>0</v>
      </c>
      <c r="N67" s="7" t="str">
        <f t="shared" si="1"/>
        <v/>
      </c>
    </row>
    <row r="68" spans="12:14">
      <c r="L68" s="84"/>
      <c r="M68" s="7">
        <f t="shared" si="0"/>
        <v>0</v>
      </c>
      <c r="N68" s="7" t="str">
        <f t="shared" si="1"/>
        <v/>
      </c>
    </row>
    <row r="69" spans="12:14">
      <c r="L69" s="84"/>
      <c r="M69" s="7">
        <f t="shared" si="0"/>
        <v>0</v>
      </c>
      <c r="N69" s="7" t="str">
        <f t="shared" si="1"/>
        <v/>
      </c>
    </row>
    <row r="70" spans="12:14">
      <c r="L70" s="84"/>
      <c r="M70" s="7">
        <f t="shared" ref="M70:M95" si="2">IF(ISNUMBER(FIND("/",$B58,1)),MID($B58,1,FIND("/",$B58,1)-1),$B58)</f>
        <v>0</v>
      </c>
      <c r="N70" s="7" t="str">
        <f t="shared" ref="N70:N95" si="3">IF(ISNUMBER(FIND("/",$B58,1)),MID($B58,FIND("/",$B58,1)+1,LEN($B58)),"")</f>
        <v/>
      </c>
    </row>
    <row r="71" spans="12:14">
      <c r="L71" s="84"/>
      <c r="M71" s="7">
        <f t="shared" si="2"/>
        <v>0</v>
      </c>
      <c r="N71" s="7" t="str">
        <f t="shared" si="3"/>
        <v/>
      </c>
    </row>
    <row r="72" spans="12:14">
      <c r="L72" s="84"/>
      <c r="M72" s="7">
        <f t="shared" si="2"/>
        <v>0</v>
      </c>
      <c r="N72" s="7" t="str">
        <f t="shared" si="3"/>
        <v/>
      </c>
    </row>
    <row r="73" spans="12:14">
      <c r="L73" s="84"/>
      <c r="M73" s="7">
        <f t="shared" si="2"/>
        <v>0</v>
      </c>
      <c r="N73" s="7" t="str">
        <f t="shared" si="3"/>
        <v/>
      </c>
    </row>
    <row r="74" spans="12:14">
      <c r="L74" s="84"/>
      <c r="M74" s="7">
        <f t="shared" si="2"/>
        <v>0</v>
      </c>
      <c r="N74" s="7" t="str">
        <f t="shared" si="3"/>
        <v/>
      </c>
    </row>
    <row r="75" spans="12:14">
      <c r="L75" s="84"/>
      <c r="M75" s="7">
        <f t="shared" si="2"/>
        <v>0</v>
      </c>
      <c r="N75" s="7" t="str">
        <f t="shared" si="3"/>
        <v/>
      </c>
    </row>
    <row r="76" spans="12:14">
      <c r="L76" s="84"/>
      <c r="M76" s="7">
        <f t="shared" si="2"/>
        <v>0</v>
      </c>
      <c r="N76" s="7" t="str">
        <f t="shared" si="3"/>
        <v/>
      </c>
    </row>
    <row r="77" spans="12:14">
      <c r="L77" s="84"/>
      <c r="M77" s="7">
        <f t="shared" si="2"/>
        <v>0</v>
      </c>
      <c r="N77" s="7" t="str">
        <f t="shared" si="3"/>
        <v/>
      </c>
    </row>
    <row r="78" spans="12:14">
      <c r="L78" s="84"/>
      <c r="M78" s="7">
        <f t="shared" si="2"/>
        <v>0</v>
      </c>
      <c r="N78" s="7" t="str">
        <f t="shared" si="3"/>
        <v/>
      </c>
    </row>
    <row r="79" spans="12:14">
      <c r="L79" s="84"/>
      <c r="M79" s="7">
        <f t="shared" si="2"/>
        <v>0</v>
      </c>
      <c r="N79" s="7" t="str">
        <f t="shared" si="3"/>
        <v/>
      </c>
    </row>
    <row r="80" spans="12:14">
      <c r="L80" s="84"/>
      <c r="M80" s="7">
        <f t="shared" si="2"/>
        <v>0</v>
      </c>
      <c r="N80" s="7" t="str">
        <f t="shared" si="3"/>
        <v/>
      </c>
    </row>
    <row r="81" spans="12:14">
      <c r="L81" s="84"/>
      <c r="M81" s="7">
        <f t="shared" si="2"/>
        <v>0</v>
      </c>
      <c r="N81" s="7" t="str">
        <f t="shared" si="3"/>
        <v/>
      </c>
    </row>
    <row r="82" spans="12:14">
      <c r="L82" s="84"/>
      <c r="M82" s="7">
        <f t="shared" si="2"/>
        <v>0</v>
      </c>
      <c r="N82" s="7" t="str">
        <f t="shared" si="3"/>
        <v/>
      </c>
    </row>
    <row r="83" spans="12:14">
      <c r="L83" s="84"/>
      <c r="M83" s="7">
        <f t="shared" si="2"/>
        <v>0</v>
      </c>
      <c r="N83" s="7" t="str">
        <f t="shared" si="3"/>
        <v/>
      </c>
    </row>
    <row r="84" spans="12:14">
      <c r="L84" s="84"/>
      <c r="M84" s="7">
        <f t="shared" si="2"/>
        <v>0</v>
      </c>
      <c r="N84" s="7" t="str">
        <f t="shared" si="3"/>
        <v/>
      </c>
    </row>
    <row r="85" spans="12:14">
      <c r="L85" s="84"/>
      <c r="M85" s="7">
        <f t="shared" si="2"/>
        <v>0</v>
      </c>
      <c r="N85" s="7" t="str">
        <f t="shared" si="3"/>
        <v/>
      </c>
    </row>
    <row r="86" spans="12:14">
      <c r="L86" s="84"/>
      <c r="M86" s="7">
        <f t="shared" si="2"/>
        <v>0</v>
      </c>
      <c r="N86" s="7" t="str">
        <f t="shared" si="3"/>
        <v/>
      </c>
    </row>
    <row r="87" spans="12:14">
      <c r="L87" s="84"/>
      <c r="M87" s="7">
        <f t="shared" si="2"/>
        <v>0</v>
      </c>
      <c r="N87" s="7" t="str">
        <f t="shared" si="3"/>
        <v/>
      </c>
    </row>
    <row r="88" spans="12:14">
      <c r="L88" s="84"/>
      <c r="M88" s="7">
        <f t="shared" si="2"/>
        <v>0</v>
      </c>
      <c r="N88" s="7" t="str">
        <f t="shared" si="3"/>
        <v/>
      </c>
    </row>
    <row r="89" spans="12:14">
      <c r="L89" s="84"/>
      <c r="M89" s="7">
        <f t="shared" si="2"/>
        <v>0</v>
      </c>
      <c r="N89" s="7" t="str">
        <f t="shared" si="3"/>
        <v/>
      </c>
    </row>
    <row r="90" spans="12:14">
      <c r="L90" s="84"/>
      <c r="M90" s="7">
        <f t="shared" si="2"/>
        <v>0</v>
      </c>
      <c r="N90" s="7" t="str">
        <f t="shared" si="3"/>
        <v/>
      </c>
    </row>
    <row r="91" spans="12:14">
      <c r="L91" s="84"/>
      <c r="M91" s="7">
        <f t="shared" si="2"/>
        <v>0</v>
      </c>
      <c r="N91" s="7" t="str">
        <f t="shared" si="3"/>
        <v/>
      </c>
    </row>
    <row r="92" spans="12:14">
      <c r="L92" s="84"/>
      <c r="M92" s="7">
        <f t="shared" si="2"/>
        <v>0</v>
      </c>
      <c r="N92" s="7" t="str">
        <f t="shared" si="3"/>
        <v/>
      </c>
    </row>
    <row r="93" spans="12:14">
      <c r="L93" s="84"/>
      <c r="M93" s="7">
        <f t="shared" si="2"/>
        <v>0</v>
      </c>
      <c r="N93" s="7" t="str">
        <f t="shared" si="3"/>
        <v/>
      </c>
    </row>
    <row r="94" spans="12:14">
      <c r="L94" s="84"/>
      <c r="M94" s="7">
        <f t="shared" si="2"/>
        <v>0</v>
      </c>
      <c r="N94" s="7" t="str">
        <f t="shared" si="3"/>
        <v/>
      </c>
    </row>
    <row r="95" spans="12:14">
      <c r="L95" s="84"/>
      <c r="M95" s="7">
        <f t="shared" si="2"/>
        <v>0</v>
      </c>
      <c r="N95" s="7" t="str">
        <f t="shared" si="3"/>
        <v/>
      </c>
    </row>
    <row r="96" spans="12:14">
      <c r="M96" s="7">
        <f t="shared" ref="M96:M152" si="4">IF(ISNUMBER(FIND("/",$B65,1)),MID($B65,1,FIND("/",$B65,1)-1),$B65)</f>
        <v>0</v>
      </c>
      <c r="N96" s="7" t="str">
        <f t="shared" ref="N96:N152" si="5">IF(ISNUMBER(FIND("/",$B65,1)),MID($B65,FIND("/",$B65,1)+1,LEN($B65)),"")</f>
        <v/>
      </c>
    </row>
    <row r="97" spans="12:14">
      <c r="M97" s="7">
        <f t="shared" si="4"/>
        <v>0</v>
      </c>
      <c r="N97" s="7" t="str">
        <f t="shared" si="5"/>
        <v/>
      </c>
    </row>
    <row r="98" spans="12:14">
      <c r="M98" s="7">
        <f t="shared" si="4"/>
        <v>0</v>
      </c>
      <c r="N98" s="7" t="str">
        <f t="shared" si="5"/>
        <v/>
      </c>
    </row>
    <row r="99" spans="12:14">
      <c r="M99" s="7">
        <f t="shared" si="4"/>
        <v>0</v>
      </c>
      <c r="N99" s="7" t="str">
        <f t="shared" si="5"/>
        <v/>
      </c>
    </row>
    <row r="100" spans="12:14">
      <c r="M100" s="7">
        <f t="shared" si="4"/>
        <v>0</v>
      </c>
      <c r="N100" s="7" t="str">
        <f t="shared" si="5"/>
        <v/>
      </c>
    </row>
    <row r="101" spans="12:14">
      <c r="M101" s="7">
        <f t="shared" si="4"/>
        <v>0</v>
      </c>
      <c r="N101" s="7" t="str">
        <f t="shared" si="5"/>
        <v/>
      </c>
    </row>
    <row r="102" spans="12:14">
      <c r="M102" s="7">
        <f t="shared" si="4"/>
        <v>0</v>
      </c>
      <c r="N102" s="7" t="str">
        <f t="shared" si="5"/>
        <v/>
      </c>
    </row>
    <row r="103" spans="12:14">
      <c r="M103" s="7">
        <f t="shared" si="4"/>
        <v>0</v>
      </c>
      <c r="N103" s="7" t="str">
        <f t="shared" si="5"/>
        <v/>
      </c>
    </row>
    <row r="104" spans="12:14">
      <c r="M104" s="7">
        <f t="shared" si="4"/>
        <v>0</v>
      </c>
      <c r="N104" s="7" t="str">
        <f t="shared" si="5"/>
        <v/>
      </c>
    </row>
    <row r="105" spans="12:14">
      <c r="M105" s="7">
        <f t="shared" si="4"/>
        <v>0</v>
      </c>
      <c r="N105" s="7" t="str">
        <f t="shared" si="5"/>
        <v/>
      </c>
    </row>
    <row r="106" spans="12:14">
      <c r="M106" s="7">
        <f t="shared" si="4"/>
        <v>0</v>
      </c>
      <c r="N106" s="7" t="str">
        <f t="shared" si="5"/>
        <v/>
      </c>
    </row>
    <row r="107" spans="12:14">
      <c r="M107" s="7">
        <f t="shared" si="4"/>
        <v>0</v>
      </c>
      <c r="N107" s="7" t="str">
        <f t="shared" si="5"/>
        <v/>
      </c>
    </row>
    <row r="108" spans="12:14">
      <c r="M108" s="7">
        <f t="shared" si="4"/>
        <v>0</v>
      </c>
      <c r="N108" s="7" t="str">
        <f t="shared" si="5"/>
        <v/>
      </c>
    </row>
    <row r="109" spans="12:14">
      <c r="M109" s="7">
        <f t="shared" si="4"/>
        <v>0</v>
      </c>
      <c r="N109" s="7" t="str">
        <f t="shared" si="5"/>
        <v/>
      </c>
    </row>
    <row r="110" spans="12:14">
      <c r="M110" s="7">
        <f t="shared" si="4"/>
        <v>0</v>
      </c>
      <c r="N110" s="7" t="str">
        <f t="shared" si="5"/>
        <v/>
      </c>
    </row>
    <row r="111" spans="12:14">
      <c r="L111" s="387"/>
      <c r="M111" s="7">
        <f t="shared" si="4"/>
        <v>0</v>
      </c>
      <c r="N111" s="7" t="str">
        <f t="shared" si="5"/>
        <v/>
      </c>
    </row>
    <row r="112" spans="12:14">
      <c r="M112" s="7">
        <f t="shared" si="4"/>
        <v>0</v>
      </c>
      <c r="N112" s="7" t="str">
        <f t="shared" si="5"/>
        <v/>
      </c>
    </row>
    <row r="113" spans="13:14">
      <c r="M113" s="7">
        <f t="shared" si="4"/>
        <v>0</v>
      </c>
      <c r="N113" s="7" t="str">
        <f t="shared" si="5"/>
        <v/>
      </c>
    </row>
    <row r="114" spans="13:14">
      <c r="M114" s="7">
        <f t="shared" si="4"/>
        <v>0</v>
      </c>
      <c r="N114" s="7" t="str">
        <f t="shared" si="5"/>
        <v/>
      </c>
    </row>
    <row r="115" spans="13:14">
      <c r="M115" s="7">
        <f t="shared" si="4"/>
        <v>0</v>
      </c>
      <c r="N115" s="7" t="str">
        <f t="shared" si="5"/>
        <v/>
      </c>
    </row>
    <row r="116" spans="13:14">
      <c r="M116" s="7">
        <f t="shared" si="4"/>
        <v>0</v>
      </c>
      <c r="N116" s="7" t="str">
        <f t="shared" si="5"/>
        <v/>
      </c>
    </row>
    <row r="117" spans="13:14">
      <c r="M117" s="7">
        <f t="shared" si="4"/>
        <v>0</v>
      </c>
      <c r="N117" s="7" t="str">
        <f t="shared" si="5"/>
        <v/>
      </c>
    </row>
    <row r="118" spans="13:14">
      <c r="M118" s="7">
        <f t="shared" si="4"/>
        <v>0</v>
      </c>
      <c r="N118" s="7" t="str">
        <f t="shared" si="5"/>
        <v/>
      </c>
    </row>
    <row r="119" spans="13:14">
      <c r="M119" s="7">
        <f t="shared" si="4"/>
        <v>0</v>
      </c>
      <c r="N119" s="7" t="str">
        <f t="shared" si="5"/>
        <v/>
      </c>
    </row>
    <row r="120" spans="13:14">
      <c r="M120" s="7">
        <f t="shared" si="4"/>
        <v>0</v>
      </c>
      <c r="N120" s="7" t="str">
        <f t="shared" si="5"/>
        <v/>
      </c>
    </row>
    <row r="121" spans="13:14">
      <c r="M121" s="7">
        <f t="shared" si="4"/>
        <v>0</v>
      </c>
      <c r="N121" s="7" t="str">
        <f t="shared" si="5"/>
        <v/>
      </c>
    </row>
    <row r="122" spans="13:14">
      <c r="M122" s="7">
        <f t="shared" si="4"/>
        <v>0</v>
      </c>
      <c r="N122" s="7" t="str">
        <f t="shared" si="5"/>
        <v/>
      </c>
    </row>
    <row r="123" spans="13:14">
      <c r="M123" s="7">
        <f t="shared" si="4"/>
        <v>0</v>
      </c>
      <c r="N123" s="7" t="str">
        <f t="shared" si="5"/>
        <v/>
      </c>
    </row>
    <row r="124" spans="13:14">
      <c r="M124" s="7">
        <f t="shared" si="4"/>
        <v>0</v>
      </c>
      <c r="N124" s="7" t="str">
        <f t="shared" si="5"/>
        <v/>
      </c>
    </row>
    <row r="125" spans="13:14">
      <c r="M125" s="7">
        <f t="shared" si="4"/>
        <v>0</v>
      </c>
      <c r="N125" s="7" t="str">
        <f t="shared" si="5"/>
        <v/>
      </c>
    </row>
    <row r="126" spans="13:14">
      <c r="M126" s="7">
        <f t="shared" si="4"/>
        <v>0</v>
      </c>
      <c r="N126" s="7" t="str">
        <f t="shared" si="5"/>
        <v/>
      </c>
    </row>
    <row r="127" spans="13:14">
      <c r="M127" s="7">
        <f t="shared" si="4"/>
        <v>0</v>
      </c>
      <c r="N127" s="7" t="str">
        <f t="shared" si="5"/>
        <v/>
      </c>
    </row>
    <row r="128" spans="13:14">
      <c r="M128" s="7">
        <f t="shared" si="4"/>
        <v>0</v>
      </c>
      <c r="N128" s="7" t="str">
        <f t="shared" si="5"/>
        <v/>
      </c>
    </row>
    <row r="129" spans="13:14">
      <c r="M129" s="7">
        <f t="shared" si="4"/>
        <v>0</v>
      </c>
      <c r="N129" s="7" t="str">
        <f t="shared" si="5"/>
        <v/>
      </c>
    </row>
    <row r="130" spans="13:14">
      <c r="M130" s="7">
        <f t="shared" si="4"/>
        <v>0</v>
      </c>
      <c r="N130" s="7" t="str">
        <f t="shared" si="5"/>
        <v/>
      </c>
    </row>
    <row r="131" spans="13:14">
      <c r="M131" s="7">
        <f t="shared" si="4"/>
        <v>0</v>
      </c>
      <c r="N131" s="7" t="str">
        <f t="shared" si="5"/>
        <v/>
      </c>
    </row>
    <row r="132" spans="13:14">
      <c r="M132" s="7">
        <f t="shared" si="4"/>
        <v>0</v>
      </c>
      <c r="N132" s="7" t="str">
        <f t="shared" si="5"/>
        <v/>
      </c>
    </row>
    <row r="133" spans="13:14">
      <c r="M133" s="7">
        <f t="shared" si="4"/>
        <v>0</v>
      </c>
      <c r="N133" s="7" t="str">
        <f t="shared" si="5"/>
        <v/>
      </c>
    </row>
    <row r="134" spans="13:14">
      <c r="M134" s="7">
        <f t="shared" si="4"/>
        <v>0</v>
      </c>
      <c r="N134" s="7" t="str">
        <f t="shared" si="5"/>
        <v/>
      </c>
    </row>
    <row r="135" spans="13:14">
      <c r="M135" s="7">
        <f t="shared" si="4"/>
        <v>0</v>
      </c>
      <c r="N135" s="7" t="str">
        <f t="shared" si="5"/>
        <v/>
      </c>
    </row>
    <row r="136" spans="13:14">
      <c r="M136" s="7">
        <f t="shared" si="4"/>
        <v>0</v>
      </c>
      <c r="N136" s="7" t="str">
        <f t="shared" si="5"/>
        <v/>
      </c>
    </row>
    <row r="137" spans="13:14">
      <c r="M137" s="7">
        <f t="shared" si="4"/>
        <v>0</v>
      </c>
      <c r="N137" s="7" t="str">
        <f t="shared" si="5"/>
        <v/>
      </c>
    </row>
    <row r="138" spans="13:14">
      <c r="M138" s="7">
        <f t="shared" si="4"/>
        <v>0</v>
      </c>
      <c r="N138" s="7" t="str">
        <f t="shared" si="5"/>
        <v/>
      </c>
    </row>
    <row r="139" spans="13:14">
      <c r="M139" s="7">
        <f t="shared" si="4"/>
        <v>0</v>
      </c>
      <c r="N139" s="7" t="str">
        <f t="shared" si="5"/>
        <v/>
      </c>
    </row>
    <row r="140" spans="13:14">
      <c r="M140" s="7">
        <f t="shared" si="4"/>
        <v>0</v>
      </c>
      <c r="N140" s="7" t="str">
        <f t="shared" si="5"/>
        <v/>
      </c>
    </row>
    <row r="141" spans="13:14">
      <c r="M141" s="7">
        <f t="shared" si="4"/>
        <v>0</v>
      </c>
      <c r="N141" s="7" t="str">
        <f t="shared" si="5"/>
        <v/>
      </c>
    </row>
    <row r="142" spans="13:14">
      <c r="M142" s="7">
        <f t="shared" si="4"/>
        <v>0</v>
      </c>
      <c r="N142" s="7" t="str">
        <f t="shared" si="5"/>
        <v/>
      </c>
    </row>
    <row r="143" spans="13:14">
      <c r="M143" s="7">
        <f t="shared" si="4"/>
        <v>0</v>
      </c>
      <c r="N143" s="7" t="str">
        <f t="shared" si="5"/>
        <v/>
      </c>
    </row>
    <row r="144" spans="13:14">
      <c r="M144" s="7">
        <f t="shared" si="4"/>
        <v>0</v>
      </c>
      <c r="N144" s="7" t="str">
        <f t="shared" si="5"/>
        <v/>
      </c>
    </row>
    <row r="145" spans="13:14">
      <c r="M145" s="7">
        <f t="shared" si="4"/>
        <v>0</v>
      </c>
      <c r="N145" s="7" t="str">
        <f t="shared" si="5"/>
        <v/>
      </c>
    </row>
    <row r="146" spans="13:14">
      <c r="M146" s="7">
        <f t="shared" si="4"/>
        <v>0</v>
      </c>
      <c r="N146" s="7" t="str">
        <f t="shared" si="5"/>
        <v/>
      </c>
    </row>
    <row r="147" spans="13:14">
      <c r="M147" s="7">
        <f t="shared" si="4"/>
        <v>0</v>
      </c>
      <c r="N147" s="7" t="str">
        <f t="shared" si="5"/>
        <v/>
      </c>
    </row>
    <row r="148" spans="13:14">
      <c r="M148" s="7">
        <f t="shared" si="4"/>
        <v>0</v>
      </c>
      <c r="N148" s="7" t="str">
        <f t="shared" si="5"/>
        <v/>
      </c>
    </row>
    <row r="149" spans="13:14">
      <c r="M149" s="7">
        <f t="shared" si="4"/>
        <v>0</v>
      </c>
      <c r="N149" s="7" t="str">
        <f t="shared" si="5"/>
        <v/>
      </c>
    </row>
    <row r="150" spans="13:14">
      <c r="M150" s="7">
        <f t="shared" si="4"/>
        <v>0</v>
      </c>
      <c r="N150" s="7" t="str">
        <f t="shared" si="5"/>
        <v/>
      </c>
    </row>
    <row r="151" spans="13:14">
      <c r="M151" s="7">
        <f t="shared" si="4"/>
        <v>0</v>
      </c>
      <c r="N151" s="7" t="str">
        <f t="shared" si="5"/>
        <v/>
      </c>
    </row>
    <row r="152" spans="13:14">
      <c r="M152" s="7">
        <f t="shared" si="4"/>
        <v>0</v>
      </c>
      <c r="N152" s="7" t="str">
        <f t="shared" si="5"/>
        <v/>
      </c>
    </row>
    <row r="153" spans="13:14">
      <c r="M153" s="7">
        <f t="shared" ref="M153:M216" si="6">IF(ISNUMBER(FIND("/",$B122,1)),MID($B122,1,FIND("/",$B122,1)-1),$B122)</f>
        <v>0</v>
      </c>
      <c r="N153" s="7" t="str">
        <f t="shared" ref="N153:N216" si="7">IF(ISNUMBER(FIND("/",$B122,1)),MID($B122,FIND("/",$B122,1)+1,LEN($B122)),"")</f>
        <v/>
      </c>
    </row>
    <row r="154" spans="13:14">
      <c r="M154" s="7">
        <f t="shared" si="6"/>
        <v>0</v>
      </c>
      <c r="N154" s="7" t="str">
        <f t="shared" si="7"/>
        <v/>
      </c>
    </row>
    <row r="155" spans="13:14">
      <c r="M155" s="7">
        <f t="shared" si="6"/>
        <v>0</v>
      </c>
      <c r="N155" s="7" t="str">
        <f t="shared" si="7"/>
        <v/>
      </c>
    </row>
    <row r="156" spans="13:14">
      <c r="M156" s="7">
        <f t="shared" si="6"/>
        <v>0</v>
      </c>
      <c r="N156" s="7" t="str">
        <f t="shared" si="7"/>
        <v/>
      </c>
    </row>
    <row r="157" spans="13:14">
      <c r="M157" s="7">
        <f t="shared" si="6"/>
        <v>0</v>
      </c>
      <c r="N157" s="7" t="str">
        <f t="shared" si="7"/>
        <v/>
      </c>
    </row>
    <row r="158" spans="13:14">
      <c r="M158" s="7">
        <f t="shared" si="6"/>
        <v>0</v>
      </c>
      <c r="N158" s="7" t="str">
        <f t="shared" si="7"/>
        <v/>
      </c>
    </row>
    <row r="159" spans="13:14">
      <c r="M159" s="7">
        <f t="shared" si="6"/>
        <v>0</v>
      </c>
      <c r="N159" s="7" t="str">
        <f t="shared" si="7"/>
        <v/>
      </c>
    </row>
    <row r="160" spans="13:14">
      <c r="M160" s="7">
        <f t="shared" si="6"/>
        <v>0</v>
      </c>
      <c r="N160" s="7" t="str">
        <f t="shared" si="7"/>
        <v/>
      </c>
    </row>
    <row r="161" spans="13:14">
      <c r="M161" s="7">
        <f t="shared" si="6"/>
        <v>0</v>
      </c>
      <c r="N161" s="7" t="str">
        <f t="shared" si="7"/>
        <v/>
      </c>
    </row>
    <row r="162" spans="13:14">
      <c r="M162" s="7">
        <f t="shared" si="6"/>
        <v>0</v>
      </c>
      <c r="N162" s="7" t="str">
        <f t="shared" si="7"/>
        <v/>
      </c>
    </row>
    <row r="163" spans="13:14">
      <c r="M163" s="7">
        <f t="shared" si="6"/>
        <v>0</v>
      </c>
      <c r="N163" s="7" t="str">
        <f t="shared" si="7"/>
        <v/>
      </c>
    </row>
    <row r="164" spans="13:14">
      <c r="M164" s="7">
        <f t="shared" si="6"/>
        <v>0</v>
      </c>
      <c r="N164" s="7" t="str">
        <f t="shared" si="7"/>
        <v/>
      </c>
    </row>
    <row r="165" spans="13:14">
      <c r="M165" s="7">
        <f t="shared" si="6"/>
        <v>0</v>
      </c>
      <c r="N165" s="7" t="str">
        <f t="shared" si="7"/>
        <v/>
      </c>
    </row>
    <row r="166" spans="13:14">
      <c r="M166" s="7">
        <f t="shared" si="6"/>
        <v>0</v>
      </c>
      <c r="N166" s="7" t="str">
        <f t="shared" si="7"/>
        <v/>
      </c>
    </row>
    <row r="167" spans="13:14">
      <c r="M167" s="7">
        <f t="shared" si="6"/>
        <v>0</v>
      </c>
      <c r="N167" s="7" t="str">
        <f t="shared" si="7"/>
        <v/>
      </c>
    </row>
    <row r="168" spans="13:14">
      <c r="M168" s="7">
        <f t="shared" si="6"/>
        <v>0</v>
      </c>
      <c r="N168" s="7" t="str">
        <f t="shared" si="7"/>
        <v/>
      </c>
    </row>
    <row r="169" spans="13:14">
      <c r="M169" s="7">
        <f t="shared" si="6"/>
        <v>0</v>
      </c>
      <c r="N169" s="7" t="str">
        <f t="shared" si="7"/>
        <v/>
      </c>
    </row>
    <row r="170" spans="13:14">
      <c r="M170" s="7">
        <f t="shared" si="6"/>
        <v>0</v>
      </c>
      <c r="N170" s="7" t="str">
        <f t="shared" si="7"/>
        <v/>
      </c>
    </row>
    <row r="171" spans="13:14">
      <c r="M171" s="7">
        <f t="shared" si="6"/>
        <v>0</v>
      </c>
      <c r="N171" s="7" t="str">
        <f t="shared" si="7"/>
        <v/>
      </c>
    </row>
    <row r="172" spans="13:14">
      <c r="M172" s="7">
        <f t="shared" si="6"/>
        <v>0</v>
      </c>
      <c r="N172" s="7" t="str">
        <f t="shared" si="7"/>
        <v/>
      </c>
    </row>
    <row r="173" spans="13:14">
      <c r="M173" s="7">
        <f t="shared" si="6"/>
        <v>0</v>
      </c>
      <c r="N173" s="7" t="str">
        <f t="shared" si="7"/>
        <v/>
      </c>
    </row>
    <row r="174" spans="13:14">
      <c r="M174" s="7">
        <f t="shared" si="6"/>
        <v>0</v>
      </c>
      <c r="N174" s="7" t="str">
        <f t="shared" si="7"/>
        <v/>
      </c>
    </row>
    <row r="175" spans="13:14">
      <c r="M175" s="7">
        <f t="shared" si="6"/>
        <v>0</v>
      </c>
      <c r="N175" s="7" t="str">
        <f t="shared" si="7"/>
        <v/>
      </c>
    </row>
    <row r="176" spans="13:14">
      <c r="M176" s="7">
        <f t="shared" si="6"/>
        <v>0</v>
      </c>
      <c r="N176" s="7" t="str">
        <f t="shared" si="7"/>
        <v/>
      </c>
    </row>
    <row r="177" spans="12:14">
      <c r="M177" s="7">
        <f t="shared" si="6"/>
        <v>0</v>
      </c>
      <c r="N177" s="7" t="str">
        <f t="shared" si="7"/>
        <v/>
      </c>
    </row>
    <row r="178" spans="12:14">
      <c r="M178" s="7">
        <f t="shared" si="6"/>
        <v>0</v>
      </c>
      <c r="N178" s="7" t="str">
        <f t="shared" si="7"/>
        <v/>
      </c>
    </row>
    <row r="179" spans="12:14">
      <c r="M179" s="7">
        <f t="shared" si="6"/>
        <v>0</v>
      </c>
      <c r="N179" s="7" t="str">
        <f t="shared" si="7"/>
        <v/>
      </c>
    </row>
    <row r="180" spans="12:14">
      <c r="M180" s="7">
        <f t="shared" si="6"/>
        <v>0</v>
      </c>
      <c r="N180" s="7" t="str">
        <f t="shared" si="7"/>
        <v/>
      </c>
    </row>
    <row r="181" spans="12:14">
      <c r="M181" s="7">
        <f t="shared" si="6"/>
        <v>0</v>
      </c>
      <c r="N181" s="7" t="str">
        <f t="shared" si="7"/>
        <v/>
      </c>
    </row>
    <row r="182" spans="12:14">
      <c r="M182" s="7">
        <f t="shared" si="6"/>
        <v>0</v>
      </c>
      <c r="N182" s="7" t="str">
        <f t="shared" si="7"/>
        <v/>
      </c>
    </row>
    <row r="183" spans="12:14">
      <c r="M183" s="7">
        <f t="shared" si="6"/>
        <v>0</v>
      </c>
      <c r="N183" s="7" t="str">
        <f t="shared" si="7"/>
        <v/>
      </c>
    </row>
    <row r="184" spans="12:14">
      <c r="M184" s="7">
        <f t="shared" si="6"/>
        <v>0</v>
      </c>
      <c r="N184" s="7" t="str">
        <f t="shared" si="7"/>
        <v/>
      </c>
    </row>
    <row r="185" spans="12:14">
      <c r="M185" s="7">
        <f t="shared" si="6"/>
        <v>0</v>
      </c>
      <c r="N185" s="7" t="str">
        <f t="shared" si="7"/>
        <v/>
      </c>
    </row>
    <row r="186" spans="12:14">
      <c r="M186" s="7">
        <f t="shared" si="6"/>
        <v>0</v>
      </c>
      <c r="N186" s="7" t="str">
        <f t="shared" si="7"/>
        <v/>
      </c>
    </row>
    <row r="187" spans="12:14">
      <c r="M187" s="7">
        <f t="shared" si="6"/>
        <v>0</v>
      </c>
      <c r="N187" s="7" t="str">
        <f t="shared" si="7"/>
        <v/>
      </c>
    </row>
    <row r="188" spans="12:14">
      <c r="M188" s="7">
        <f t="shared" si="6"/>
        <v>0</v>
      </c>
      <c r="N188" s="7" t="str">
        <f t="shared" si="7"/>
        <v/>
      </c>
    </row>
    <row r="189" spans="12:14">
      <c r="M189" s="7">
        <f t="shared" si="6"/>
        <v>0</v>
      </c>
      <c r="N189" s="7" t="str">
        <f t="shared" si="7"/>
        <v/>
      </c>
    </row>
    <row r="190" spans="12:14">
      <c r="M190" s="7">
        <f t="shared" si="6"/>
        <v>0</v>
      </c>
      <c r="N190" s="7" t="str">
        <f t="shared" si="7"/>
        <v/>
      </c>
    </row>
    <row r="191" spans="12:14">
      <c r="M191" s="7">
        <f t="shared" si="6"/>
        <v>0</v>
      </c>
      <c r="N191" s="7" t="str">
        <f t="shared" si="7"/>
        <v/>
      </c>
    </row>
    <row r="192" spans="12:14">
      <c r="L192" s="11"/>
      <c r="M192" s="7">
        <f t="shared" si="6"/>
        <v>0</v>
      </c>
      <c r="N192" s="7" t="str">
        <f t="shared" si="7"/>
        <v/>
      </c>
    </row>
    <row r="193" spans="12:14">
      <c r="L193" s="11"/>
      <c r="M193" s="7">
        <f t="shared" si="6"/>
        <v>0</v>
      </c>
      <c r="N193" s="7" t="str">
        <f t="shared" si="7"/>
        <v/>
      </c>
    </row>
    <row r="194" spans="12:14">
      <c r="L194" s="11"/>
      <c r="M194" s="7">
        <f t="shared" si="6"/>
        <v>0</v>
      </c>
      <c r="N194" s="7" t="str">
        <f t="shared" si="7"/>
        <v/>
      </c>
    </row>
    <row r="195" spans="12:14">
      <c r="L195" s="11"/>
      <c r="M195" s="7">
        <f t="shared" si="6"/>
        <v>0</v>
      </c>
      <c r="N195" s="7" t="str">
        <f t="shared" si="7"/>
        <v/>
      </c>
    </row>
    <row r="196" spans="12:14">
      <c r="L196" s="11"/>
      <c r="M196" s="7">
        <f t="shared" si="6"/>
        <v>0</v>
      </c>
      <c r="N196" s="7" t="str">
        <f t="shared" si="7"/>
        <v/>
      </c>
    </row>
    <row r="197" spans="12:14">
      <c r="L197" s="11"/>
      <c r="M197" s="7">
        <f t="shared" si="6"/>
        <v>0</v>
      </c>
      <c r="N197" s="7" t="str">
        <f t="shared" si="7"/>
        <v/>
      </c>
    </row>
    <row r="198" spans="12:14">
      <c r="L198" s="11"/>
      <c r="M198" s="7">
        <f t="shared" si="6"/>
        <v>0</v>
      </c>
      <c r="N198" s="7" t="str">
        <f t="shared" si="7"/>
        <v/>
      </c>
    </row>
    <row r="199" spans="12:14">
      <c r="L199" s="11"/>
      <c r="M199" s="7">
        <f t="shared" si="6"/>
        <v>0</v>
      </c>
      <c r="N199" s="7" t="str">
        <f t="shared" si="7"/>
        <v/>
      </c>
    </row>
    <row r="200" spans="12:14">
      <c r="L200" s="11"/>
      <c r="M200" s="7">
        <f t="shared" si="6"/>
        <v>0</v>
      </c>
      <c r="N200" s="7" t="str">
        <f t="shared" si="7"/>
        <v/>
      </c>
    </row>
    <row r="201" spans="12:14">
      <c r="L201" s="11"/>
      <c r="M201" s="7">
        <f t="shared" si="6"/>
        <v>0</v>
      </c>
      <c r="N201" s="7" t="str">
        <f t="shared" si="7"/>
        <v/>
      </c>
    </row>
    <row r="202" spans="12:14">
      <c r="L202" s="11"/>
      <c r="M202" s="7">
        <f t="shared" si="6"/>
        <v>0</v>
      </c>
      <c r="N202" s="7" t="str">
        <f t="shared" si="7"/>
        <v/>
      </c>
    </row>
    <row r="203" spans="12:14">
      <c r="L203" s="11"/>
      <c r="M203" s="7">
        <f t="shared" si="6"/>
        <v>0</v>
      </c>
      <c r="N203" s="7" t="str">
        <f t="shared" si="7"/>
        <v/>
      </c>
    </row>
    <row r="204" spans="12:14">
      <c r="L204" s="11"/>
      <c r="M204" s="7">
        <f t="shared" si="6"/>
        <v>0</v>
      </c>
      <c r="N204" s="7" t="str">
        <f t="shared" si="7"/>
        <v/>
      </c>
    </row>
    <row r="205" spans="12:14">
      <c r="L205" s="11"/>
      <c r="M205" s="7">
        <f t="shared" si="6"/>
        <v>0</v>
      </c>
      <c r="N205" s="7" t="str">
        <f t="shared" si="7"/>
        <v/>
      </c>
    </row>
    <row r="206" spans="12:14">
      <c r="L206" s="11"/>
      <c r="M206" s="7">
        <f t="shared" si="6"/>
        <v>0</v>
      </c>
      <c r="N206" s="7" t="str">
        <f t="shared" si="7"/>
        <v/>
      </c>
    </row>
    <row r="207" spans="12:14">
      <c r="L207" s="11"/>
      <c r="M207" s="7">
        <f t="shared" si="6"/>
        <v>0</v>
      </c>
      <c r="N207" s="7" t="str">
        <f t="shared" si="7"/>
        <v/>
      </c>
    </row>
    <row r="208" spans="12:14">
      <c r="L208" s="11"/>
      <c r="M208" s="7">
        <f t="shared" si="6"/>
        <v>0</v>
      </c>
      <c r="N208" s="7" t="str">
        <f t="shared" si="7"/>
        <v/>
      </c>
    </row>
    <row r="209" spans="12:14">
      <c r="L209" s="11"/>
      <c r="M209" s="7">
        <f t="shared" si="6"/>
        <v>0</v>
      </c>
      <c r="N209" s="7" t="str">
        <f t="shared" si="7"/>
        <v/>
      </c>
    </row>
    <row r="210" spans="12:14">
      <c r="L210" s="11"/>
      <c r="M210" s="7">
        <f t="shared" si="6"/>
        <v>0</v>
      </c>
      <c r="N210" s="7" t="str">
        <f t="shared" si="7"/>
        <v/>
      </c>
    </row>
    <row r="211" spans="12:14">
      <c r="L211" s="11"/>
      <c r="M211" s="7">
        <f t="shared" si="6"/>
        <v>0</v>
      </c>
      <c r="N211" s="7" t="str">
        <f t="shared" si="7"/>
        <v/>
      </c>
    </row>
    <row r="212" spans="12:14">
      <c r="L212" s="11"/>
      <c r="M212" s="7">
        <f t="shared" si="6"/>
        <v>0</v>
      </c>
      <c r="N212" s="7" t="str">
        <f t="shared" si="7"/>
        <v/>
      </c>
    </row>
    <row r="213" spans="12:14">
      <c r="L213" s="42"/>
      <c r="M213" s="7">
        <f t="shared" si="6"/>
        <v>0</v>
      </c>
      <c r="N213" s="7" t="str">
        <f t="shared" si="7"/>
        <v/>
      </c>
    </row>
    <row r="214" spans="12:14">
      <c r="L214" s="42"/>
      <c r="M214" s="7">
        <f t="shared" si="6"/>
        <v>0</v>
      </c>
      <c r="N214" s="7" t="str">
        <f t="shared" si="7"/>
        <v/>
      </c>
    </row>
    <row r="215" spans="12:14">
      <c r="L215" s="42"/>
      <c r="M215" s="7">
        <f t="shared" si="6"/>
        <v>0</v>
      </c>
      <c r="N215" s="7" t="str">
        <f t="shared" si="7"/>
        <v/>
      </c>
    </row>
    <row r="216" spans="12:14">
      <c r="L216" s="42"/>
      <c r="M216" s="7">
        <f t="shared" si="6"/>
        <v>0</v>
      </c>
      <c r="N216" s="7" t="str">
        <f t="shared" si="7"/>
        <v/>
      </c>
    </row>
    <row r="217" spans="12:14">
      <c r="L217" s="42"/>
      <c r="M217" s="7">
        <f t="shared" ref="M217:M280" si="8">IF(ISNUMBER(FIND("/",$B186,1)),MID($B186,1,FIND("/",$B186,1)-1),$B186)</f>
        <v>0</v>
      </c>
      <c r="N217" s="7" t="str">
        <f t="shared" ref="N217:N280" si="9">IF(ISNUMBER(FIND("/",$B186,1)),MID($B186,FIND("/",$B186,1)+1,LEN($B186)),"")</f>
        <v/>
      </c>
    </row>
    <row r="218" spans="12:14">
      <c r="L218" s="42"/>
      <c r="M218" s="7">
        <f t="shared" si="8"/>
        <v>0</v>
      </c>
      <c r="N218" s="7" t="str">
        <f t="shared" si="9"/>
        <v/>
      </c>
    </row>
    <row r="219" spans="12:14">
      <c r="L219" s="42"/>
      <c r="M219" s="7">
        <f t="shared" si="8"/>
        <v>0</v>
      </c>
      <c r="N219" s="7" t="str">
        <f t="shared" si="9"/>
        <v/>
      </c>
    </row>
    <row r="220" spans="12:14">
      <c r="L220" s="42"/>
      <c r="M220" s="7">
        <f t="shared" si="8"/>
        <v>0</v>
      </c>
      <c r="N220" s="7" t="str">
        <f t="shared" si="9"/>
        <v/>
      </c>
    </row>
    <row r="221" spans="12:14">
      <c r="L221" s="42"/>
      <c r="M221" s="7">
        <f t="shared" si="8"/>
        <v>0</v>
      </c>
      <c r="N221" s="7" t="str">
        <f t="shared" si="9"/>
        <v/>
      </c>
    </row>
    <row r="222" spans="12:14">
      <c r="L222" s="42"/>
      <c r="M222" s="7">
        <f t="shared" si="8"/>
        <v>0</v>
      </c>
      <c r="N222" s="7" t="str">
        <f t="shared" si="9"/>
        <v/>
      </c>
    </row>
    <row r="223" spans="12:14">
      <c r="L223" s="42"/>
      <c r="M223" s="7">
        <f t="shared" si="8"/>
        <v>0</v>
      </c>
      <c r="N223" s="7" t="str">
        <f t="shared" si="9"/>
        <v/>
      </c>
    </row>
    <row r="224" spans="12:14">
      <c r="L224" s="42"/>
      <c r="M224" s="7">
        <f t="shared" si="8"/>
        <v>0</v>
      </c>
      <c r="N224" s="7" t="str">
        <f t="shared" si="9"/>
        <v/>
      </c>
    </row>
    <row r="225" spans="12:14">
      <c r="L225" s="42"/>
      <c r="M225" s="7">
        <f t="shared" si="8"/>
        <v>0</v>
      </c>
      <c r="N225" s="7" t="str">
        <f t="shared" si="9"/>
        <v/>
      </c>
    </row>
    <row r="226" spans="12:14">
      <c r="L226" s="42"/>
      <c r="M226" s="7">
        <f t="shared" si="8"/>
        <v>0</v>
      </c>
      <c r="N226" s="7" t="str">
        <f t="shared" si="9"/>
        <v/>
      </c>
    </row>
    <row r="227" spans="12:14">
      <c r="L227" s="42"/>
      <c r="M227" s="7">
        <f t="shared" si="8"/>
        <v>0</v>
      </c>
      <c r="N227" s="7" t="str">
        <f t="shared" si="9"/>
        <v/>
      </c>
    </row>
    <row r="228" spans="12:14">
      <c r="L228" s="42"/>
      <c r="M228" s="7">
        <f t="shared" si="8"/>
        <v>0</v>
      </c>
      <c r="N228" s="7" t="str">
        <f t="shared" si="9"/>
        <v/>
      </c>
    </row>
    <row r="229" spans="12:14">
      <c r="L229" s="42"/>
      <c r="M229" s="7">
        <f t="shared" si="8"/>
        <v>0</v>
      </c>
      <c r="N229" s="7" t="str">
        <f t="shared" si="9"/>
        <v/>
      </c>
    </row>
    <row r="230" spans="12:14">
      <c r="L230" s="42"/>
      <c r="M230" s="7">
        <f t="shared" si="8"/>
        <v>0</v>
      </c>
      <c r="N230" s="7" t="str">
        <f t="shared" si="9"/>
        <v/>
      </c>
    </row>
    <row r="231" spans="12:14">
      <c r="L231" s="42"/>
      <c r="M231" s="7">
        <f t="shared" si="8"/>
        <v>0</v>
      </c>
      <c r="N231" s="7" t="str">
        <f t="shared" si="9"/>
        <v/>
      </c>
    </row>
    <row r="232" spans="12:14">
      <c r="L232" s="42"/>
      <c r="M232" s="7">
        <f t="shared" si="8"/>
        <v>0</v>
      </c>
      <c r="N232" s="7" t="str">
        <f t="shared" si="9"/>
        <v/>
      </c>
    </row>
    <row r="233" spans="12:14">
      <c r="L233" s="42"/>
      <c r="M233" s="7">
        <f t="shared" si="8"/>
        <v>0</v>
      </c>
      <c r="N233" s="7" t="str">
        <f t="shared" si="9"/>
        <v/>
      </c>
    </row>
    <row r="234" spans="12:14">
      <c r="L234" s="42"/>
      <c r="M234" s="7">
        <f t="shared" si="8"/>
        <v>0</v>
      </c>
      <c r="N234" s="7" t="str">
        <f t="shared" si="9"/>
        <v/>
      </c>
    </row>
    <row r="235" spans="12:14">
      <c r="L235" s="11"/>
      <c r="M235" s="7">
        <f t="shared" si="8"/>
        <v>0</v>
      </c>
      <c r="N235" s="7" t="str">
        <f t="shared" si="9"/>
        <v/>
      </c>
    </row>
    <row r="236" spans="12:14">
      <c r="L236" s="11"/>
      <c r="M236" s="7">
        <f t="shared" si="8"/>
        <v>0</v>
      </c>
      <c r="N236" s="7" t="str">
        <f t="shared" si="9"/>
        <v/>
      </c>
    </row>
    <row r="237" spans="12:14">
      <c r="L237" s="11"/>
      <c r="M237" s="7">
        <f t="shared" si="8"/>
        <v>0</v>
      </c>
      <c r="N237" s="7" t="str">
        <f t="shared" si="9"/>
        <v/>
      </c>
    </row>
    <row r="238" spans="12:14">
      <c r="L238" s="11"/>
      <c r="M238" s="7">
        <f t="shared" si="8"/>
        <v>0</v>
      </c>
      <c r="N238" s="7" t="str">
        <f t="shared" si="9"/>
        <v/>
      </c>
    </row>
    <row r="239" spans="12:14">
      <c r="L239" s="11"/>
      <c r="M239" s="7">
        <f t="shared" si="8"/>
        <v>0</v>
      </c>
      <c r="N239" s="7" t="str">
        <f t="shared" si="9"/>
        <v/>
      </c>
    </row>
    <row r="240" spans="12:14">
      <c r="L240" s="11"/>
      <c r="M240" s="7">
        <f t="shared" si="8"/>
        <v>0</v>
      </c>
      <c r="N240" s="7" t="str">
        <f t="shared" si="9"/>
        <v/>
      </c>
    </row>
    <row r="241" spans="12:14">
      <c r="L241" s="11"/>
      <c r="M241" s="7">
        <f t="shared" si="8"/>
        <v>0</v>
      </c>
      <c r="N241" s="7" t="str">
        <f t="shared" si="9"/>
        <v/>
      </c>
    </row>
    <row r="242" spans="12:14">
      <c r="M242" s="7">
        <f t="shared" si="8"/>
        <v>0</v>
      </c>
      <c r="N242" s="7" t="str">
        <f t="shared" si="9"/>
        <v/>
      </c>
    </row>
    <row r="243" spans="12:14">
      <c r="M243" s="7">
        <f t="shared" si="8"/>
        <v>0</v>
      </c>
      <c r="N243" s="7" t="str">
        <f t="shared" si="9"/>
        <v/>
      </c>
    </row>
    <row r="244" spans="12:14">
      <c r="M244" s="7">
        <f t="shared" si="8"/>
        <v>0</v>
      </c>
      <c r="N244" s="7" t="str">
        <f t="shared" si="9"/>
        <v/>
      </c>
    </row>
    <row r="245" spans="12:14">
      <c r="M245" s="7">
        <f t="shared" si="8"/>
        <v>0</v>
      </c>
      <c r="N245" s="7" t="str">
        <f t="shared" si="9"/>
        <v/>
      </c>
    </row>
    <row r="246" spans="12:14">
      <c r="M246" s="7">
        <f t="shared" si="8"/>
        <v>0</v>
      </c>
      <c r="N246" s="7" t="str">
        <f t="shared" si="9"/>
        <v/>
      </c>
    </row>
    <row r="247" spans="12:14">
      <c r="M247" s="7">
        <f t="shared" si="8"/>
        <v>0</v>
      </c>
      <c r="N247" s="7" t="str">
        <f t="shared" si="9"/>
        <v/>
      </c>
    </row>
    <row r="248" spans="12:14">
      <c r="M248" s="7">
        <f t="shared" si="8"/>
        <v>0</v>
      </c>
      <c r="N248" s="7" t="str">
        <f t="shared" si="9"/>
        <v/>
      </c>
    </row>
    <row r="249" spans="12:14">
      <c r="M249" s="7">
        <f t="shared" si="8"/>
        <v>0</v>
      </c>
      <c r="N249" s="7" t="str">
        <f t="shared" si="9"/>
        <v/>
      </c>
    </row>
    <row r="250" spans="12:14">
      <c r="M250" s="7">
        <f t="shared" si="8"/>
        <v>0</v>
      </c>
      <c r="N250" s="7" t="str">
        <f t="shared" si="9"/>
        <v/>
      </c>
    </row>
    <row r="251" spans="12:14">
      <c r="M251" s="7">
        <f t="shared" si="8"/>
        <v>0</v>
      </c>
      <c r="N251" s="7" t="str">
        <f t="shared" si="9"/>
        <v/>
      </c>
    </row>
    <row r="252" spans="12:14">
      <c r="M252" s="7">
        <f t="shared" si="8"/>
        <v>0</v>
      </c>
      <c r="N252" s="7" t="str">
        <f t="shared" si="9"/>
        <v/>
      </c>
    </row>
    <row r="253" spans="12:14">
      <c r="M253" s="7">
        <f t="shared" si="8"/>
        <v>0</v>
      </c>
      <c r="N253" s="7" t="str">
        <f t="shared" si="9"/>
        <v/>
      </c>
    </row>
    <row r="254" spans="12:14">
      <c r="M254" s="7">
        <f t="shared" si="8"/>
        <v>0</v>
      </c>
      <c r="N254" s="7" t="str">
        <f t="shared" si="9"/>
        <v/>
      </c>
    </row>
    <row r="255" spans="12:14">
      <c r="M255" s="7">
        <f t="shared" si="8"/>
        <v>0</v>
      </c>
      <c r="N255" s="7" t="str">
        <f t="shared" si="9"/>
        <v/>
      </c>
    </row>
    <row r="256" spans="12:14">
      <c r="M256" s="7">
        <f t="shared" si="8"/>
        <v>0</v>
      </c>
      <c r="N256" s="7" t="str">
        <f t="shared" si="9"/>
        <v/>
      </c>
    </row>
    <row r="257" spans="13:14">
      <c r="M257" s="7">
        <f t="shared" si="8"/>
        <v>0</v>
      </c>
      <c r="N257" s="7" t="str">
        <f t="shared" si="9"/>
        <v/>
      </c>
    </row>
    <row r="258" spans="13:14">
      <c r="M258" s="7">
        <f t="shared" si="8"/>
        <v>0</v>
      </c>
      <c r="N258" s="7" t="str">
        <f t="shared" si="9"/>
        <v/>
      </c>
    </row>
    <row r="259" spans="13:14">
      <c r="M259" s="7">
        <f t="shared" si="8"/>
        <v>0</v>
      </c>
      <c r="N259" s="7" t="str">
        <f t="shared" si="9"/>
        <v/>
      </c>
    </row>
    <row r="260" spans="13:14">
      <c r="M260" s="7">
        <f t="shared" si="8"/>
        <v>0</v>
      </c>
      <c r="N260" s="7" t="str">
        <f t="shared" si="9"/>
        <v/>
      </c>
    </row>
    <row r="261" spans="13:14">
      <c r="M261" s="7">
        <f t="shared" si="8"/>
        <v>0</v>
      </c>
      <c r="N261" s="7" t="str">
        <f t="shared" si="9"/>
        <v/>
      </c>
    </row>
    <row r="262" spans="13:14">
      <c r="M262" s="7">
        <f t="shared" si="8"/>
        <v>0</v>
      </c>
      <c r="N262" s="7" t="str">
        <f t="shared" si="9"/>
        <v/>
      </c>
    </row>
    <row r="263" spans="13:14">
      <c r="M263" s="7">
        <f t="shared" si="8"/>
        <v>0</v>
      </c>
      <c r="N263" s="7" t="str">
        <f t="shared" si="9"/>
        <v/>
      </c>
    </row>
    <row r="264" spans="13:14">
      <c r="M264" s="7">
        <f t="shared" si="8"/>
        <v>0</v>
      </c>
      <c r="N264" s="7" t="str">
        <f t="shared" si="9"/>
        <v/>
      </c>
    </row>
    <row r="265" spans="13:14">
      <c r="M265" s="7">
        <f t="shared" si="8"/>
        <v>0</v>
      </c>
      <c r="N265" s="7" t="str">
        <f t="shared" si="9"/>
        <v/>
      </c>
    </row>
    <row r="266" spans="13:14">
      <c r="M266" s="7">
        <f t="shared" si="8"/>
        <v>0</v>
      </c>
      <c r="N266" s="7" t="str">
        <f t="shared" si="9"/>
        <v/>
      </c>
    </row>
    <row r="267" spans="13:14">
      <c r="M267" s="7">
        <f t="shared" si="8"/>
        <v>0</v>
      </c>
      <c r="N267" s="7" t="str">
        <f t="shared" si="9"/>
        <v/>
      </c>
    </row>
    <row r="268" spans="13:14">
      <c r="M268" s="7">
        <f t="shared" si="8"/>
        <v>0</v>
      </c>
      <c r="N268" s="7" t="str">
        <f t="shared" si="9"/>
        <v/>
      </c>
    </row>
    <row r="269" spans="13:14">
      <c r="M269" s="7">
        <f t="shared" si="8"/>
        <v>0</v>
      </c>
      <c r="N269" s="7" t="str">
        <f t="shared" si="9"/>
        <v/>
      </c>
    </row>
    <row r="270" spans="13:14">
      <c r="M270" s="7">
        <f t="shared" si="8"/>
        <v>0</v>
      </c>
      <c r="N270" s="7" t="str">
        <f t="shared" si="9"/>
        <v/>
      </c>
    </row>
    <row r="271" spans="13:14">
      <c r="M271" s="7">
        <f t="shared" si="8"/>
        <v>0</v>
      </c>
      <c r="N271" s="7" t="str">
        <f t="shared" si="9"/>
        <v/>
      </c>
    </row>
    <row r="272" spans="13:14">
      <c r="M272" s="7">
        <f t="shared" si="8"/>
        <v>0</v>
      </c>
      <c r="N272" s="7" t="str">
        <f t="shared" si="9"/>
        <v/>
      </c>
    </row>
    <row r="273" spans="13:14">
      <c r="M273" s="7">
        <f t="shared" si="8"/>
        <v>0</v>
      </c>
      <c r="N273" s="7" t="str">
        <f t="shared" si="9"/>
        <v/>
      </c>
    </row>
    <row r="274" spans="13:14">
      <c r="M274" s="7">
        <f t="shared" si="8"/>
        <v>0</v>
      </c>
      <c r="N274" s="7" t="str">
        <f t="shared" si="9"/>
        <v/>
      </c>
    </row>
    <row r="275" spans="13:14">
      <c r="M275" s="7">
        <f t="shared" si="8"/>
        <v>0</v>
      </c>
      <c r="N275" s="7" t="str">
        <f t="shared" si="9"/>
        <v/>
      </c>
    </row>
    <row r="276" spans="13:14">
      <c r="M276" s="7">
        <f t="shared" si="8"/>
        <v>0</v>
      </c>
      <c r="N276" s="7" t="str">
        <f t="shared" si="9"/>
        <v/>
      </c>
    </row>
    <row r="277" spans="13:14">
      <c r="M277" s="7">
        <f t="shared" si="8"/>
        <v>0</v>
      </c>
      <c r="N277" s="7" t="str">
        <f t="shared" si="9"/>
        <v/>
      </c>
    </row>
    <row r="278" spans="13:14">
      <c r="M278" s="7">
        <f t="shared" si="8"/>
        <v>0</v>
      </c>
      <c r="N278" s="7" t="str">
        <f t="shared" si="9"/>
        <v/>
      </c>
    </row>
    <row r="279" spans="13:14">
      <c r="M279" s="7">
        <f t="shared" si="8"/>
        <v>0</v>
      </c>
      <c r="N279" s="7" t="str">
        <f t="shared" si="9"/>
        <v/>
      </c>
    </row>
    <row r="280" spans="13:14">
      <c r="M280" s="7">
        <f t="shared" si="8"/>
        <v>0</v>
      </c>
      <c r="N280" s="7" t="str">
        <f t="shared" si="9"/>
        <v/>
      </c>
    </row>
    <row r="281" spans="13:14">
      <c r="M281" s="7">
        <f t="shared" ref="M281:M319" si="10">IF(ISNUMBER(FIND("/",$B250,1)),MID($B250,1,FIND("/",$B250,1)-1),$B250)</f>
        <v>0</v>
      </c>
      <c r="N281" s="7" t="str">
        <f t="shared" ref="N281:N319" si="11">IF(ISNUMBER(FIND("/",$B250,1)),MID($B250,FIND("/",$B250,1)+1,LEN($B250)),"")</f>
        <v/>
      </c>
    </row>
    <row r="282" spans="13:14">
      <c r="M282" s="7">
        <f t="shared" si="10"/>
        <v>0</v>
      </c>
      <c r="N282" s="7" t="str">
        <f t="shared" si="11"/>
        <v/>
      </c>
    </row>
    <row r="283" spans="13:14">
      <c r="M283" s="7">
        <f t="shared" si="10"/>
        <v>0</v>
      </c>
      <c r="N283" s="7" t="str">
        <f t="shared" si="11"/>
        <v/>
      </c>
    </row>
    <row r="284" spans="13:14">
      <c r="M284" s="7">
        <f t="shared" si="10"/>
        <v>0</v>
      </c>
      <c r="N284" s="7" t="str">
        <f t="shared" si="11"/>
        <v/>
      </c>
    </row>
    <row r="285" spans="13:14">
      <c r="M285" s="7">
        <f t="shared" si="10"/>
        <v>0</v>
      </c>
      <c r="N285" s="7" t="str">
        <f t="shared" si="11"/>
        <v/>
      </c>
    </row>
    <row r="286" spans="13:14">
      <c r="M286" s="7">
        <f t="shared" si="10"/>
        <v>0</v>
      </c>
      <c r="N286" s="7" t="str">
        <f t="shared" si="11"/>
        <v/>
      </c>
    </row>
    <row r="287" spans="13:14">
      <c r="M287" s="7">
        <f t="shared" si="10"/>
        <v>0</v>
      </c>
      <c r="N287" s="7" t="str">
        <f t="shared" si="11"/>
        <v/>
      </c>
    </row>
    <row r="288" spans="13:14">
      <c r="M288" s="7">
        <f t="shared" si="10"/>
        <v>0</v>
      </c>
      <c r="N288" s="7" t="str">
        <f t="shared" si="11"/>
        <v/>
      </c>
    </row>
    <row r="289" spans="13:14">
      <c r="M289" s="7">
        <f t="shared" si="10"/>
        <v>0</v>
      </c>
      <c r="N289" s="7" t="str">
        <f t="shared" si="11"/>
        <v/>
      </c>
    </row>
    <row r="290" spans="13:14">
      <c r="M290" s="7">
        <f t="shared" si="10"/>
        <v>0</v>
      </c>
      <c r="N290" s="7" t="str">
        <f t="shared" si="11"/>
        <v/>
      </c>
    </row>
    <row r="291" spans="13:14">
      <c r="M291" s="7">
        <f t="shared" si="10"/>
        <v>0</v>
      </c>
      <c r="N291" s="7" t="str">
        <f t="shared" si="11"/>
        <v/>
      </c>
    </row>
    <row r="292" spans="13:14">
      <c r="M292" s="7">
        <f t="shared" si="10"/>
        <v>0</v>
      </c>
      <c r="N292" s="7" t="str">
        <f t="shared" si="11"/>
        <v/>
      </c>
    </row>
    <row r="293" spans="13:14">
      <c r="M293" s="7">
        <f t="shared" si="10"/>
        <v>0</v>
      </c>
      <c r="N293" s="7" t="str">
        <f t="shared" si="11"/>
        <v/>
      </c>
    </row>
    <row r="294" spans="13:14">
      <c r="M294" s="7">
        <f t="shared" si="10"/>
        <v>0</v>
      </c>
      <c r="N294" s="7" t="str">
        <f t="shared" si="11"/>
        <v/>
      </c>
    </row>
    <row r="295" spans="13:14">
      <c r="M295" s="7">
        <f t="shared" si="10"/>
        <v>0</v>
      </c>
      <c r="N295" s="7" t="str">
        <f t="shared" si="11"/>
        <v/>
      </c>
    </row>
    <row r="296" spans="13:14">
      <c r="M296" s="7">
        <f t="shared" si="10"/>
        <v>0</v>
      </c>
      <c r="N296" s="7" t="str">
        <f t="shared" si="11"/>
        <v/>
      </c>
    </row>
    <row r="297" spans="13:14">
      <c r="M297" s="7">
        <f t="shared" si="10"/>
        <v>0</v>
      </c>
      <c r="N297" s="7" t="str">
        <f t="shared" si="11"/>
        <v/>
      </c>
    </row>
    <row r="298" spans="13:14">
      <c r="M298" s="7">
        <f t="shared" si="10"/>
        <v>0</v>
      </c>
      <c r="N298" s="7" t="str">
        <f t="shared" si="11"/>
        <v/>
      </c>
    </row>
    <row r="299" spans="13:14">
      <c r="M299" s="7">
        <f t="shared" si="10"/>
        <v>0</v>
      </c>
      <c r="N299" s="7" t="str">
        <f t="shared" si="11"/>
        <v/>
      </c>
    </row>
    <row r="300" spans="13:14">
      <c r="M300" s="7">
        <f t="shared" si="10"/>
        <v>0</v>
      </c>
      <c r="N300" s="7" t="str">
        <f t="shared" si="11"/>
        <v/>
      </c>
    </row>
    <row r="301" spans="13:14">
      <c r="M301" s="7">
        <f t="shared" si="10"/>
        <v>0</v>
      </c>
      <c r="N301" s="7" t="str">
        <f t="shared" si="11"/>
        <v/>
      </c>
    </row>
    <row r="302" spans="13:14">
      <c r="M302" s="7">
        <f t="shared" si="10"/>
        <v>0</v>
      </c>
      <c r="N302" s="7" t="str">
        <f t="shared" si="11"/>
        <v/>
      </c>
    </row>
    <row r="303" spans="13:14">
      <c r="M303" s="7">
        <f t="shared" si="10"/>
        <v>0</v>
      </c>
      <c r="N303" s="7" t="str">
        <f t="shared" si="11"/>
        <v/>
      </c>
    </row>
    <row r="304" spans="13:14">
      <c r="M304" s="7">
        <f t="shared" si="10"/>
        <v>0</v>
      </c>
      <c r="N304" s="7" t="str">
        <f t="shared" si="11"/>
        <v/>
      </c>
    </row>
    <row r="305" spans="12:14">
      <c r="M305" s="7">
        <f t="shared" si="10"/>
        <v>0</v>
      </c>
      <c r="N305" s="7" t="str">
        <f t="shared" si="11"/>
        <v/>
      </c>
    </row>
    <row r="306" spans="12:14">
      <c r="M306" s="7">
        <f t="shared" si="10"/>
        <v>0</v>
      </c>
      <c r="N306" s="7" t="str">
        <f t="shared" si="11"/>
        <v/>
      </c>
    </row>
    <row r="307" spans="12:14">
      <c r="M307" s="7">
        <f t="shared" si="10"/>
        <v>0</v>
      </c>
      <c r="N307" s="7" t="str">
        <f t="shared" si="11"/>
        <v/>
      </c>
    </row>
    <row r="308" spans="12:14">
      <c r="M308" s="7">
        <f t="shared" si="10"/>
        <v>0</v>
      </c>
      <c r="N308" s="7" t="str">
        <f t="shared" si="11"/>
        <v/>
      </c>
    </row>
    <row r="309" spans="12:14">
      <c r="M309" s="7">
        <f t="shared" si="10"/>
        <v>0</v>
      </c>
      <c r="N309" s="7" t="str">
        <f t="shared" si="11"/>
        <v/>
      </c>
    </row>
    <row r="310" spans="12:14">
      <c r="M310" s="7">
        <f t="shared" si="10"/>
        <v>0</v>
      </c>
      <c r="N310" s="7" t="str">
        <f t="shared" si="11"/>
        <v/>
      </c>
    </row>
    <row r="311" spans="12:14">
      <c r="M311" s="7">
        <f t="shared" si="10"/>
        <v>0</v>
      </c>
      <c r="N311" s="7" t="str">
        <f t="shared" si="11"/>
        <v/>
      </c>
    </row>
    <row r="312" spans="12:14">
      <c r="M312" s="7">
        <f t="shared" si="10"/>
        <v>0</v>
      </c>
      <c r="N312" s="7" t="str">
        <f t="shared" si="11"/>
        <v/>
      </c>
    </row>
    <row r="313" spans="12:14">
      <c r="M313" s="7">
        <f t="shared" si="10"/>
        <v>0</v>
      </c>
      <c r="N313" s="7" t="str">
        <f t="shared" si="11"/>
        <v/>
      </c>
    </row>
    <row r="314" spans="12:14">
      <c r="M314" s="7">
        <f t="shared" si="10"/>
        <v>0</v>
      </c>
      <c r="N314" s="7" t="str">
        <f t="shared" si="11"/>
        <v/>
      </c>
    </row>
    <row r="315" spans="12:14">
      <c r="L315" s="388"/>
      <c r="M315" s="7">
        <f t="shared" si="10"/>
        <v>0</v>
      </c>
      <c r="N315" s="7" t="str">
        <f t="shared" si="11"/>
        <v/>
      </c>
    </row>
    <row r="316" spans="12:14">
      <c r="L316" s="84"/>
      <c r="M316" s="7">
        <f t="shared" si="10"/>
        <v>0</v>
      </c>
      <c r="N316" s="7" t="str">
        <f t="shared" si="11"/>
        <v/>
      </c>
    </row>
    <row r="317" spans="12:14">
      <c r="L317" s="84"/>
      <c r="M317" s="7">
        <f t="shared" si="10"/>
        <v>0</v>
      </c>
      <c r="N317" s="7" t="str">
        <f t="shared" si="11"/>
        <v/>
      </c>
    </row>
    <row r="318" spans="12:14">
      <c r="L318" s="388"/>
      <c r="M318" s="7">
        <f t="shared" si="10"/>
        <v>0</v>
      </c>
      <c r="N318" s="7" t="str">
        <f t="shared" si="11"/>
        <v/>
      </c>
    </row>
    <row r="319" spans="12:14">
      <c r="L319" s="388"/>
      <c r="M319" s="7">
        <f t="shared" si="10"/>
        <v>0</v>
      </c>
      <c r="N319" s="7" t="str">
        <f t="shared" si="11"/>
        <v/>
      </c>
    </row>
    <row r="320" spans="12:14">
      <c r="L320" s="388"/>
    </row>
    <row r="321" spans="12:12">
      <c r="L321" s="388"/>
    </row>
    <row r="322" spans="12:12">
      <c r="L322" s="154"/>
    </row>
    <row r="323" spans="12:12">
      <c r="L323" s="154"/>
    </row>
  </sheetData>
  <sortState xmlns:xlrd2="http://schemas.microsoft.com/office/spreadsheetml/2017/richdata2" ref="A5:I38">
    <sortCondition ref="D5:D38"/>
  </sortState>
  <mergeCells count="2">
    <mergeCell ref="A1:H1"/>
    <mergeCell ref="A3:G3"/>
  </mergeCells>
  <phoneticPr fontId="0" type="noConversion"/>
  <conditionalFormatting sqref="E5:E9">
    <cfRule type="containsText" dxfId="311" priority="12" operator="containsText" text="CADUCADO">
      <formula>NOT(ISERROR(SEARCH("CADUCADO",E5)))</formula>
    </cfRule>
  </conditionalFormatting>
  <conditionalFormatting sqref="F5:F9">
    <cfRule type="containsText" dxfId="310" priority="11" operator="containsText" text="ALERTA">
      <formula>NOT(ISERROR(SEARCH("ALERTA",F5)))</formula>
    </cfRule>
  </conditionalFormatting>
  <hyperlinks>
    <hyperlink ref="A1:H1" location="TITULARES!A1" display="LISTA DE DIAGNOSTICADORES CON AUTORIZACIÓN DE COMERCIALIZACIÓN EN CUBA 2017" xr:uid="{00000000-0004-0000-0C00-000000000000}"/>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pageSetUpPr fitToPage="1"/>
  </sheetPr>
  <dimension ref="A1:CR313"/>
  <sheetViews>
    <sheetView workbookViewId="0">
      <selection sqref="A1:H1"/>
    </sheetView>
  </sheetViews>
  <sheetFormatPr baseColWidth="10" defaultRowHeight="15"/>
  <cols>
    <col min="1" max="1" width="14.42578125" style="14" customWidth="1"/>
    <col min="2" max="2" width="12.42578125" style="14" customWidth="1"/>
    <col min="3" max="3" width="12.140625" style="14" customWidth="1"/>
    <col min="4" max="4" width="16.42578125" style="14" customWidth="1"/>
    <col min="5" max="5" width="17.140625" style="14" customWidth="1"/>
    <col min="6" max="6" width="16.42578125" style="14" customWidth="1"/>
    <col min="7" max="7" width="13.85546875" style="7" customWidth="1"/>
    <col min="8" max="8" width="35.140625" style="14" customWidth="1"/>
    <col min="9" max="9" width="63.85546875" style="12" customWidth="1"/>
    <col min="10" max="10" width="38.42578125" style="14" customWidth="1"/>
    <col min="11" max="11" width="20.5703125" style="53" customWidth="1"/>
    <col min="12" max="12" width="11.42578125" style="7" customWidth="1"/>
    <col min="13" max="13" width="12.85546875" style="7"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96">
      <c r="A1" s="2295" t="s">
        <v>5695</v>
      </c>
      <c r="B1" s="2295"/>
      <c r="C1" s="2295"/>
      <c r="D1" s="2295"/>
      <c r="E1" s="2295"/>
      <c r="F1" s="2295"/>
      <c r="G1" s="2295"/>
      <c r="H1" s="2295"/>
    </row>
    <row r="2" spans="1:96" ht="24.75" customHeight="1" thickBot="1">
      <c r="A2" s="501" t="s">
        <v>1402</v>
      </c>
      <c r="B2" s="32"/>
      <c r="C2" s="32"/>
      <c r="D2" s="32"/>
      <c r="E2" s="32"/>
      <c r="F2" s="32"/>
      <c r="M2" s="84"/>
      <c r="S2" s="546" t="s">
        <v>2871</v>
      </c>
      <c r="T2" s="547">
        <f ca="1">TODAY()</f>
        <v>45825</v>
      </c>
    </row>
    <row r="3" spans="1:96" ht="22.5" customHeight="1" thickTop="1">
      <c r="A3" s="2332" t="s">
        <v>1188</v>
      </c>
      <c r="B3" s="2330"/>
      <c r="C3" s="2330"/>
      <c r="D3" s="2330"/>
      <c r="E3" s="2330"/>
      <c r="F3" s="2330"/>
      <c r="G3" s="2333"/>
      <c r="H3" s="621"/>
      <c r="I3" s="621"/>
      <c r="J3" s="621"/>
      <c r="K3" s="622"/>
    </row>
    <row r="4" spans="1:96" s="570" customFormat="1" ht="34.5" customHeight="1">
      <c r="A4" s="612" t="s">
        <v>1649</v>
      </c>
      <c r="B4" s="610" t="s">
        <v>1187</v>
      </c>
      <c r="C4" s="610" t="s">
        <v>1189</v>
      </c>
      <c r="D4" s="610" t="s">
        <v>1190</v>
      </c>
      <c r="E4" s="616" t="s">
        <v>2869</v>
      </c>
      <c r="F4" s="616" t="s">
        <v>2870</v>
      </c>
      <c r="G4" s="632" t="s">
        <v>618</v>
      </c>
      <c r="H4" s="612" t="s">
        <v>1632</v>
      </c>
      <c r="I4" s="632" t="s">
        <v>1191</v>
      </c>
      <c r="J4" s="610" t="s">
        <v>595</v>
      </c>
      <c r="K4" s="632" t="s">
        <v>1071</v>
      </c>
      <c r="L4" s="619" t="s">
        <v>1638</v>
      </c>
      <c r="M4" s="619" t="s">
        <v>1636</v>
      </c>
      <c r="N4" s="619" t="s">
        <v>1637</v>
      </c>
      <c r="O4" s="620" t="s">
        <v>1640</v>
      </c>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row>
    <row r="5" spans="1:96" ht="15.75" thickBot="1">
      <c r="A5" s="623" t="s">
        <v>1635</v>
      </c>
      <c r="B5" s="624" t="s">
        <v>1457</v>
      </c>
      <c r="C5" s="625" t="s">
        <v>894</v>
      </c>
      <c r="D5" s="626">
        <v>45689</v>
      </c>
      <c r="E5" s="659" t="str">
        <f ca="1">IF(D5&lt;=$T$2,"CADUCADO","VIGENTE")</f>
        <v>CADUCADO</v>
      </c>
      <c r="F5" s="659" t="str">
        <f ca="1">IF($T$2&gt;=(EDATE(D5,-4)),"ALERTA","OK")</f>
        <v>ALERTA</v>
      </c>
      <c r="G5" s="627" t="s">
        <v>1305</v>
      </c>
      <c r="H5" s="628" t="s">
        <v>4867</v>
      </c>
      <c r="I5" s="629"/>
      <c r="J5" s="630"/>
      <c r="K5" s="631"/>
      <c r="L5" s="84"/>
      <c r="M5" s="7" t="str">
        <f>IF(ISNUMBER(FIND("/",$B5,1)),MID($B5,1,FIND("/",$B5,1)-1),$B5)</f>
        <v>D1002-06</v>
      </c>
      <c r="N5" s="7" t="str">
        <f>IF(ISNUMBER(FIND("/",$B5,1)),MID($B5,FIND("/",$B5,1)+1,LEN($B5)),"")</f>
        <v/>
      </c>
      <c r="O5" s="379" t="s">
        <v>1649</v>
      </c>
      <c r="P5" s="379" t="s">
        <v>1636</v>
      </c>
      <c r="Q5" s="103" t="s">
        <v>1641</v>
      </c>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row>
    <row r="6" spans="1:96" ht="30.75" thickTop="1">
      <c r="A6" s="311" t="s">
        <v>1634</v>
      </c>
      <c r="B6" s="204" t="s">
        <v>1458</v>
      </c>
      <c r="C6" s="401" t="s">
        <v>894</v>
      </c>
      <c r="D6" s="1425">
        <v>45689</v>
      </c>
      <c r="E6" s="314" t="str">
        <f t="shared" ref="E6:E22" ca="1" si="0">IF(D6&lt;=$T$2,"CADUCADO","VIGENTE")</f>
        <v>CADUCADO</v>
      </c>
      <c r="F6" s="314" t="str">
        <f t="shared" ref="F6:F22" ca="1" si="1">IF($T$2&gt;=(EDATE(D6,-4)),"ALERTA","OK")</f>
        <v>ALERTA</v>
      </c>
      <c r="G6" s="204" t="s">
        <v>1305</v>
      </c>
      <c r="H6" s="206" t="s">
        <v>1441</v>
      </c>
      <c r="I6" s="206" t="s">
        <v>2022</v>
      </c>
      <c r="J6" s="203" t="s">
        <v>603</v>
      </c>
      <c r="K6" s="282" t="s">
        <v>596</v>
      </c>
      <c r="M6" s="7" t="str">
        <f t="shared" ref="M6:M22" si="2">IF(ISNUMBER(FIND("/",$B6,1)),MID($B6,1,FIND("/",$B6,1)-1),$B6)</f>
        <v>D1002-06</v>
      </c>
      <c r="N6" s="7" t="str">
        <f t="shared" ref="N6:N22" si="3">IF(ISNUMBER(FIND("/",$B6,1)),MID($B6,FIND("/",$B6,1)+1,LEN($B6)),"")</f>
        <v>1</v>
      </c>
      <c r="O6" s="103" t="s">
        <v>1635</v>
      </c>
      <c r="P6" s="103"/>
      <c r="Q6" s="381">
        <v>2</v>
      </c>
      <c r="R6" s="103"/>
      <c r="S6" s="103"/>
      <c r="T6" s="678"/>
      <c r="U6" s="682">
        <v>2012</v>
      </c>
      <c r="V6" s="677">
        <v>2013</v>
      </c>
      <c r="W6" s="677">
        <v>2014</v>
      </c>
      <c r="X6" s="677">
        <v>2015</v>
      </c>
      <c r="Y6" s="677">
        <v>2016</v>
      </c>
      <c r="Z6" s="682" t="s">
        <v>2872</v>
      </c>
      <c r="AA6" s="699" t="s">
        <v>1641</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row>
    <row r="7" spans="1:96" ht="19.5" customHeight="1">
      <c r="A7" s="311" t="s">
        <v>1634</v>
      </c>
      <c r="B7" s="204" t="s">
        <v>1459</v>
      </c>
      <c r="C7" s="401" t="s">
        <v>894</v>
      </c>
      <c r="D7" s="1425">
        <v>45689</v>
      </c>
      <c r="E7" s="314" t="str">
        <f t="shared" ca="1" si="0"/>
        <v>CADUCADO</v>
      </c>
      <c r="F7" s="314" t="str">
        <f t="shared" ca="1" si="1"/>
        <v>ALERTA</v>
      </c>
      <c r="G7" s="204" t="s">
        <v>1305</v>
      </c>
      <c r="H7" s="206" t="s">
        <v>1442</v>
      </c>
      <c r="I7" s="206" t="s">
        <v>1080</v>
      </c>
      <c r="J7" s="203" t="s">
        <v>598</v>
      </c>
      <c r="K7" s="402" t="s">
        <v>2025</v>
      </c>
      <c r="M7" s="7" t="str">
        <f t="shared" si="2"/>
        <v>D1002-06</v>
      </c>
      <c r="N7" s="7" t="str">
        <f t="shared" si="3"/>
        <v>2</v>
      </c>
      <c r="O7" s="103" t="s">
        <v>1633</v>
      </c>
      <c r="P7" s="103"/>
      <c r="Q7" s="381">
        <v>2</v>
      </c>
      <c r="R7" s="103"/>
      <c r="S7" s="103"/>
      <c r="T7" s="679"/>
      <c r="U7" s="683">
        <f>COUNTIFS($C$6:$C$239, "&gt;="&amp;U12, $C$6:$C$239, "&lt;="&amp;U13, $A$6:$A$239, "&lt;&gt;F")</f>
        <v>0</v>
      </c>
      <c r="V7" s="683">
        <f>COUNTIFS($C$6:$C$239, "&gt;="&amp;V12, $C$6:$C$239, "&lt;="&amp;V13, $A$6:$A$239, "&lt;&gt;F")</f>
        <v>0</v>
      </c>
      <c r="W7" s="683">
        <f>COUNTIFS($C$6:$C$239, "&gt;="&amp;W12, $C$6:$C$239, "&lt;="&amp;W13, $A$6:$A$239, "&lt;&gt;F")</f>
        <v>0</v>
      </c>
      <c r="X7" s="683">
        <f>COUNTIFS($C$6:$C$239, "&gt;="&amp;X12, $C$6:$C$239, "&lt;="&amp;X13, $A$6:$A$239, "&lt;&gt;F")</f>
        <v>0</v>
      </c>
      <c r="Y7" s="683">
        <f>COUNTIFS($C$6:$C$239, "&gt;="&amp;Y12, $C$6:$C$239, "&lt;="&amp;Y13, $A$6:$A$239, "&lt;&gt;F")</f>
        <v>0</v>
      </c>
      <c r="Z7" s="683">
        <f>COUNTIFS($C$6:$C$239,"&gt;="&amp;Z12, $C$6:$C$239, "&lt;="&amp;Z13, $A$6:$A$239, "&lt;&gt;F")</f>
        <v>0</v>
      </c>
      <c r="AA7" s="700">
        <f>SUM(U7:Y7)</f>
        <v>0</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row>
    <row r="8" spans="1:96" ht="30">
      <c r="A8" s="311" t="s">
        <v>1634</v>
      </c>
      <c r="B8" s="204" t="s">
        <v>1460</v>
      </c>
      <c r="C8" s="401" t="s">
        <v>894</v>
      </c>
      <c r="D8" s="1425">
        <v>45689</v>
      </c>
      <c r="E8" s="314" t="str">
        <f t="shared" ca="1" si="0"/>
        <v>CADUCADO</v>
      </c>
      <c r="F8" s="314" t="str">
        <f t="shared" ca="1" si="1"/>
        <v>ALERTA</v>
      </c>
      <c r="G8" s="204" t="s">
        <v>1305</v>
      </c>
      <c r="H8" s="206" t="s">
        <v>1443</v>
      </c>
      <c r="I8" s="206" t="s">
        <v>1081</v>
      </c>
      <c r="J8" s="203" t="s">
        <v>597</v>
      </c>
      <c r="K8" s="402" t="s">
        <v>2026</v>
      </c>
      <c r="M8" s="7" t="str">
        <f t="shared" si="2"/>
        <v>D1002-06</v>
      </c>
      <c r="N8" s="7" t="str">
        <f t="shared" si="3"/>
        <v>3</v>
      </c>
      <c r="O8" s="103" t="s">
        <v>1634</v>
      </c>
      <c r="P8" s="103"/>
      <c r="Q8" s="381">
        <v>13</v>
      </c>
      <c r="R8" s="103"/>
      <c r="S8" s="103"/>
      <c r="T8" s="680" t="s">
        <v>2873</v>
      </c>
      <c r="U8" s="683">
        <f>COUNTIFS($C$6:$C$239, "&gt;="&amp;U12, $C$6:$C$239, "&lt;="&amp;U13, $A$6:$A$239, "&lt;&gt;F",$G$6:$G$239, "A" )</f>
        <v>0</v>
      </c>
      <c r="V8" s="683">
        <f>COUNTIFS($C$6:$C$239, "&gt;="&amp;V12, $C$6:$C$239, "&lt;="&amp;V13, $A$6:$A$239, "&lt;&gt;F",$G$6:$G$239, "A" )</f>
        <v>0</v>
      </c>
      <c r="W8" s="683">
        <f>COUNTIFS($C$6:$C$239, "&gt;="&amp;W12, $C$6:$C$239, "&lt;="&amp;W13, $A$6:$A$239, "&lt;&gt;F",$G$6:$G$239, "A" )</f>
        <v>0</v>
      </c>
      <c r="X8" s="683">
        <f>COUNTIFS($C$6:$C$239, "&gt;="&amp;X12, $C$6:$C$239, "&lt;="&amp;X13, $A$6:$A$239, "&lt;&gt;F",$G$6:$G$239, "A" )</f>
        <v>0</v>
      </c>
      <c r="Y8" s="683">
        <f>COUNTIFS($C$6:$C$239, "&gt;="&amp;Y12, $C$6:$C$239, "&lt;="&amp;Y13, $A$6:$A$239, "&lt;&gt;F",$G$6:$G$239, "A" )</f>
        <v>0</v>
      </c>
      <c r="Z8" s="683">
        <f>COUNTIFS($C$6:$C$239,"&gt;="&amp;Z13, $C$6:$C$239, "&lt;="&amp;Z14, $A$6:$A$239, "&lt;&gt;F",$G$6:$G$239, "A")</f>
        <v>0</v>
      </c>
      <c r="AA8" s="700">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row>
    <row r="9" spans="1:96" ht="45">
      <c r="A9" s="311" t="s">
        <v>1634</v>
      </c>
      <c r="B9" s="204" t="s">
        <v>1461</v>
      </c>
      <c r="C9" s="401" t="s">
        <v>894</v>
      </c>
      <c r="D9" s="1425">
        <v>45689</v>
      </c>
      <c r="E9" s="314" t="str">
        <f t="shared" ca="1" si="0"/>
        <v>CADUCADO</v>
      </c>
      <c r="F9" s="314" t="str">
        <f t="shared" ca="1" si="1"/>
        <v>ALERTA</v>
      </c>
      <c r="G9" s="204" t="s">
        <v>1305</v>
      </c>
      <c r="H9" s="206" t="s">
        <v>1444</v>
      </c>
      <c r="I9" s="206" t="s">
        <v>1440</v>
      </c>
      <c r="J9" s="203" t="s">
        <v>599</v>
      </c>
      <c r="K9" s="402" t="s">
        <v>2027</v>
      </c>
      <c r="M9" s="7" t="str">
        <f t="shared" si="2"/>
        <v>D1002-06</v>
      </c>
      <c r="N9" s="7" t="str">
        <f t="shared" si="3"/>
        <v>4</v>
      </c>
      <c r="O9" s="120" t="s">
        <v>1639</v>
      </c>
      <c r="P9" s="120"/>
      <c r="Q9" s="121">
        <v>17</v>
      </c>
      <c r="R9" s="120"/>
      <c r="S9" s="120"/>
      <c r="T9" s="680" t="s">
        <v>2874</v>
      </c>
      <c r="U9" s="683">
        <f>COUNTIFS($C$6:$C$239, "&gt;="&amp;U12, $C$6:$C$239, "&lt;="&amp;U13, $A$6:$A$239, "&lt;&gt;F",$G$6:$G$239, "B" )</f>
        <v>0</v>
      </c>
      <c r="V9" s="683">
        <f>COUNTIFS($C$6:$C$239, "&gt;="&amp;V12, $C$6:$C$239, "&lt;="&amp;V13, $A$6:$A$239, "&lt;&gt;F",$G$6:$G$239, "B" )</f>
        <v>0</v>
      </c>
      <c r="W9" s="683">
        <f>COUNTIFS($C$6:$C$239, "&gt;="&amp;W12, $C$6:$C$239, "&lt;="&amp;W13, $A$6:$A$239, "&lt;&gt;F",$G$6:$G$239, "B" )</f>
        <v>0</v>
      </c>
      <c r="X9" s="683">
        <f>COUNTIFS($C$6:$C$239, "&gt;="&amp;X12, $C$6:$C$239, "&lt;="&amp;X13, $A$6:$A$239, "&lt;&gt;F",$G$6:$G$239, "B" )</f>
        <v>0</v>
      </c>
      <c r="Y9" s="683">
        <f>COUNTIFS($C$6:$C$239, "&gt;="&amp;Y12, $C$6:$C$239, "&lt;="&amp;Y13, $A$6:$A$239, "&lt;&gt;F",$G$6:$G$239, "B" )</f>
        <v>0</v>
      </c>
      <c r="Z9" s="683">
        <f>COUNTIFS($C$6:$C$239,"&gt;="&amp;Z14, $C$6:$C$239, "&lt;="&amp;Z15, $A$6:$A$239, "&lt;&gt;F",$G$6:$G$239, "A")</f>
        <v>0</v>
      </c>
      <c r="AA9" s="700">
        <f>SUM(U9:Y9)</f>
        <v>0</v>
      </c>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row>
    <row r="10" spans="1:96" ht="45">
      <c r="A10" s="311" t="s">
        <v>1634</v>
      </c>
      <c r="B10" s="204" t="s">
        <v>2020</v>
      </c>
      <c r="C10" s="401" t="s">
        <v>894</v>
      </c>
      <c r="D10" s="1425">
        <v>45689</v>
      </c>
      <c r="E10" s="314" t="str">
        <f t="shared" ca="1" si="0"/>
        <v>CADUCADO</v>
      </c>
      <c r="F10" s="314" t="str">
        <f t="shared" ca="1" si="1"/>
        <v>ALERTA</v>
      </c>
      <c r="G10" s="204" t="s">
        <v>1305</v>
      </c>
      <c r="H10" s="206" t="s">
        <v>2021</v>
      </c>
      <c r="I10" s="206" t="s">
        <v>2023</v>
      </c>
      <c r="J10" s="206" t="s">
        <v>2024</v>
      </c>
      <c r="K10" s="402" t="s">
        <v>2028</v>
      </c>
      <c r="M10" s="7" t="str">
        <f t="shared" si="2"/>
        <v>D1002-06</v>
      </c>
      <c r="N10" s="7" t="str">
        <f t="shared" si="3"/>
        <v>5</v>
      </c>
      <c r="O10" s="120"/>
      <c r="P10" s="120"/>
      <c r="Q10" s="121"/>
      <c r="R10" s="120"/>
      <c r="S10" s="120"/>
      <c r="T10" s="680" t="s">
        <v>2875</v>
      </c>
      <c r="U10" s="683">
        <f>COUNTIFS($C$6:$C$239, "&gt;="&amp;U12, $C$6:$C$239, "&lt;="&amp;U13, $A$6:$A$239, "&lt;&gt;F",$G$6:$G$239, "C" )</f>
        <v>0</v>
      </c>
      <c r="V10" s="683">
        <f>COUNTIFS($C$6:$C$239, "&gt;="&amp;V12, $C$6:$C$239, "&lt;="&amp;V13, $A$6:$A$239, "&lt;&gt;F",$G$6:$G$239, "C" )</f>
        <v>0</v>
      </c>
      <c r="W10" s="683">
        <f>COUNTIFS($C$6:$C$239, "&gt;="&amp;W12, $C$6:$C$239, "&lt;="&amp;W13, $A$6:$A$239, "&lt;&gt;F",$G$6:$G$239, "C" )</f>
        <v>0</v>
      </c>
      <c r="X10" s="683">
        <f>COUNTIFS($C$6:$C$239, "&gt;="&amp;X12, $C$6:$C$239, "&lt;="&amp;X13, $A$6:$A$239, "&lt;&gt;F",$G$6:$G$239, "C" )</f>
        <v>0</v>
      </c>
      <c r="Y10" s="683">
        <f>COUNTIFS($C$6:$C$239, "&gt;="&amp;Y12, $C$6:$C$239, "&lt;="&amp;Y13, $A$6:$A$239, "&lt;&gt;F",$G$6:$G$239, "C" )</f>
        <v>0</v>
      </c>
      <c r="Z10" s="683">
        <f>COUNTIFS($C$6:$C$239,"&gt;="&amp;Z15, $C$6:$C$239, "&lt;="&amp;Z16, $A$6:$A$239, "&lt;&gt;F",$G$6:$G$239, "A")</f>
        <v>0</v>
      </c>
      <c r="AA10" s="700">
        <f>SUM(U10:Y10)</f>
        <v>0</v>
      </c>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row>
    <row r="11" spans="1:96" s="892" customFormat="1" ht="32.25" customHeight="1" thickBot="1">
      <c r="A11" s="870" t="s">
        <v>1635</v>
      </c>
      <c r="B11" s="220" t="s">
        <v>1462</v>
      </c>
      <c r="C11" s="885" t="s">
        <v>1332</v>
      </c>
      <c r="D11" s="254">
        <v>46174</v>
      </c>
      <c r="E11" s="889" t="str">
        <f t="shared" ca="1" si="0"/>
        <v>VIGENTE</v>
      </c>
      <c r="F11" s="889" t="str">
        <f t="shared" ca="1" si="1"/>
        <v>OK</v>
      </c>
      <c r="G11" s="222" t="s">
        <v>1305</v>
      </c>
      <c r="H11" s="336" t="s">
        <v>5454</v>
      </c>
      <c r="I11" s="223" t="s">
        <v>5455</v>
      </c>
      <c r="J11" s="223"/>
      <c r="K11" s="321"/>
      <c r="L11" s="890"/>
      <c r="M11" s="890" t="str">
        <f t="shared" si="2"/>
        <v>D1106-18</v>
      </c>
      <c r="N11" s="890" t="str">
        <f t="shared" si="3"/>
        <v/>
      </c>
      <c r="O11" s="891"/>
      <c r="P11" s="891"/>
      <c r="Q11" s="891"/>
      <c r="R11" s="891"/>
      <c r="S11" s="891"/>
      <c r="T11" s="886" t="s">
        <v>2876</v>
      </c>
      <c r="U11" s="887">
        <f>COUNTIFS($C$6:$C$239, "&gt;="&amp;U12, $C$6:$C$239, "&lt;="&amp;U13, $A$6:$A$239, "&lt;&gt;F",$G$6:$G$239, "D" )</f>
        <v>0</v>
      </c>
      <c r="V11" s="887">
        <f>COUNTIFS($C$6:$C$239, "&gt;="&amp;V12, $C$6:$C$239, "&lt;="&amp;V13, $A$6:$A$239, "&lt;&gt;F",$G$6:$G$239, "D" )</f>
        <v>0</v>
      </c>
      <c r="W11" s="887">
        <f>COUNTIFS($C$6:$C$239, "&gt;="&amp;W12, $C$6:$C$239, "&lt;="&amp;W13, $A$6:$A$239, "&lt;&gt;F",$G$6:$G$239, "D" )</f>
        <v>0</v>
      </c>
      <c r="X11" s="887">
        <f>COUNTIFS($C$6:$C$239, "&gt;="&amp;X12, $C$6:$C$239, "&lt;="&amp;X13, $A$6:$A$239, "&lt;&gt;F",$G$6:$G$239, "D" )</f>
        <v>0</v>
      </c>
      <c r="Y11" s="887">
        <f>COUNTIFS($C$6:$C$239, "&gt;="&amp;Y12, $C$6:$C$239, "&lt;="&amp;Y13, $A$6:$A$239, "&lt;&gt;F",$G$6:$G$239, "D" )</f>
        <v>0</v>
      </c>
      <c r="Z11" s="887">
        <f>COUNTIFS($C$6:$C$239,"&gt;="&amp;Z16, $C$6:$C$239, "&lt;="&amp;Z17, $A$6:$A$239, "&lt;&gt;F",$G$6:$G$239, "A")</f>
        <v>0</v>
      </c>
      <c r="AA11" s="888">
        <f>SUM(U11:Y11)</f>
        <v>0</v>
      </c>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1"/>
      <c r="AY11" s="891"/>
      <c r="AZ11" s="891"/>
      <c r="BA11" s="891"/>
      <c r="BB11" s="891"/>
      <c r="BC11" s="891"/>
      <c r="BD11" s="891"/>
      <c r="BE11" s="891"/>
      <c r="BF11" s="891"/>
      <c r="BG11" s="891"/>
      <c r="BH11" s="891"/>
      <c r="BI11" s="891"/>
      <c r="BJ11" s="891"/>
      <c r="BK11" s="891"/>
      <c r="BL11" s="891"/>
      <c r="BM11" s="891"/>
      <c r="BN11" s="891"/>
      <c r="BO11" s="891"/>
      <c r="BP11" s="891"/>
      <c r="BQ11" s="891"/>
      <c r="BR11" s="891"/>
      <c r="BS11" s="891"/>
      <c r="BT11" s="891"/>
      <c r="BU11" s="891"/>
      <c r="BV11" s="891"/>
      <c r="BW11" s="891"/>
      <c r="BX11" s="891"/>
      <c r="BY11" s="891"/>
      <c r="BZ11" s="891"/>
      <c r="CA11" s="891"/>
      <c r="CB11" s="891"/>
      <c r="CC11" s="891"/>
      <c r="CD11" s="891"/>
      <c r="CE11" s="891"/>
      <c r="CF11" s="891"/>
      <c r="CG11" s="891"/>
      <c r="CH11" s="891"/>
      <c r="CI11" s="891"/>
      <c r="CJ11" s="891"/>
      <c r="CK11" s="891"/>
      <c r="CL11" s="891"/>
      <c r="CM11" s="891"/>
      <c r="CN11" s="891"/>
      <c r="CO11" s="891"/>
      <c r="CP11" s="891"/>
      <c r="CQ11" s="891"/>
      <c r="CR11" s="891"/>
    </row>
    <row r="12" spans="1:96" s="66" customFormat="1" ht="30.75" thickTop="1">
      <c r="A12" s="311" t="s">
        <v>1634</v>
      </c>
      <c r="B12" s="204" t="s">
        <v>1445</v>
      </c>
      <c r="C12" s="401" t="s">
        <v>1332</v>
      </c>
      <c r="D12" s="239">
        <v>46174</v>
      </c>
      <c r="E12" s="314" t="str">
        <f t="shared" ca="1" si="0"/>
        <v>VIGENTE</v>
      </c>
      <c r="F12" s="314" t="str">
        <f t="shared" ca="1" si="1"/>
        <v>OK</v>
      </c>
      <c r="G12" s="204" t="s">
        <v>1305</v>
      </c>
      <c r="H12" s="256" t="s">
        <v>1452</v>
      </c>
      <c r="I12" s="203" t="s">
        <v>1089</v>
      </c>
      <c r="J12" s="203" t="s">
        <v>604</v>
      </c>
      <c r="K12" s="282" t="s">
        <v>600</v>
      </c>
      <c r="L12" s="84"/>
      <c r="M12" s="84" t="str">
        <f t="shared" si="2"/>
        <v>D1106-18</v>
      </c>
      <c r="N12" s="84" t="str">
        <f t="shared" si="3"/>
        <v>1</v>
      </c>
      <c r="O12" s="727"/>
      <c r="P12" s="727"/>
      <c r="Q12" s="727"/>
      <c r="R12" s="727"/>
      <c r="S12" s="727"/>
      <c r="T12" s="726"/>
      <c r="U12" s="728">
        <v>40909</v>
      </c>
      <c r="V12" s="728">
        <v>41275</v>
      </c>
      <c r="W12" s="728">
        <v>41640</v>
      </c>
      <c r="X12" s="728">
        <v>42005</v>
      </c>
      <c r="Y12" s="728">
        <v>42370</v>
      </c>
      <c r="Z12" s="728">
        <v>40909</v>
      </c>
      <c r="AA12" s="726"/>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row>
    <row r="13" spans="1:96" s="66" customFormat="1" ht="45">
      <c r="A13" s="311" t="s">
        <v>1634</v>
      </c>
      <c r="B13" s="204" t="s">
        <v>1446</v>
      </c>
      <c r="C13" s="401" t="s">
        <v>1332</v>
      </c>
      <c r="D13" s="239">
        <v>46174</v>
      </c>
      <c r="E13" s="314" t="str">
        <f t="shared" ca="1" si="0"/>
        <v>VIGENTE</v>
      </c>
      <c r="F13" s="314" t="str">
        <f t="shared" ca="1" si="1"/>
        <v>OK</v>
      </c>
      <c r="G13" s="204" t="s">
        <v>1305</v>
      </c>
      <c r="H13" s="256" t="s">
        <v>1453</v>
      </c>
      <c r="I13" s="203" t="s">
        <v>1329</v>
      </c>
      <c r="J13" s="203" t="s">
        <v>605</v>
      </c>
      <c r="K13" s="282" t="s">
        <v>601</v>
      </c>
      <c r="L13" s="84"/>
      <c r="M13" s="84" t="str">
        <f t="shared" si="2"/>
        <v>D1106-18</v>
      </c>
      <c r="N13" s="84" t="str">
        <f t="shared" si="3"/>
        <v>2</v>
      </c>
      <c r="O13" s="727"/>
      <c r="P13" s="727"/>
      <c r="Q13" s="727"/>
      <c r="R13" s="727"/>
      <c r="S13" s="727"/>
      <c r="T13" s="542"/>
      <c r="U13" s="768">
        <v>41274</v>
      </c>
      <c r="V13" s="768">
        <v>41639</v>
      </c>
      <c r="W13" s="768">
        <v>42004</v>
      </c>
      <c r="X13" s="768">
        <v>42369</v>
      </c>
      <c r="Y13" s="768">
        <v>42735</v>
      </c>
      <c r="Z13" s="768">
        <v>42735</v>
      </c>
      <c r="AA13" s="542"/>
    </row>
    <row r="14" spans="1:96" s="66" customFormat="1" ht="34.5" customHeight="1">
      <c r="A14" s="311" t="s">
        <v>1634</v>
      </c>
      <c r="B14" s="204" t="s">
        <v>1447</v>
      </c>
      <c r="C14" s="401" t="s">
        <v>1332</v>
      </c>
      <c r="D14" s="239">
        <v>46174</v>
      </c>
      <c r="E14" s="314" t="str">
        <f t="shared" ca="1" si="0"/>
        <v>VIGENTE</v>
      </c>
      <c r="F14" s="314" t="str">
        <f t="shared" ca="1" si="1"/>
        <v>OK</v>
      </c>
      <c r="G14" s="204" t="s">
        <v>1305</v>
      </c>
      <c r="H14" s="256" t="s">
        <v>1454</v>
      </c>
      <c r="I14" s="203" t="s">
        <v>1371</v>
      </c>
      <c r="J14" s="203" t="s">
        <v>597</v>
      </c>
      <c r="K14" s="402" t="s">
        <v>2029</v>
      </c>
      <c r="L14" s="84"/>
      <c r="M14" s="84" t="str">
        <f t="shared" si="2"/>
        <v>D1106-18</v>
      </c>
      <c r="N14" s="84" t="str">
        <f t="shared" si="3"/>
        <v>3</v>
      </c>
      <c r="O14" s="727"/>
      <c r="P14" s="727"/>
      <c r="Q14" s="727"/>
      <c r="R14" s="727"/>
      <c r="S14" s="727"/>
      <c r="T14" s="727"/>
      <c r="U14" s="727"/>
      <c r="V14" s="727"/>
      <c r="W14" s="727"/>
    </row>
    <row r="15" spans="1:96" s="66" customFormat="1" ht="45">
      <c r="A15" s="311" t="s">
        <v>1634</v>
      </c>
      <c r="B15" s="204" t="s">
        <v>1448</v>
      </c>
      <c r="C15" s="401" t="s">
        <v>1332</v>
      </c>
      <c r="D15" s="239">
        <v>46174</v>
      </c>
      <c r="E15" s="314" t="str">
        <f t="shared" ca="1" si="0"/>
        <v>VIGENTE</v>
      </c>
      <c r="F15" s="314" t="str">
        <f t="shared" ca="1" si="1"/>
        <v>OK</v>
      </c>
      <c r="G15" s="204" t="s">
        <v>1305</v>
      </c>
      <c r="H15" s="256" t="s">
        <v>1455</v>
      </c>
      <c r="I15" s="203" t="s">
        <v>1372</v>
      </c>
      <c r="J15" s="203" t="s">
        <v>597</v>
      </c>
      <c r="K15" s="402" t="s">
        <v>2030</v>
      </c>
      <c r="L15" s="84"/>
      <c r="M15" s="84" t="str">
        <f t="shared" si="2"/>
        <v>D1106-18</v>
      </c>
      <c r="N15" s="84" t="str">
        <f t="shared" si="3"/>
        <v>4</v>
      </c>
      <c r="O15" s="727"/>
      <c r="P15" s="727"/>
      <c r="Q15" s="727"/>
      <c r="R15" s="727"/>
      <c r="S15" s="727"/>
      <c r="T15" s="727"/>
      <c r="U15" s="727"/>
      <c r="V15" s="727"/>
      <c r="W15" s="727"/>
    </row>
    <row r="16" spans="1:96" s="66" customFormat="1" ht="30.75" customHeight="1">
      <c r="A16" s="311" t="s">
        <v>1634</v>
      </c>
      <c r="B16" s="204" t="s">
        <v>1449</v>
      </c>
      <c r="C16" s="401" t="s">
        <v>1332</v>
      </c>
      <c r="D16" s="239">
        <v>46174</v>
      </c>
      <c r="E16" s="314" t="str">
        <f t="shared" ca="1" si="0"/>
        <v>VIGENTE</v>
      </c>
      <c r="F16" s="314" t="str">
        <f t="shared" ca="1" si="1"/>
        <v>OK</v>
      </c>
      <c r="G16" s="204" t="s">
        <v>1305</v>
      </c>
      <c r="H16" s="256" t="s">
        <v>1456</v>
      </c>
      <c r="I16" s="203" t="s">
        <v>1371</v>
      </c>
      <c r="J16" s="203" t="s">
        <v>602</v>
      </c>
      <c r="K16" s="402" t="s">
        <v>2031</v>
      </c>
      <c r="L16" s="84"/>
      <c r="M16" s="84" t="str">
        <f t="shared" si="2"/>
        <v>D1106-18</v>
      </c>
      <c r="N16" s="84" t="str">
        <f t="shared" si="3"/>
        <v>5</v>
      </c>
      <c r="O16" s="727"/>
      <c r="P16" s="727"/>
      <c r="Q16" s="727"/>
      <c r="R16" s="727"/>
      <c r="S16" s="727"/>
      <c r="T16" s="727"/>
      <c r="U16" s="727"/>
      <c r="V16" s="727"/>
      <c r="W16" s="727"/>
    </row>
    <row r="17" spans="1:23" s="66" customFormat="1" ht="63" customHeight="1">
      <c r="A17" s="311" t="s">
        <v>1634</v>
      </c>
      <c r="B17" s="204" t="s">
        <v>1450</v>
      </c>
      <c r="C17" s="401" t="s">
        <v>1332</v>
      </c>
      <c r="D17" s="239">
        <v>46174</v>
      </c>
      <c r="E17" s="314" t="str">
        <f t="shared" ca="1" si="0"/>
        <v>VIGENTE</v>
      </c>
      <c r="F17" s="314" t="str">
        <f t="shared" ca="1" si="1"/>
        <v>OK</v>
      </c>
      <c r="G17" s="204" t="s">
        <v>1305</v>
      </c>
      <c r="H17" s="256" t="s">
        <v>1087</v>
      </c>
      <c r="I17" s="203" t="s">
        <v>956</v>
      </c>
      <c r="J17" s="203" t="s">
        <v>3293</v>
      </c>
      <c r="K17" s="402" t="s">
        <v>2032</v>
      </c>
      <c r="L17" s="84"/>
      <c r="M17" s="84" t="str">
        <f t="shared" si="2"/>
        <v>D1106-18</v>
      </c>
      <c r="N17" s="84" t="str">
        <f t="shared" si="3"/>
        <v>6</v>
      </c>
      <c r="O17" s="727"/>
      <c r="P17" s="727"/>
      <c r="Q17" s="727"/>
      <c r="R17" s="727"/>
      <c r="S17" s="727"/>
      <c r="T17" s="727"/>
      <c r="U17" s="727"/>
      <c r="V17" s="727"/>
      <c r="W17" s="727"/>
    </row>
    <row r="18" spans="1:23" s="66" customFormat="1" ht="30">
      <c r="A18" s="311" t="s">
        <v>1634</v>
      </c>
      <c r="B18" s="204" t="s">
        <v>1451</v>
      </c>
      <c r="C18" s="401" t="s">
        <v>1332</v>
      </c>
      <c r="D18" s="239">
        <v>46174</v>
      </c>
      <c r="E18" s="314" t="str">
        <f t="shared" ca="1" si="0"/>
        <v>VIGENTE</v>
      </c>
      <c r="F18" s="314" t="str">
        <f t="shared" ca="1" si="1"/>
        <v>OK</v>
      </c>
      <c r="G18" s="204" t="s">
        <v>1305</v>
      </c>
      <c r="H18" s="256" t="s">
        <v>1088</v>
      </c>
      <c r="I18" s="203" t="s">
        <v>1384</v>
      </c>
      <c r="J18" s="203" t="s">
        <v>597</v>
      </c>
      <c r="K18" s="402" t="s">
        <v>2033</v>
      </c>
      <c r="L18" s="84"/>
      <c r="M18" s="84" t="str">
        <f t="shared" si="2"/>
        <v>D1106-18</v>
      </c>
      <c r="N18" s="84" t="str">
        <f t="shared" si="3"/>
        <v>8</v>
      </c>
      <c r="O18" s="727"/>
      <c r="P18" s="727"/>
      <c r="Q18" s="727"/>
      <c r="R18" s="727"/>
      <c r="S18" s="727"/>
      <c r="T18" s="727"/>
      <c r="U18" s="727"/>
      <c r="V18" s="727"/>
      <c r="W18" s="727"/>
    </row>
    <row r="19" spans="1:23" s="66" customFormat="1" ht="45">
      <c r="A19" s="311" t="s">
        <v>1633</v>
      </c>
      <c r="B19" s="204" t="s">
        <v>5456</v>
      </c>
      <c r="C19" s="401" t="s">
        <v>1332</v>
      </c>
      <c r="D19" s="239">
        <v>46174</v>
      </c>
      <c r="E19" s="314" t="str">
        <f ca="1">IF(D19&lt;=$T$2,"CADUCADO","VIGENTE")</f>
        <v>VIGENTE</v>
      </c>
      <c r="F19" s="314" t="str">
        <f ca="1">IF($T$2&gt;=(EDATE(D19,-4)),"ALERTA","OK")</f>
        <v>OK</v>
      </c>
      <c r="G19" s="204" t="s">
        <v>1305</v>
      </c>
      <c r="H19" s="256" t="s">
        <v>5457</v>
      </c>
      <c r="I19" s="236" t="s">
        <v>2598</v>
      </c>
      <c r="J19" s="203" t="s">
        <v>597</v>
      </c>
      <c r="K19" s="2048" t="s">
        <v>5458</v>
      </c>
      <c r="L19" s="84"/>
      <c r="M19" s="84"/>
      <c r="N19" s="84"/>
      <c r="O19" s="727"/>
      <c r="P19" s="727"/>
      <c r="Q19" s="727"/>
      <c r="R19" s="727"/>
      <c r="S19" s="727"/>
      <c r="T19" s="727"/>
      <c r="U19" s="727"/>
      <c r="V19" s="727"/>
      <c r="W19" s="727"/>
    </row>
    <row r="20" spans="1:23" s="66" customFormat="1" ht="45">
      <c r="A20" s="311" t="s">
        <v>1633</v>
      </c>
      <c r="B20" s="204" t="s">
        <v>5459</v>
      </c>
      <c r="C20" s="401" t="s">
        <v>1332</v>
      </c>
      <c r="D20" s="239">
        <v>46174</v>
      </c>
      <c r="E20" s="314" t="str">
        <f ca="1">IF(D20&lt;=$T$2,"CADUCADO","VIGENTE")</f>
        <v>VIGENTE</v>
      </c>
      <c r="F20" s="314" t="str">
        <f ca="1">IF($T$2&gt;=(EDATE(D20,-4)),"ALERTA","OK")</f>
        <v>OK</v>
      </c>
      <c r="G20" s="204" t="s">
        <v>1305</v>
      </c>
      <c r="H20" s="256" t="s">
        <v>5460</v>
      </c>
      <c r="I20" s="236" t="s">
        <v>5461</v>
      </c>
      <c r="J20" s="203" t="s">
        <v>5462</v>
      </c>
      <c r="K20" s="2048" t="s">
        <v>2600</v>
      </c>
      <c r="L20" s="84"/>
      <c r="M20" s="84"/>
      <c r="N20" s="84"/>
      <c r="O20" s="727"/>
      <c r="P20" s="727"/>
      <c r="Q20" s="727"/>
      <c r="R20" s="727"/>
      <c r="S20" s="727"/>
      <c r="T20" s="727"/>
      <c r="U20" s="727"/>
      <c r="V20" s="727"/>
      <c r="W20" s="727"/>
    </row>
    <row r="21" spans="1:23" s="66" customFormat="1" ht="45">
      <c r="A21" s="311" t="s">
        <v>1634</v>
      </c>
      <c r="B21" s="204" t="s">
        <v>5463</v>
      </c>
      <c r="C21" s="401" t="s">
        <v>1332</v>
      </c>
      <c r="D21" s="239">
        <v>46174</v>
      </c>
      <c r="E21" s="314" t="str">
        <f ca="1">IF(D21&lt;=$T$2,"CADUCADO","VIGENTE")</f>
        <v>VIGENTE</v>
      </c>
      <c r="F21" s="314" t="str">
        <f ca="1">IF($T$2&gt;=(EDATE(D21,-4)),"ALERTA","OK")</f>
        <v>OK</v>
      </c>
      <c r="G21" s="204" t="s">
        <v>1305</v>
      </c>
      <c r="H21" s="256" t="s">
        <v>5464</v>
      </c>
      <c r="I21" s="236" t="s">
        <v>2598</v>
      </c>
      <c r="J21" s="203" t="s">
        <v>597</v>
      </c>
      <c r="K21" s="2048" t="s">
        <v>5465</v>
      </c>
      <c r="L21" s="84"/>
      <c r="M21" s="84"/>
      <c r="N21" s="84"/>
      <c r="O21" s="727"/>
      <c r="P21" s="727"/>
      <c r="Q21" s="727"/>
      <c r="R21" s="727"/>
      <c r="S21" s="727"/>
      <c r="T21" s="727"/>
      <c r="U21" s="727"/>
      <c r="V21" s="727"/>
      <c r="W21" s="727"/>
    </row>
    <row r="22" spans="1:23" s="66" customFormat="1" ht="30">
      <c r="A22" s="311" t="s">
        <v>1633</v>
      </c>
      <c r="B22" s="243" t="s">
        <v>1385</v>
      </c>
      <c r="C22" s="401" t="s">
        <v>1332</v>
      </c>
      <c r="D22" s="314">
        <v>46183</v>
      </c>
      <c r="E22" s="314" t="str">
        <f t="shared" ca="1" si="0"/>
        <v>VIGENTE</v>
      </c>
      <c r="F22" s="314" t="str">
        <f t="shared" ca="1" si="1"/>
        <v>OK</v>
      </c>
      <c r="G22" s="204" t="s">
        <v>1305</v>
      </c>
      <c r="H22" s="252" t="s">
        <v>1386</v>
      </c>
      <c r="I22" s="203" t="s">
        <v>1387</v>
      </c>
      <c r="J22" s="203" t="s">
        <v>2599</v>
      </c>
      <c r="K22" s="402" t="s">
        <v>2034</v>
      </c>
      <c r="L22" s="84"/>
      <c r="M22" s="84" t="str">
        <f t="shared" si="2"/>
        <v>D1106-20</v>
      </c>
      <c r="N22" s="84" t="str">
        <f t="shared" si="3"/>
        <v/>
      </c>
      <c r="O22" s="882"/>
      <c r="P22" s="882"/>
      <c r="Q22" s="882"/>
      <c r="R22" s="882"/>
      <c r="S22" s="882"/>
      <c r="T22" s="882"/>
      <c r="U22" s="882"/>
      <c r="V22" s="882"/>
      <c r="W22" s="882"/>
    </row>
    <row r="23" spans="1:23" s="881" customFormat="1" ht="32.25" customHeight="1" thickBot="1">
      <c r="A23" s="312" t="s">
        <v>1633</v>
      </c>
      <c r="B23" s="273" t="s">
        <v>3234</v>
      </c>
      <c r="C23" s="309">
        <v>42927</v>
      </c>
      <c r="D23" s="372">
        <v>46569</v>
      </c>
      <c r="E23" s="660" t="str">
        <f ca="1">IF(D23&lt;=$T$2,"CADUCADO","VIGENTE")</f>
        <v>VIGENTE</v>
      </c>
      <c r="F23" s="660" t="str">
        <f ca="1">IF($T$2&gt;=(EDATE(D23,-4)),"ALERTA","OK")</f>
        <v>OK</v>
      </c>
      <c r="G23" s="288" t="s">
        <v>1305</v>
      </c>
      <c r="H23" s="315" t="s">
        <v>3231</v>
      </c>
      <c r="I23" s="291" t="s">
        <v>3232</v>
      </c>
      <c r="J23" s="290" t="s">
        <v>3233</v>
      </c>
      <c r="K23" s="322">
        <v>401005</v>
      </c>
      <c r="L23" s="529"/>
      <c r="M23" s="529" t="e">
        <f>IF(ISNUMBER(FIND("/",#REF!,1)),MID(#REF!,1,FIND("/",#REF!,1)-1),#REF!)</f>
        <v>#REF!</v>
      </c>
      <c r="N23" s="529" t="str">
        <f>IF(ISNUMBER(FIND("/",#REF!,1)),MID(#REF!,FIND("/",#REF!,1)+1,LEN(#REF!)),"")</f>
        <v/>
      </c>
      <c r="O23" s="880"/>
      <c r="P23" s="880"/>
      <c r="Q23" s="880"/>
      <c r="R23" s="880"/>
      <c r="S23" s="880"/>
      <c r="T23" s="880"/>
      <c r="U23" s="880"/>
      <c r="V23" s="880"/>
      <c r="W23" s="880"/>
    </row>
    <row r="24" spans="1:23" ht="16.5" thickTop="1" thickBot="1">
      <c r="A24" s="312"/>
      <c r="B24" s="273"/>
      <c r="C24" s="309"/>
      <c r="D24" s="372"/>
      <c r="E24" s="660"/>
      <c r="F24" s="660"/>
      <c r="G24" s="288"/>
      <c r="H24" s="315"/>
      <c r="I24" s="291"/>
      <c r="J24" s="290"/>
      <c r="K24" s="322"/>
      <c r="M24" s="7" t="e">
        <f>IF(ISNUMBER(FIND("/",#REF!,1)),MID(#REF!,1,FIND("/",#REF!,1)-1),#REF!)</f>
        <v>#REF!</v>
      </c>
      <c r="N24" s="7" t="str">
        <f>IF(ISNUMBER(FIND("/",#REF!,1)),MID(#REF!,FIND("/",#REF!,1)+1,LEN(#REF!)),"")</f>
        <v/>
      </c>
      <c r="O24" s="103"/>
      <c r="P24" s="103"/>
      <c r="Q24" s="103"/>
      <c r="R24" s="103"/>
      <c r="S24" s="103"/>
      <c r="T24" s="103"/>
      <c r="U24" s="103"/>
      <c r="V24" s="103"/>
      <c r="W24" s="103"/>
    </row>
    <row r="25" spans="1:23" ht="42" customHeight="1" thickTop="1">
      <c r="A25" s="722" t="s">
        <v>2867</v>
      </c>
      <c r="B25" s="112"/>
      <c r="C25" s="10"/>
      <c r="D25" s="107"/>
      <c r="E25" s="107"/>
      <c r="F25" s="107"/>
      <c r="G25" s="138"/>
      <c r="H25" s="71"/>
      <c r="I25" s="145"/>
      <c r="J25" s="147"/>
      <c r="K25" s="383"/>
      <c r="O25" s="103"/>
      <c r="P25" s="103"/>
      <c r="Q25" s="103"/>
      <c r="R25" s="103"/>
      <c r="S25" s="103"/>
      <c r="T25" s="103"/>
      <c r="U25" s="103"/>
      <c r="V25" s="103"/>
      <c r="W25" s="103"/>
    </row>
    <row r="26" spans="1:23" ht="15.75" thickBot="1">
      <c r="A26" s="9"/>
      <c r="B26" s="11"/>
      <c r="C26" s="10"/>
      <c r="D26" s="7"/>
      <c r="E26" s="7"/>
      <c r="F26" s="7"/>
      <c r="G26" s="11"/>
      <c r="H26" s="12"/>
      <c r="J26" s="29"/>
      <c r="M26" s="7" t="str">
        <f>IF(ISNUMBER(FIND("/",$B23,1)),MID($B23,1,FIND("/",$B23,1)-1),$B23)</f>
        <v>D1707-96</v>
      </c>
      <c r="N26" s="7" t="str">
        <f>IF(ISNUMBER(FIND("/",$B23,1)),MID($B23,FIND("/",$B23,1)+1,LEN($B23)),"")</f>
        <v/>
      </c>
      <c r="O26" s="103"/>
      <c r="P26" s="103"/>
      <c r="Q26" s="103"/>
      <c r="R26" s="103"/>
      <c r="S26" s="103"/>
      <c r="T26" s="103"/>
      <c r="U26" s="103"/>
      <c r="V26" s="103"/>
      <c r="W26" s="103"/>
    </row>
    <row r="27" spans="1:23" ht="30">
      <c r="A27" s="403" t="s">
        <v>1645</v>
      </c>
      <c r="B27" s="403" t="s">
        <v>1646</v>
      </c>
      <c r="C27" s="403" t="s">
        <v>1647</v>
      </c>
      <c r="D27" s="403" t="s">
        <v>1648</v>
      </c>
      <c r="E27" s="551"/>
      <c r="F27" s="551"/>
      <c r="G27" s="11"/>
      <c r="H27" s="29"/>
      <c r="M27" s="7">
        <f>IF(ISNUMBER(FIND("/",$B24,1)),MID($B24,1,FIND("/",$B24,1)-1),$B24)</f>
        <v>0</v>
      </c>
      <c r="N27" s="7" t="str">
        <f>IF(ISNUMBER(FIND("/",$B24,1)),MID($B24,FIND("/",$B24,1)+1,LEN($B24)),"")</f>
        <v/>
      </c>
      <c r="O27" s="103"/>
      <c r="P27" s="103"/>
      <c r="Q27" s="103"/>
      <c r="R27" s="103"/>
      <c r="S27" s="103"/>
      <c r="T27" s="103"/>
      <c r="U27" s="103"/>
      <c r="V27" s="103"/>
      <c r="W27" s="103"/>
    </row>
    <row r="28" spans="1:23" ht="15.75" thickBot="1">
      <c r="A28" s="404">
        <f>COUNTIF($A5:$A26,"P")</f>
        <v>4</v>
      </c>
      <c r="B28" s="404">
        <f>COUNTIF($A5:$A26,"S*")</f>
        <v>0</v>
      </c>
      <c r="C28" s="404">
        <f>COUNTIF($A5:$A26,"F")</f>
        <v>2</v>
      </c>
      <c r="D28" s="404">
        <f>COUNTIF($A5:$A26,"P*") + COUNTIF($A5:$A26,"S2") *2 + COUNTIF($A5:$A26,"S3") *3 + COUNTIF($A5:$A26,"S4") *4</f>
        <v>17</v>
      </c>
      <c r="E28" s="11"/>
      <c r="F28" s="11"/>
      <c r="O28" s="103"/>
      <c r="P28" s="103"/>
      <c r="Q28" s="103"/>
      <c r="R28" s="103"/>
      <c r="S28" s="103"/>
      <c r="T28" s="103"/>
      <c r="U28" s="103"/>
      <c r="V28" s="103"/>
      <c r="W28" s="103"/>
    </row>
    <row r="29" spans="1:23">
      <c r="O29" s="103"/>
      <c r="P29" s="103"/>
      <c r="Q29" s="103"/>
      <c r="R29" s="103"/>
      <c r="S29" s="103"/>
      <c r="T29" s="103"/>
      <c r="U29" s="103"/>
      <c r="V29" s="103"/>
      <c r="W29" s="103"/>
    </row>
    <row r="30" spans="1:23" ht="22.5" customHeight="1">
      <c r="M30" s="7">
        <f t="shared" ref="M30:M61" si="4">IF(ISNUMBER(FIND("/",$B26,1)),MID($B26,1,FIND("/",$B26,1)-1),$B26)</f>
        <v>0</v>
      </c>
      <c r="N30" s="7" t="str">
        <f t="shared" ref="N30:N61" si="5">IF(ISNUMBER(FIND("/",$B26,1)),MID($B26,FIND("/",$B26,1)+1,LEN($B26)),"")</f>
        <v/>
      </c>
      <c r="O30" s="103"/>
      <c r="P30" s="103"/>
      <c r="Q30" s="103"/>
      <c r="R30" s="103"/>
      <c r="S30" s="103"/>
      <c r="T30" s="103"/>
      <c r="U30" s="103"/>
      <c r="V30" s="103"/>
      <c r="W30" s="103"/>
    </row>
    <row r="31" spans="1:23">
      <c r="M31" s="7" t="str">
        <f t="shared" si="4"/>
        <v>SISTEMAS</v>
      </c>
      <c r="N31" s="7" t="str">
        <f t="shared" si="5"/>
        <v/>
      </c>
      <c r="O31" s="103"/>
      <c r="P31" s="103"/>
      <c r="Q31" s="103"/>
      <c r="R31" s="103"/>
      <c r="S31" s="103"/>
      <c r="T31" s="103"/>
      <c r="U31" s="103"/>
      <c r="V31" s="103"/>
      <c r="W31" s="103"/>
    </row>
    <row r="32" spans="1:23">
      <c r="M32" s="7">
        <f t="shared" si="4"/>
        <v>0</v>
      </c>
      <c r="N32" s="7" t="str">
        <f t="shared" si="5"/>
        <v/>
      </c>
      <c r="O32" s="103"/>
      <c r="P32" s="103"/>
      <c r="Q32" s="103"/>
      <c r="R32" s="103"/>
      <c r="S32" s="103"/>
      <c r="T32" s="103"/>
      <c r="U32" s="103"/>
      <c r="V32" s="103"/>
      <c r="W32" s="103"/>
    </row>
    <row r="33" spans="13:23">
      <c r="M33" s="7">
        <f t="shared" si="4"/>
        <v>0</v>
      </c>
      <c r="N33" s="7" t="str">
        <f t="shared" si="5"/>
        <v/>
      </c>
      <c r="O33" s="103"/>
      <c r="P33" s="103"/>
      <c r="Q33" s="103"/>
      <c r="R33" s="103"/>
      <c r="S33" s="103"/>
      <c r="T33" s="103"/>
      <c r="U33" s="103"/>
      <c r="V33" s="103"/>
      <c r="W33" s="103"/>
    </row>
    <row r="34" spans="13:23">
      <c r="M34" s="7">
        <f t="shared" si="4"/>
        <v>0</v>
      </c>
      <c r="N34" s="7" t="str">
        <f t="shared" si="5"/>
        <v/>
      </c>
      <c r="O34" s="103"/>
      <c r="P34" s="103"/>
      <c r="Q34" s="103"/>
      <c r="R34" s="103"/>
      <c r="S34" s="103"/>
      <c r="T34" s="103"/>
      <c r="U34" s="103"/>
      <c r="V34" s="103"/>
      <c r="W34" s="103"/>
    </row>
    <row r="35" spans="13:23">
      <c r="M35" s="7">
        <f t="shared" si="4"/>
        <v>0</v>
      </c>
      <c r="N35" s="7" t="str">
        <f t="shared" si="5"/>
        <v/>
      </c>
      <c r="O35" s="103"/>
      <c r="P35" s="103"/>
      <c r="Q35" s="103"/>
      <c r="R35" s="103"/>
      <c r="S35" s="103"/>
      <c r="T35" s="103"/>
      <c r="U35" s="103"/>
      <c r="V35" s="103"/>
      <c r="W35" s="103"/>
    </row>
    <row r="36" spans="13:23">
      <c r="M36" s="7">
        <f t="shared" si="4"/>
        <v>0</v>
      </c>
      <c r="N36" s="7" t="str">
        <f t="shared" si="5"/>
        <v/>
      </c>
      <c r="O36" s="103"/>
      <c r="P36" s="103"/>
      <c r="Q36" s="103"/>
      <c r="R36" s="103"/>
      <c r="S36" s="103"/>
      <c r="T36" s="103"/>
      <c r="U36" s="103"/>
      <c r="V36" s="103"/>
      <c r="W36" s="103"/>
    </row>
    <row r="37" spans="13:23">
      <c r="M37" s="7">
        <f t="shared" si="4"/>
        <v>0</v>
      </c>
      <c r="N37" s="7" t="str">
        <f t="shared" si="5"/>
        <v/>
      </c>
      <c r="O37" s="103"/>
      <c r="P37" s="103"/>
      <c r="Q37" s="103"/>
      <c r="R37" s="103"/>
      <c r="S37" s="103"/>
      <c r="T37" s="103"/>
      <c r="U37" s="103"/>
      <c r="V37" s="103"/>
      <c r="W37" s="103"/>
    </row>
    <row r="38" spans="13:23">
      <c r="M38" s="7">
        <f t="shared" si="4"/>
        <v>0</v>
      </c>
      <c r="N38" s="7" t="str">
        <f t="shared" si="5"/>
        <v/>
      </c>
      <c r="O38" s="103"/>
      <c r="P38" s="103"/>
      <c r="Q38" s="103"/>
      <c r="R38" s="103"/>
      <c r="S38" s="103"/>
      <c r="T38" s="103"/>
      <c r="U38" s="103"/>
      <c r="V38" s="103"/>
      <c r="W38" s="103"/>
    </row>
    <row r="39" spans="13:23">
      <c r="M39" s="7">
        <f t="shared" si="4"/>
        <v>0</v>
      </c>
      <c r="N39" s="7" t="str">
        <f t="shared" si="5"/>
        <v/>
      </c>
      <c r="O39" s="103"/>
      <c r="P39" s="103"/>
      <c r="Q39" s="103"/>
      <c r="R39" s="103"/>
      <c r="S39" s="103"/>
      <c r="T39" s="103"/>
      <c r="U39" s="103"/>
      <c r="V39" s="103"/>
      <c r="W39" s="103"/>
    </row>
    <row r="40" spans="13:23">
      <c r="M40" s="7">
        <f t="shared" si="4"/>
        <v>0</v>
      </c>
      <c r="N40" s="7" t="str">
        <f t="shared" si="5"/>
        <v/>
      </c>
      <c r="O40" s="103"/>
      <c r="P40" s="103"/>
      <c r="Q40" s="103"/>
      <c r="R40" s="103"/>
      <c r="S40" s="103"/>
      <c r="T40" s="103"/>
      <c r="U40" s="103"/>
      <c r="V40" s="103"/>
      <c r="W40" s="103"/>
    </row>
    <row r="41" spans="13:23">
      <c r="M41" s="7">
        <f t="shared" si="4"/>
        <v>0</v>
      </c>
      <c r="N41" s="7" t="str">
        <f t="shared" si="5"/>
        <v/>
      </c>
      <c r="O41" s="103"/>
      <c r="P41" s="103"/>
      <c r="Q41" s="103"/>
      <c r="R41" s="103"/>
      <c r="S41" s="103"/>
      <c r="T41" s="103"/>
      <c r="U41" s="103"/>
      <c r="V41" s="103"/>
      <c r="W41" s="103"/>
    </row>
    <row r="42" spans="13:23">
      <c r="M42" s="7">
        <f t="shared" si="4"/>
        <v>0</v>
      </c>
      <c r="N42" s="7" t="str">
        <f t="shared" si="5"/>
        <v/>
      </c>
      <c r="O42" s="103"/>
      <c r="P42" s="103"/>
      <c r="Q42" s="103"/>
      <c r="R42" s="103"/>
      <c r="S42" s="103"/>
      <c r="T42" s="103"/>
      <c r="U42" s="103"/>
      <c r="V42" s="103"/>
      <c r="W42" s="103"/>
    </row>
    <row r="43" spans="13:23">
      <c r="M43" s="7">
        <f t="shared" si="4"/>
        <v>0</v>
      </c>
      <c r="N43" s="7" t="str">
        <f t="shared" si="5"/>
        <v/>
      </c>
      <c r="O43" s="103"/>
      <c r="P43" s="103"/>
      <c r="Q43" s="103"/>
      <c r="R43" s="103"/>
      <c r="S43" s="103"/>
      <c r="T43" s="103"/>
      <c r="U43" s="103"/>
      <c r="V43" s="103"/>
      <c r="W43" s="103"/>
    </row>
    <row r="44" spans="13:23">
      <c r="M44" s="7">
        <f t="shared" si="4"/>
        <v>0</v>
      </c>
      <c r="N44" s="7" t="str">
        <f t="shared" si="5"/>
        <v/>
      </c>
    </row>
    <row r="45" spans="13:23">
      <c r="M45" s="7">
        <f t="shared" si="4"/>
        <v>0</v>
      </c>
      <c r="N45" s="7" t="str">
        <f t="shared" si="5"/>
        <v/>
      </c>
    </row>
    <row r="46" spans="13:23">
      <c r="M46" s="7">
        <f t="shared" si="4"/>
        <v>0</v>
      </c>
      <c r="N46" s="7" t="str">
        <f t="shared" si="5"/>
        <v/>
      </c>
    </row>
    <row r="47" spans="13:23">
      <c r="M47" s="7">
        <f t="shared" si="4"/>
        <v>0</v>
      </c>
      <c r="N47" s="7" t="str">
        <f t="shared" si="5"/>
        <v/>
      </c>
    </row>
    <row r="48" spans="13:23">
      <c r="M48" s="7">
        <f t="shared" si="4"/>
        <v>0</v>
      </c>
      <c r="N48" s="7" t="str">
        <f t="shared" si="5"/>
        <v/>
      </c>
    </row>
    <row r="49" spans="12:14">
      <c r="M49" s="7">
        <f t="shared" si="4"/>
        <v>0</v>
      </c>
      <c r="N49" s="7" t="str">
        <f t="shared" si="5"/>
        <v/>
      </c>
    </row>
    <row r="50" spans="12:14">
      <c r="M50" s="7">
        <f t="shared" si="4"/>
        <v>0</v>
      </c>
      <c r="N50" s="7" t="str">
        <f t="shared" si="5"/>
        <v/>
      </c>
    </row>
    <row r="51" spans="12:14">
      <c r="M51" s="7">
        <f t="shared" si="4"/>
        <v>0</v>
      </c>
      <c r="N51" s="7" t="str">
        <f t="shared" si="5"/>
        <v/>
      </c>
    </row>
    <row r="52" spans="12:14">
      <c r="M52" s="7">
        <f t="shared" si="4"/>
        <v>0</v>
      </c>
      <c r="N52" s="7" t="str">
        <f t="shared" si="5"/>
        <v/>
      </c>
    </row>
    <row r="53" spans="12:14">
      <c r="M53" s="7">
        <f t="shared" si="4"/>
        <v>0</v>
      </c>
      <c r="N53" s="7" t="str">
        <f t="shared" si="5"/>
        <v/>
      </c>
    </row>
    <row r="54" spans="12:14">
      <c r="M54" s="7">
        <f t="shared" si="4"/>
        <v>0</v>
      </c>
      <c r="N54" s="7" t="str">
        <f t="shared" si="5"/>
        <v/>
      </c>
    </row>
    <row r="55" spans="12:14">
      <c r="M55" s="7">
        <f t="shared" si="4"/>
        <v>0</v>
      </c>
      <c r="N55" s="7" t="str">
        <f t="shared" si="5"/>
        <v/>
      </c>
    </row>
    <row r="56" spans="12:14">
      <c r="M56" s="7">
        <f t="shared" si="4"/>
        <v>0</v>
      </c>
      <c r="N56" s="7" t="str">
        <f t="shared" si="5"/>
        <v/>
      </c>
    </row>
    <row r="57" spans="12:14">
      <c r="M57" s="7">
        <f t="shared" si="4"/>
        <v>0</v>
      </c>
      <c r="N57" s="7" t="str">
        <f t="shared" si="5"/>
        <v/>
      </c>
    </row>
    <row r="58" spans="12:14">
      <c r="M58" s="7">
        <f t="shared" si="4"/>
        <v>0</v>
      </c>
      <c r="N58" s="7" t="str">
        <f t="shared" si="5"/>
        <v/>
      </c>
    </row>
    <row r="59" spans="12:14">
      <c r="L59" s="13"/>
      <c r="M59" s="7">
        <f t="shared" si="4"/>
        <v>0</v>
      </c>
      <c r="N59" s="7" t="str">
        <f t="shared" si="5"/>
        <v/>
      </c>
    </row>
    <row r="60" spans="12:14">
      <c r="L60" s="13"/>
      <c r="M60" s="7">
        <f t="shared" si="4"/>
        <v>0</v>
      </c>
      <c r="N60" s="7" t="str">
        <f t="shared" si="5"/>
        <v/>
      </c>
    </row>
    <row r="61" spans="12:14">
      <c r="M61" s="7">
        <f t="shared" si="4"/>
        <v>0</v>
      </c>
      <c r="N61" s="7" t="str">
        <f t="shared" si="5"/>
        <v/>
      </c>
    </row>
    <row r="62" spans="12:14">
      <c r="M62" s="7">
        <f t="shared" ref="M62:M78" si="6">IF(ISNUMBER(FIND("/",$B58,1)),MID($B58,1,FIND("/",$B58,1)-1),$B58)</f>
        <v>0</v>
      </c>
      <c r="N62" s="7" t="str">
        <f t="shared" ref="N62:N78" si="7">IF(ISNUMBER(FIND("/",$B58,1)),MID($B58,FIND("/",$B58,1)+1,LEN($B58)),"")</f>
        <v/>
      </c>
    </row>
    <row r="63" spans="12:14">
      <c r="M63" s="7">
        <f t="shared" si="6"/>
        <v>0</v>
      </c>
      <c r="N63" s="7" t="str">
        <f t="shared" si="7"/>
        <v/>
      </c>
    </row>
    <row r="64" spans="12:14">
      <c r="M64" s="7">
        <f t="shared" si="6"/>
        <v>0</v>
      </c>
      <c r="N64" s="7" t="str">
        <f t="shared" si="7"/>
        <v/>
      </c>
    </row>
    <row r="65" spans="13:14">
      <c r="M65" s="7">
        <f t="shared" si="6"/>
        <v>0</v>
      </c>
      <c r="N65" s="7" t="str">
        <f t="shared" si="7"/>
        <v/>
      </c>
    </row>
    <row r="66" spans="13:14">
      <c r="M66" s="7">
        <f t="shared" si="6"/>
        <v>0</v>
      </c>
      <c r="N66" s="7" t="str">
        <f t="shared" si="7"/>
        <v/>
      </c>
    </row>
    <row r="67" spans="13:14">
      <c r="M67" s="7">
        <f t="shared" si="6"/>
        <v>0</v>
      </c>
      <c r="N67" s="7" t="str">
        <f t="shared" si="7"/>
        <v/>
      </c>
    </row>
    <row r="68" spans="13:14">
      <c r="M68" s="7">
        <f t="shared" si="6"/>
        <v>0</v>
      </c>
      <c r="N68" s="7" t="str">
        <f t="shared" si="7"/>
        <v/>
      </c>
    </row>
    <row r="69" spans="13:14">
      <c r="M69" s="7">
        <f t="shared" si="6"/>
        <v>0</v>
      </c>
      <c r="N69" s="7" t="str">
        <f t="shared" si="7"/>
        <v/>
      </c>
    </row>
    <row r="70" spans="13:14">
      <c r="M70" s="7">
        <f t="shared" si="6"/>
        <v>0</v>
      </c>
      <c r="N70" s="7" t="str">
        <f t="shared" si="7"/>
        <v/>
      </c>
    </row>
    <row r="71" spans="13:14">
      <c r="M71" s="7">
        <f t="shared" si="6"/>
        <v>0</v>
      </c>
      <c r="N71" s="7" t="str">
        <f t="shared" si="7"/>
        <v/>
      </c>
    </row>
    <row r="72" spans="13:14">
      <c r="M72" s="7">
        <f t="shared" si="6"/>
        <v>0</v>
      </c>
      <c r="N72" s="7" t="str">
        <f t="shared" si="7"/>
        <v/>
      </c>
    </row>
    <row r="73" spans="13:14">
      <c r="M73" s="7">
        <f t="shared" si="6"/>
        <v>0</v>
      </c>
      <c r="N73" s="7" t="str">
        <f t="shared" si="7"/>
        <v/>
      </c>
    </row>
    <row r="74" spans="13:14">
      <c r="M74" s="7">
        <f t="shared" si="6"/>
        <v>0</v>
      </c>
      <c r="N74" s="7" t="str">
        <f t="shared" si="7"/>
        <v/>
      </c>
    </row>
    <row r="75" spans="13:14">
      <c r="M75" s="7">
        <f t="shared" si="6"/>
        <v>0</v>
      </c>
      <c r="N75" s="7" t="str">
        <f t="shared" si="7"/>
        <v/>
      </c>
    </row>
    <row r="76" spans="13:14">
      <c r="M76" s="7">
        <f t="shared" si="6"/>
        <v>0</v>
      </c>
      <c r="N76" s="7" t="str">
        <f t="shared" si="7"/>
        <v/>
      </c>
    </row>
    <row r="77" spans="13:14">
      <c r="M77" s="7">
        <f t="shared" si="6"/>
        <v>0</v>
      </c>
      <c r="N77" s="7" t="str">
        <f t="shared" si="7"/>
        <v/>
      </c>
    </row>
    <row r="78" spans="13:14">
      <c r="M78" s="7">
        <f t="shared" si="6"/>
        <v>0</v>
      </c>
      <c r="N78" s="7" t="str">
        <f t="shared" si="7"/>
        <v/>
      </c>
    </row>
    <row r="79" spans="13:14">
      <c r="M79" s="7">
        <f t="shared" ref="M79:M142" si="8">IF(ISNUMBER(FIND("/",$B75,1)),MID($B75,1,FIND("/",$B75,1)-1),$B75)</f>
        <v>0</v>
      </c>
      <c r="N79" s="7" t="str">
        <f t="shared" ref="N79:N142" si="9">IF(ISNUMBER(FIND("/",$B75,1)),MID($B75,FIND("/",$B75,1)+1,LEN($B75)),"")</f>
        <v/>
      </c>
    </row>
    <row r="80" spans="13:14">
      <c r="M80" s="7">
        <f t="shared" si="8"/>
        <v>0</v>
      </c>
      <c r="N80" s="7" t="str">
        <f t="shared" si="9"/>
        <v/>
      </c>
    </row>
    <row r="81" spans="13:14">
      <c r="M81" s="7">
        <f t="shared" si="8"/>
        <v>0</v>
      </c>
      <c r="N81" s="7" t="str">
        <f t="shared" si="9"/>
        <v/>
      </c>
    </row>
    <row r="82" spans="13:14">
      <c r="M82" s="7">
        <f t="shared" si="8"/>
        <v>0</v>
      </c>
      <c r="N82" s="7" t="str">
        <f t="shared" si="9"/>
        <v/>
      </c>
    </row>
    <row r="83" spans="13:14">
      <c r="M83" s="7">
        <f t="shared" si="8"/>
        <v>0</v>
      </c>
      <c r="N83" s="7" t="str">
        <f t="shared" si="9"/>
        <v/>
      </c>
    </row>
    <row r="84" spans="13:14">
      <c r="M84" s="7">
        <f t="shared" si="8"/>
        <v>0</v>
      </c>
      <c r="N84" s="7" t="str">
        <f t="shared" si="9"/>
        <v/>
      </c>
    </row>
    <row r="85" spans="13:14">
      <c r="M85" s="7">
        <f t="shared" si="8"/>
        <v>0</v>
      </c>
      <c r="N85" s="7" t="str">
        <f t="shared" si="9"/>
        <v/>
      </c>
    </row>
    <row r="86" spans="13:14">
      <c r="M86" s="7">
        <f t="shared" si="8"/>
        <v>0</v>
      </c>
      <c r="N86" s="7" t="str">
        <f t="shared" si="9"/>
        <v/>
      </c>
    </row>
    <row r="87" spans="13:14">
      <c r="M87" s="7">
        <f t="shared" si="8"/>
        <v>0</v>
      </c>
      <c r="N87" s="7" t="str">
        <f t="shared" si="9"/>
        <v/>
      </c>
    </row>
    <row r="88" spans="13:14">
      <c r="M88" s="7">
        <f t="shared" si="8"/>
        <v>0</v>
      </c>
      <c r="N88" s="7" t="str">
        <f t="shared" si="9"/>
        <v/>
      </c>
    </row>
    <row r="89" spans="13:14">
      <c r="M89" s="7">
        <f t="shared" si="8"/>
        <v>0</v>
      </c>
      <c r="N89" s="7" t="str">
        <f t="shared" si="9"/>
        <v/>
      </c>
    </row>
    <row r="90" spans="13:14">
      <c r="M90" s="7">
        <f t="shared" si="8"/>
        <v>0</v>
      </c>
      <c r="N90" s="7" t="str">
        <f t="shared" si="9"/>
        <v/>
      </c>
    </row>
    <row r="91" spans="13:14">
      <c r="M91" s="7">
        <f t="shared" si="8"/>
        <v>0</v>
      </c>
      <c r="N91" s="7" t="str">
        <f t="shared" si="9"/>
        <v/>
      </c>
    </row>
    <row r="92" spans="13:14">
      <c r="M92" s="7">
        <f t="shared" si="8"/>
        <v>0</v>
      </c>
      <c r="N92" s="7" t="str">
        <f t="shared" si="9"/>
        <v/>
      </c>
    </row>
    <row r="93" spans="13:14">
      <c r="M93" s="7">
        <f t="shared" si="8"/>
        <v>0</v>
      </c>
      <c r="N93" s="7" t="str">
        <f t="shared" si="9"/>
        <v/>
      </c>
    </row>
    <row r="94" spans="13:14">
      <c r="M94" s="7">
        <f t="shared" si="8"/>
        <v>0</v>
      </c>
      <c r="N94" s="7" t="str">
        <f t="shared" si="9"/>
        <v/>
      </c>
    </row>
    <row r="95" spans="13:14">
      <c r="M95" s="7">
        <f t="shared" si="8"/>
        <v>0</v>
      </c>
      <c r="N95" s="7" t="str">
        <f t="shared" si="9"/>
        <v/>
      </c>
    </row>
    <row r="96" spans="13:14">
      <c r="M96" s="7">
        <f t="shared" si="8"/>
        <v>0</v>
      </c>
      <c r="N96" s="7" t="str">
        <f t="shared" si="9"/>
        <v/>
      </c>
    </row>
    <row r="97" spans="12:14">
      <c r="M97" s="7">
        <f t="shared" si="8"/>
        <v>0</v>
      </c>
      <c r="N97" s="7" t="str">
        <f t="shared" si="9"/>
        <v/>
      </c>
    </row>
    <row r="98" spans="12:14">
      <c r="M98" s="7">
        <f t="shared" si="8"/>
        <v>0</v>
      </c>
      <c r="N98" s="7" t="str">
        <f t="shared" si="9"/>
        <v/>
      </c>
    </row>
    <row r="99" spans="12:14">
      <c r="M99" s="7">
        <f t="shared" si="8"/>
        <v>0</v>
      </c>
      <c r="N99" s="7" t="str">
        <f t="shared" si="9"/>
        <v/>
      </c>
    </row>
    <row r="100" spans="12:14">
      <c r="M100" s="7">
        <f t="shared" si="8"/>
        <v>0</v>
      </c>
      <c r="N100" s="7" t="str">
        <f t="shared" si="9"/>
        <v/>
      </c>
    </row>
    <row r="101" spans="12:14">
      <c r="L101" s="387"/>
      <c r="M101" s="7">
        <f t="shared" si="8"/>
        <v>0</v>
      </c>
      <c r="N101" s="7" t="str">
        <f t="shared" si="9"/>
        <v/>
      </c>
    </row>
    <row r="102" spans="12:14">
      <c r="M102" s="7">
        <f t="shared" si="8"/>
        <v>0</v>
      </c>
      <c r="N102" s="7" t="str">
        <f t="shared" si="9"/>
        <v/>
      </c>
    </row>
    <row r="103" spans="12:14">
      <c r="M103" s="7">
        <f t="shared" si="8"/>
        <v>0</v>
      </c>
      <c r="N103" s="7" t="str">
        <f t="shared" si="9"/>
        <v/>
      </c>
    </row>
    <row r="104" spans="12:14">
      <c r="M104" s="7">
        <f t="shared" si="8"/>
        <v>0</v>
      </c>
      <c r="N104" s="7" t="str">
        <f t="shared" si="9"/>
        <v/>
      </c>
    </row>
    <row r="105" spans="12:14">
      <c r="M105" s="7">
        <f t="shared" si="8"/>
        <v>0</v>
      </c>
      <c r="N105" s="7" t="str">
        <f t="shared" si="9"/>
        <v/>
      </c>
    </row>
    <row r="106" spans="12:14">
      <c r="M106" s="7">
        <f t="shared" si="8"/>
        <v>0</v>
      </c>
      <c r="N106" s="7" t="str">
        <f t="shared" si="9"/>
        <v/>
      </c>
    </row>
    <row r="107" spans="12:14">
      <c r="M107" s="7">
        <f t="shared" si="8"/>
        <v>0</v>
      </c>
      <c r="N107" s="7" t="str">
        <f t="shared" si="9"/>
        <v/>
      </c>
    </row>
    <row r="108" spans="12:14">
      <c r="M108" s="7">
        <f t="shared" si="8"/>
        <v>0</v>
      </c>
      <c r="N108" s="7" t="str">
        <f t="shared" si="9"/>
        <v/>
      </c>
    </row>
    <row r="109" spans="12:14">
      <c r="M109" s="7">
        <f t="shared" si="8"/>
        <v>0</v>
      </c>
      <c r="N109" s="7" t="str">
        <f t="shared" si="9"/>
        <v/>
      </c>
    </row>
    <row r="110" spans="12:14">
      <c r="M110" s="7">
        <f t="shared" si="8"/>
        <v>0</v>
      </c>
      <c r="N110" s="7" t="str">
        <f t="shared" si="9"/>
        <v/>
      </c>
    </row>
    <row r="111" spans="12:14">
      <c r="M111" s="7">
        <f t="shared" si="8"/>
        <v>0</v>
      </c>
      <c r="N111" s="7" t="str">
        <f t="shared" si="9"/>
        <v/>
      </c>
    </row>
    <row r="112" spans="12:14">
      <c r="M112" s="7">
        <f t="shared" si="8"/>
        <v>0</v>
      </c>
      <c r="N112" s="7" t="str">
        <f t="shared" si="9"/>
        <v/>
      </c>
    </row>
    <row r="113" spans="13:14">
      <c r="M113" s="7">
        <f t="shared" si="8"/>
        <v>0</v>
      </c>
      <c r="N113" s="7" t="str">
        <f t="shared" si="9"/>
        <v/>
      </c>
    </row>
    <row r="114" spans="13:14">
      <c r="M114" s="7">
        <f t="shared" si="8"/>
        <v>0</v>
      </c>
      <c r="N114" s="7" t="str">
        <f t="shared" si="9"/>
        <v/>
      </c>
    </row>
    <row r="115" spans="13:14">
      <c r="M115" s="7">
        <f t="shared" si="8"/>
        <v>0</v>
      </c>
      <c r="N115" s="7" t="str">
        <f t="shared" si="9"/>
        <v/>
      </c>
    </row>
    <row r="116" spans="13:14">
      <c r="M116" s="7">
        <f t="shared" si="8"/>
        <v>0</v>
      </c>
      <c r="N116" s="7" t="str">
        <f t="shared" si="9"/>
        <v/>
      </c>
    </row>
    <row r="117" spans="13:14">
      <c r="M117" s="7">
        <f t="shared" si="8"/>
        <v>0</v>
      </c>
      <c r="N117" s="7" t="str">
        <f t="shared" si="9"/>
        <v/>
      </c>
    </row>
    <row r="118" spans="13:14">
      <c r="M118" s="7">
        <f t="shared" si="8"/>
        <v>0</v>
      </c>
      <c r="N118" s="7" t="str">
        <f t="shared" si="9"/>
        <v/>
      </c>
    </row>
    <row r="119" spans="13:14">
      <c r="M119" s="7">
        <f t="shared" si="8"/>
        <v>0</v>
      </c>
      <c r="N119" s="7" t="str">
        <f t="shared" si="9"/>
        <v/>
      </c>
    </row>
    <row r="120" spans="13:14">
      <c r="M120" s="7">
        <f t="shared" si="8"/>
        <v>0</v>
      </c>
      <c r="N120" s="7" t="str">
        <f t="shared" si="9"/>
        <v/>
      </c>
    </row>
    <row r="121" spans="13:14">
      <c r="M121" s="7">
        <f t="shared" si="8"/>
        <v>0</v>
      </c>
      <c r="N121" s="7" t="str">
        <f t="shared" si="9"/>
        <v/>
      </c>
    </row>
    <row r="122" spans="13:14">
      <c r="M122" s="7">
        <f t="shared" si="8"/>
        <v>0</v>
      </c>
      <c r="N122" s="7" t="str">
        <f t="shared" si="9"/>
        <v/>
      </c>
    </row>
    <row r="123" spans="13:14">
      <c r="M123" s="7">
        <f t="shared" si="8"/>
        <v>0</v>
      </c>
      <c r="N123" s="7" t="str">
        <f t="shared" si="9"/>
        <v/>
      </c>
    </row>
    <row r="124" spans="13:14">
      <c r="M124" s="7">
        <f t="shared" si="8"/>
        <v>0</v>
      </c>
      <c r="N124" s="7" t="str">
        <f t="shared" si="9"/>
        <v/>
      </c>
    </row>
    <row r="125" spans="13:14">
      <c r="M125" s="7">
        <f t="shared" si="8"/>
        <v>0</v>
      </c>
      <c r="N125" s="7" t="str">
        <f t="shared" si="9"/>
        <v/>
      </c>
    </row>
    <row r="126" spans="13:14">
      <c r="M126" s="7">
        <f t="shared" si="8"/>
        <v>0</v>
      </c>
      <c r="N126" s="7" t="str">
        <f t="shared" si="9"/>
        <v/>
      </c>
    </row>
    <row r="127" spans="13:14">
      <c r="M127" s="7">
        <f t="shared" si="8"/>
        <v>0</v>
      </c>
      <c r="N127" s="7" t="str">
        <f t="shared" si="9"/>
        <v/>
      </c>
    </row>
    <row r="128" spans="13:14">
      <c r="M128" s="7">
        <f t="shared" si="8"/>
        <v>0</v>
      </c>
      <c r="N128" s="7" t="str">
        <f t="shared" si="9"/>
        <v/>
      </c>
    </row>
    <row r="129" spans="13:14">
      <c r="M129" s="7">
        <f t="shared" si="8"/>
        <v>0</v>
      </c>
      <c r="N129" s="7" t="str">
        <f t="shared" si="9"/>
        <v/>
      </c>
    </row>
    <row r="130" spans="13:14">
      <c r="M130" s="7">
        <f t="shared" si="8"/>
        <v>0</v>
      </c>
      <c r="N130" s="7" t="str">
        <f t="shared" si="9"/>
        <v/>
      </c>
    </row>
    <row r="131" spans="13:14">
      <c r="M131" s="7">
        <f t="shared" si="8"/>
        <v>0</v>
      </c>
      <c r="N131" s="7" t="str">
        <f t="shared" si="9"/>
        <v/>
      </c>
    </row>
    <row r="132" spans="13:14">
      <c r="M132" s="7">
        <f t="shared" si="8"/>
        <v>0</v>
      </c>
      <c r="N132" s="7" t="str">
        <f t="shared" si="9"/>
        <v/>
      </c>
    </row>
    <row r="133" spans="13:14">
      <c r="M133" s="7">
        <f t="shared" si="8"/>
        <v>0</v>
      </c>
      <c r="N133" s="7" t="str">
        <f t="shared" si="9"/>
        <v/>
      </c>
    </row>
    <row r="134" spans="13:14">
      <c r="M134" s="7">
        <f t="shared" si="8"/>
        <v>0</v>
      </c>
      <c r="N134" s="7" t="str">
        <f t="shared" si="9"/>
        <v/>
      </c>
    </row>
    <row r="135" spans="13:14">
      <c r="M135" s="7">
        <f t="shared" si="8"/>
        <v>0</v>
      </c>
      <c r="N135" s="7" t="str">
        <f t="shared" si="9"/>
        <v/>
      </c>
    </row>
    <row r="136" spans="13:14">
      <c r="M136" s="7">
        <f t="shared" si="8"/>
        <v>0</v>
      </c>
      <c r="N136" s="7" t="str">
        <f t="shared" si="9"/>
        <v/>
      </c>
    </row>
    <row r="137" spans="13:14">
      <c r="M137" s="7">
        <f t="shared" si="8"/>
        <v>0</v>
      </c>
      <c r="N137" s="7" t="str">
        <f t="shared" si="9"/>
        <v/>
      </c>
    </row>
    <row r="138" spans="13:14">
      <c r="M138" s="7">
        <f t="shared" si="8"/>
        <v>0</v>
      </c>
      <c r="N138" s="7" t="str">
        <f t="shared" si="9"/>
        <v/>
      </c>
    </row>
    <row r="139" spans="13:14">
      <c r="M139" s="7">
        <f t="shared" si="8"/>
        <v>0</v>
      </c>
      <c r="N139" s="7" t="str">
        <f t="shared" si="9"/>
        <v/>
      </c>
    </row>
    <row r="140" spans="13:14">
      <c r="M140" s="7">
        <f t="shared" si="8"/>
        <v>0</v>
      </c>
      <c r="N140" s="7" t="str">
        <f t="shared" si="9"/>
        <v/>
      </c>
    </row>
    <row r="141" spans="13:14">
      <c r="M141" s="7">
        <f t="shared" si="8"/>
        <v>0</v>
      </c>
      <c r="N141" s="7" t="str">
        <f t="shared" si="9"/>
        <v/>
      </c>
    </row>
    <row r="142" spans="13:14">
      <c r="M142" s="7">
        <f t="shared" si="8"/>
        <v>0</v>
      </c>
      <c r="N142" s="7" t="str">
        <f t="shared" si="9"/>
        <v/>
      </c>
    </row>
    <row r="143" spans="13:14">
      <c r="M143" s="7">
        <f t="shared" ref="M143:M206" si="10">IF(ISNUMBER(FIND("/",$B139,1)),MID($B139,1,FIND("/",$B139,1)-1),$B139)</f>
        <v>0</v>
      </c>
      <c r="N143" s="7" t="str">
        <f t="shared" ref="N143:N206" si="11">IF(ISNUMBER(FIND("/",$B139,1)),MID($B139,FIND("/",$B139,1)+1,LEN($B139)),"")</f>
        <v/>
      </c>
    </row>
    <row r="144" spans="13:14">
      <c r="M144" s="7">
        <f t="shared" si="10"/>
        <v>0</v>
      </c>
      <c r="N144" s="7" t="str">
        <f t="shared" si="11"/>
        <v/>
      </c>
    </row>
    <row r="145" spans="13:14">
      <c r="M145" s="7">
        <f t="shared" si="10"/>
        <v>0</v>
      </c>
      <c r="N145" s="7" t="str">
        <f t="shared" si="11"/>
        <v/>
      </c>
    </row>
    <row r="146" spans="13:14">
      <c r="M146" s="7">
        <f t="shared" si="10"/>
        <v>0</v>
      </c>
      <c r="N146" s="7" t="str">
        <f t="shared" si="11"/>
        <v/>
      </c>
    </row>
    <row r="147" spans="13:14">
      <c r="M147" s="7">
        <f t="shared" si="10"/>
        <v>0</v>
      </c>
      <c r="N147" s="7" t="str">
        <f t="shared" si="11"/>
        <v/>
      </c>
    </row>
    <row r="148" spans="13:14">
      <c r="M148" s="7">
        <f t="shared" si="10"/>
        <v>0</v>
      </c>
      <c r="N148" s="7" t="str">
        <f t="shared" si="11"/>
        <v/>
      </c>
    </row>
    <row r="149" spans="13:14">
      <c r="M149" s="7">
        <f t="shared" si="10"/>
        <v>0</v>
      </c>
      <c r="N149" s="7" t="str">
        <f t="shared" si="11"/>
        <v/>
      </c>
    </row>
    <row r="150" spans="13:14">
      <c r="M150" s="7">
        <f t="shared" si="10"/>
        <v>0</v>
      </c>
      <c r="N150" s="7" t="str">
        <f t="shared" si="11"/>
        <v/>
      </c>
    </row>
    <row r="151" spans="13:14">
      <c r="M151" s="7">
        <f t="shared" si="10"/>
        <v>0</v>
      </c>
      <c r="N151" s="7" t="str">
        <f t="shared" si="11"/>
        <v/>
      </c>
    </row>
    <row r="152" spans="13:14">
      <c r="M152" s="7">
        <f t="shared" si="10"/>
        <v>0</v>
      </c>
      <c r="N152" s="7" t="str">
        <f t="shared" si="11"/>
        <v/>
      </c>
    </row>
    <row r="153" spans="13:14">
      <c r="M153" s="7">
        <f t="shared" si="10"/>
        <v>0</v>
      </c>
      <c r="N153" s="7" t="str">
        <f t="shared" si="11"/>
        <v/>
      </c>
    </row>
    <row r="154" spans="13:14">
      <c r="M154" s="7">
        <f t="shared" si="10"/>
        <v>0</v>
      </c>
      <c r="N154" s="7" t="str">
        <f t="shared" si="11"/>
        <v/>
      </c>
    </row>
    <row r="155" spans="13:14">
      <c r="M155" s="7">
        <f t="shared" si="10"/>
        <v>0</v>
      </c>
      <c r="N155" s="7" t="str">
        <f t="shared" si="11"/>
        <v/>
      </c>
    </row>
    <row r="156" spans="13:14">
      <c r="M156" s="7">
        <f t="shared" si="10"/>
        <v>0</v>
      </c>
      <c r="N156" s="7" t="str">
        <f t="shared" si="11"/>
        <v/>
      </c>
    </row>
    <row r="157" spans="13:14">
      <c r="M157" s="7">
        <f t="shared" si="10"/>
        <v>0</v>
      </c>
      <c r="N157" s="7" t="str">
        <f t="shared" si="11"/>
        <v/>
      </c>
    </row>
    <row r="158" spans="13:14">
      <c r="M158" s="7">
        <f t="shared" si="10"/>
        <v>0</v>
      </c>
      <c r="N158" s="7" t="str">
        <f t="shared" si="11"/>
        <v/>
      </c>
    </row>
    <row r="159" spans="13:14">
      <c r="M159" s="7">
        <f t="shared" si="10"/>
        <v>0</v>
      </c>
      <c r="N159" s="7" t="str">
        <f t="shared" si="11"/>
        <v/>
      </c>
    </row>
    <row r="160" spans="13:14">
      <c r="M160" s="7">
        <f t="shared" si="10"/>
        <v>0</v>
      </c>
      <c r="N160" s="7" t="str">
        <f t="shared" si="11"/>
        <v/>
      </c>
    </row>
    <row r="161" spans="13:14">
      <c r="M161" s="7">
        <f t="shared" si="10"/>
        <v>0</v>
      </c>
      <c r="N161" s="7" t="str">
        <f t="shared" si="11"/>
        <v/>
      </c>
    </row>
    <row r="162" spans="13:14">
      <c r="M162" s="7">
        <f t="shared" si="10"/>
        <v>0</v>
      </c>
      <c r="N162" s="7" t="str">
        <f t="shared" si="11"/>
        <v/>
      </c>
    </row>
    <row r="163" spans="13:14">
      <c r="M163" s="7">
        <f t="shared" si="10"/>
        <v>0</v>
      </c>
      <c r="N163" s="7" t="str">
        <f t="shared" si="11"/>
        <v/>
      </c>
    </row>
    <row r="164" spans="13:14">
      <c r="M164" s="7">
        <f t="shared" si="10"/>
        <v>0</v>
      </c>
      <c r="N164" s="7" t="str">
        <f t="shared" si="11"/>
        <v/>
      </c>
    </row>
    <row r="165" spans="13:14">
      <c r="M165" s="7">
        <f t="shared" si="10"/>
        <v>0</v>
      </c>
      <c r="N165" s="7" t="str">
        <f t="shared" si="11"/>
        <v/>
      </c>
    </row>
    <row r="166" spans="13:14">
      <c r="M166" s="7">
        <f t="shared" si="10"/>
        <v>0</v>
      </c>
      <c r="N166" s="7" t="str">
        <f t="shared" si="11"/>
        <v/>
      </c>
    </row>
    <row r="167" spans="13:14">
      <c r="M167" s="7">
        <f t="shared" si="10"/>
        <v>0</v>
      </c>
      <c r="N167" s="7" t="str">
        <f t="shared" si="11"/>
        <v/>
      </c>
    </row>
    <row r="168" spans="13:14">
      <c r="M168" s="7">
        <f t="shared" si="10"/>
        <v>0</v>
      </c>
      <c r="N168" s="7" t="str">
        <f t="shared" si="11"/>
        <v/>
      </c>
    </row>
    <row r="169" spans="13:14">
      <c r="M169" s="7">
        <f t="shared" si="10"/>
        <v>0</v>
      </c>
      <c r="N169" s="7" t="str">
        <f t="shared" si="11"/>
        <v/>
      </c>
    </row>
    <row r="170" spans="13:14">
      <c r="M170" s="7">
        <f t="shared" si="10"/>
        <v>0</v>
      </c>
      <c r="N170" s="7" t="str">
        <f t="shared" si="11"/>
        <v/>
      </c>
    </row>
    <row r="171" spans="13:14">
      <c r="M171" s="7">
        <f t="shared" si="10"/>
        <v>0</v>
      </c>
      <c r="N171" s="7" t="str">
        <f t="shared" si="11"/>
        <v/>
      </c>
    </row>
    <row r="172" spans="13:14">
      <c r="M172" s="7">
        <f t="shared" si="10"/>
        <v>0</v>
      </c>
      <c r="N172" s="7" t="str">
        <f t="shared" si="11"/>
        <v/>
      </c>
    </row>
    <row r="173" spans="13:14">
      <c r="M173" s="7">
        <f t="shared" si="10"/>
        <v>0</v>
      </c>
      <c r="N173" s="7" t="str">
        <f t="shared" si="11"/>
        <v/>
      </c>
    </row>
    <row r="174" spans="13:14">
      <c r="M174" s="7">
        <f t="shared" si="10"/>
        <v>0</v>
      </c>
      <c r="N174" s="7" t="str">
        <f t="shared" si="11"/>
        <v/>
      </c>
    </row>
    <row r="175" spans="13:14">
      <c r="M175" s="7">
        <f t="shared" si="10"/>
        <v>0</v>
      </c>
      <c r="N175" s="7" t="str">
        <f t="shared" si="11"/>
        <v/>
      </c>
    </row>
    <row r="176" spans="13:14">
      <c r="M176" s="7">
        <f t="shared" si="10"/>
        <v>0</v>
      </c>
      <c r="N176" s="7" t="str">
        <f t="shared" si="11"/>
        <v/>
      </c>
    </row>
    <row r="177" spans="12:14">
      <c r="M177" s="7">
        <f t="shared" si="10"/>
        <v>0</v>
      </c>
      <c r="N177" s="7" t="str">
        <f t="shared" si="11"/>
        <v/>
      </c>
    </row>
    <row r="178" spans="12:14">
      <c r="M178" s="7">
        <f t="shared" si="10"/>
        <v>0</v>
      </c>
      <c r="N178" s="7" t="str">
        <f t="shared" si="11"/>
        <v/>
      </c>
    </row>
    <row r="179" spans="12:14">
      <c r="M179" s="7">
        <f t="shared" si="10"/>
        <v>0</v>
      </c>
      <c r="N179" s="7" t="str">
        <f t="shared" si="11"/>
        <v/>
      </c>
    </row>
    <row r="180" spans="12:14">
      <c r="M180" s="7">
        <f t="shared" si="10"/>
        <v>0</v>
      </c>
      <c r="N180" s="7" t="str">
        <f t="shared" si="11"/>
        <v/>
      </c>
    </row>
    <row r="181" spans="12:14">
      <c r="M181" s="7">
        <f t="shared" si="10"/>
        <v>0</v>
      </c>
      <c r="N181" s="7" t="str">
        <f t="shared" si="11"/>
        <v/>
      </c>
    </row>
    <row r="182" spans="12:14">
      <c r="L182" s="11"/>
      <c r="M182" s="7">
        <f t="shared" si="10"/>
        <v>0</v>
      </c>
      <c r="N182" s="7" t="str">
        <f t="shared" si="11"/>
        <v/>
      </c>
    </row>
    <row r="183" spans="12:14">
      <c r="L183" s="11"/>
      <c r="M183" s="7">
        <f t="shared" si="10"/>
        <v>0</v>
      </c>
      <c r="N183" s="7" t="str">
        <f t="shared" si="11"/>
        <v/>
      </c>
    </row>
    <row r="184" spans="12:14">
      <c r="L184" s="11"/>
      <c r="M184" s="7">
        <f t="shared" si="10"/>
        <v>0</v>
      </c>
      <c r="N184" s="7" t="str">
        <f t="shared" si="11"/>
        <v/>
      </c>
    </row>
    <row r="185" spans="12:14">
      <c r="L185" s="11"/>
      <c r="M185" s="7">
        <f t="shared" si="10"/>
        <v>0</v>
      </c>
      <c r="N185" s="7" t="str">
        <f t="shared" si="11"/>
        <v/>
      </c>
    </row>
    <row r="186" spans="12:14">
      <c r="L186" s="11"/>
      <c r="M186" s="7">
        <f t="shared" si="10"/>
        <v>0</v>
      </c>
      <c r="N186" s="7" t="str">
        <f t="shared" si="11"/>
        <v/>
      </c>
    </row>
    <row r="187" spans="12:14">
      <c r="L187" s="11"/>
      <c r="M187" s="7">
        <f t="shared" si="10"/>
        <v>0</v>
      </c>
      <c r="N187" s="7" t="str">
        <f t="shared" si="11"/>
        <v/>
      </c>
    </row>
    <row r="188" spans="12:14">
      <c r="L188" s="11"/>
      <c r="M188" s="7">
        <f t="shared" si="10"/>
        <v>0</v>
      </c>
      <c r="N188" s="7" t="str">
        <f t="shared" si="11"/>
        <v/>
      </c>
    </row>
    <row r="189" spans="12:14">
      <c r="L189" s="11"/>
      <c r="M189" s="7">
        <f t="shared" si="10"/>
        <v>0</v>
      </c>
      <c r="N189" s="7" t="str">
        <f t="shared" si="11"/>
        <v/>
      </c>
    </row>
    <row r="190" spans="12:14">
      <c r="L190" s="11"/>
      <c r="M190" s="7">
        <f t="shared" si="10"/>
        <v>0</v>
      </c>
      <c r="N190" s="7" t="str">
        <f t="shared" si="11"/>
        <v/>
      </c>
    </row>
    <row r="191" spans="12:14">
      <c r="L191" s="11"/>
      <c r="M191" s="7">
        <f t="shared" si="10"/>
        <v>0</v>
      </c>
      <c r="N191" s="7" t="str">
        <f t="shared" si="11"/>
        <v/>
      </c>
    </row>
    <row r="192" spans="12:14">
      <c r="L192" s="11"/>
      <c r="M192" s="7">
        <f t="shared" si="10"/>
        <v>0</v>
      </c>
      <c r="N192" s="7" t="str">
        <f t="shared" si="11"/>
        <v/>
      </c>
    </row>
    <row r="193" spans="12:14">
      <c r="L193" s="11"/>
      <c r="M193" s="7">
        <f t="shared" si="10"/>
        <v>0</v>
      </c>
      <c r="N193" s="7" t="str">
        <f t="shared" si="11"/>
        <v/>
      </c>
    </row>
    <row r="194" spans="12:14">
      <c r="L194" s="11"/>
      <c r="M194" s="7">
        <f t="shared" si="10"/>
        <v>0</v>
      </c>
      <c r="N194" s="7" t="str">
        <f t="shared" si="11"/>
        <v/>
      </c>
    </row>
    <row r="195" spans="12:14">
      <c r="L195" s="11"/>
      <c r="M195" s="7">
        <f t="shared" si="10"/>
        <v>0</v>
      </c>
      <c r="N195" s="7" t="str">
        <f t="shared" si="11"/>
        <v/>
      </c>
    </row>
    <row r="196" spans="12:14">
      <c r="L196" s="11"/>
      <c r="M196" s="7">
        <f t="shared" si="10"/>
        <v>0</v>
      </c>
      <c r="N196" s="7" t="str">
        <f t="shared" si="11"/>
        <v/>
      </c>
    </row>
    <row r="197" spans="12:14">
      <c r="L197" s="11"/>
      <c r="M197" s="7">
        <f t="shared" si="10"/>
        <v>0</v>
      </c>
      <c r="N197" s="7" t="str">
        <f t="shared" si="11"/>
        <v/>
      </c>
    </row>
    <row r="198" spans="12:14">
      <c r="L198" s="11"/>
      <c r="M198" s="7">
        <f t="shared" si="10"/>
        <v>0</v>
      </c>
      <c r="N198" s="7" t="str">
        <f t="shared" si="11"/>
        <v/>
      </c>
    </row>
    <row r="199" spans="12:14">
      <c r="L199" s="11"/>
      <c r="M199" s="7">
        <f t="shared" si="10"/>
        <v>0</v>
      </c>
      <c r="N199" s="7" t="str">
        <f t="shared" si="11"/>
        <v/>
      </c>
    </row>
    <row r="200" spans="12:14">
      <c r="L200" s="11"/>
      <c r="M200" s="7">
        <f t="shared" si="10"/>
        <v>0</v>
      </c>
      <c r="N200" s="7" t="str">
        <f t="shared" si="11"/>
        <v/>
      </c>
    </row>
    <row r="201" spans="12:14">
      <c r="L201" s="11"/>
      <c r="M201" s="7">
        <f t="shared" si="10"/>
        <v>0</v>
      </c>
      <c r="N201" s="7" t="str">
        <f t="shared" si="11"/>
        <v/>
      </c>
    </row>
    <row r="202" spans="12:14">
      <c r="L202" s="11"/>
      <c r="M202" s="7">
        <f t="shared" si="10"/>
        <v>0</v>
      </c>
      <c r="N202" s="7" t="str">
        <f t="shared" si="11"/>
        <v/>
      </c>
    </row>
    <row r="203" spans="12:14">
      <c r="L203" s="42"/>
      <c r="M203" s="7">
        <f t="shared" si="10"/>
        <v>0</v>
      </c>
      <c r="N203" s="7" t="str">
        <f t="shared" si="11"/>
        <v/>
      </c>
    </row>
    <row r="204" spans="12:14">
      <c r="L204" s="42"/>
      <c r="M204" s="7">
        <f t="shared" si="10"/>
        <v>0</v>
      </c>
      <c r="N204" s="7" t="str">
        <f t="shared" si="11"/>
        <v/>
      </c>
    </row>
    <row r="205" spans="12:14">
      <c r="L205" s="42"/>
      <c r="M205" s="7">
        <f t="shared" si="10"/>
        <v>0</v>
      </c>
      <c r="N205" s="7" t="str">
        <f t="shared" si="11"/>
        <v/>
      </c>
    </row>
    <row r="206" spans="12:14">
      <c r="L206" s="42"/>
      <c r="M206" s="7">
        <f t="shared" si="10"/>
        <v>0</v>
      </c>
      <c r="N206" s="7" t="str">
        <f t="shared" si="11"/>
        <v/>
      </c>
    </row>
    <row r="207" spans="12:14">
      <c r="L207" s="42"/>
      <c r="M207" s="7">
        <f t="shared" ref="M207:M270" si="12">IF(ISNUMBER(FIND("/",$B203,1)),MID($B203,1,FIND("/",$B203,1)-1),$B203)</f>
        <v>0</v>
      </c>
      <c r="N207" s="7" t="str">
        <f t="shared" ref="N207:N270" si="13">IF(ISNUMBER(FIND("/",$B203,1)),MID($B203,FIND("/",$B203,1)+1,LEN($B203)),"")</f>
        <v/>
      </c>
    </row>
    <row r="208" spans="12:14">
      <c r="L208" s="42"/>
      <c r="M208" s="7">
        <f t="shared" si="12"/>
        <v>0</v>
      </c>
      <c r="N208" s="7" t="str">
        <f t="shared" si="13"/>
        <v/>
      </c>
    </row>
    <row r="209" spans="12:14">
      <c r="L209" s="42"/>
      <c r="M209" s="7">
        <f t="shared" si="12"/>
        <v>0</v>
      </c>
      <c r="N209" s="7" t="str">
        <f t="shared" si="13"/>
        <v/>
      </c>
    </row>
    <row r="210" spans="12:14">
      <c r="L210" s="42"/>
      <c r="M210" s="7">
        <f t="shared" si="12"/>
        <v>0</v>
      </c>
      <c r="N210" s="7" t="str">
        <f t="shared" si="13"/>
        <v/>
      </c>
    </row>
    <row r="211" spans="12:14">
      <c r="L211" s="42"/>
      <c r="M211" s="7">
        <f t="shared" si="12"/>
        <v>0</v>
      </c>
      <c r="N211" s="7" t="str">
        <f t="shared" si="13"/>
        <v/>
      </c>
    </row>
    <row r="212" spans="12:14">
      <c r="L212" s="42"/>
      <c r="M212" s="7">
        <f t="shared" si="12"/>
        <v>0</v>
      </c>
      <c r="N212" s="7" t="str">
        <f t="shared" si="13"/>
        <v/>
      </c>
    </row>
    <row r="213" spans="12:14">
      <c r="L213" s="42"/>
      <c r="M213" s="7">
        <f t="shared" si="12"/>
        <v>0</v>
      </c>
      <c r="N213" s="7" t="str">
        <f t="shared" si="13"/>
        <v/>
      </c>
    </row>
    <row r="214" spans="12:14">
      <c r="L214" s="42"/>
      <c r="M214" s="7">
        <f t="shared" si="12"/>
        <v>0</v>
      </c>
      <c r="N214" s="7" t="str">
        <f t="shared" si="13"/>
        <v/>
      </c>
    </row>
    <row r="215" spans="12:14">
      <c r="L215" s="42"/>
      <c r="M215" s="7">
        <f t="shared" si="12"/>
        <v>0</v>
      </c>
      <c r="N215" s="7" t="str">
        <f t="shared" si="13"/>
        <v/>
      </c>
    </row>
    <row r="216" spans="12:14">
      <c r="L216" s="42"/>
      <c r="M216" s="7">
        <f t="shared" si="12"/>
        <v>0</v>
      </c>
      <c r="N216" s="7" t="str">
        <f t="shared" si="13"/>
        <v/>
      </c>
    </row>
    <row r="217" spans="12:14">
      <c r="L217" s="42"/>
      <c r="M217" s="7">
        <f t="shared" si="12"/>
        <v>0</v>
      </c>
      <c r="N217" s="7" t="str">
        <f t="shared" si="13"/>
        <v/>
      </c>
    </row>
    <row r="218" spans="12:14">
      <c r="L218" s="42"/>
      <c r="M218" s="7">
        <f t="shared" si="12"/>
        <v>0</v>
      </c>
      <c r="N218" s="7" t="str">
        <f t="shared" si="13"/>
        <v/>
      </c>
    </row>
    <row r="219" spans="12:14">
      <c r="L219" s="42"/>
      <c r="M219" s="7">
        <f t="shared" si="12"/>
        <v>0</v>
      </c>
      <c r="N219" s="7" t="str">
        <f t="shared" si="13"/>
        <v/>
      </c>
    </row>
    <row r="220" spans="12:14">
      <c r="L220" s="42"/>
      <c r="M220" s="7">
        <f t="shared" si="12"/>
        <v>0</v>
      </c>
      <c r="N220" s="7" t="str">
        <f t="shared" si="13"/>
        <v/>
      </c>
    </row>
    <row r="221" spans="12:14">
      <c r="L221" s="42"/>
      <c r="M221" s="7">
        <f t="shared" si="12"/>
        <v>0</v>
      </c>
      <c r="N221" s="7" t="str">
        <f t="shared" si="13"/>
        <v/>
      </c>
    </row>
    <row r="222" spans="12:14">
      <c r="L222" s="42"/>
      <c r="M222" s="7">
        <f t="shared" si="12"/>
        <v>0</v>
      </c>
      <c r="N222" s="7" t="str">
        <f t="shared" si="13"/>
        <v/>
      </c>
    </row>
    <row r="223" spans="12:14">
      <c r="L223" s="42"/>
      <c r="M223" s="7">
        <f t="shared" si="12"/>
        <v>0</v>
      </c>
      <c r="N223" s="7" t="str">
        <f t="shared" si="13"/>
        <v/>
      </c>
    </row>
    <row r="224" spans="12:14">
      <c r="L224" s="42"/>
      <c r="M224" s="7">
        <f t="shared" si="12"/>
        <v>0</v>
      </c>
      <c r="N224" s="7" t="str">
        <f t="shared" si="13"/>
        <v/>
      </c>
    </row>
    <row r="225" spans="12:14">
      <c r="L225" s="11"/>
      <c r="M225" s="7">
        <f t="shared" si="12"/>
        <v>0</v>
      </c>
      <c r="N225" s="7" t="str">
        <f t="shared" si="13"/>
        <v/>
      </c>
    </row>
    <row r="226" spans="12:14">
      <c r="L226" s="11"/>
      <c r="M226" s="7">
        <f t="shared" si="12"/>
        <v>0</v>
      </c>
      <c r="N226" s="7" t="str">
        <f t="shared" si="13"/>
        <v/>
      </c>
    </row>
    <row r="227" spans="12:14">
      <c r="L227" s="11"/>
      <c r="M227" s="7">
        <f t="shared" si="12"/>
        <v>0</v>
      </c>
      <c r="N227" s="7" t="str">
        <f t="shared" si="13"/>
        <v/>
      </c>
    </row>
    <row r="228" spans="12:14">
      <c r="L228" s="11"/>
      <c r="M228" s="7">
        <f t="shared" si="12"/>
        <v>0</v>
      </c>
      <c r="N228" s="7" t="str">
        <f t="shared" si="13"/>
        <v/>
      </c>
    </row>
    <row r="229" spans="12:14">
      <c r="L229" s="11"/>
      <c r="M229" s="7">
        <f t="shared" si="12"/>
        <v>0</v>
      </c>
      <c r="N229" s="7" t="str">
        <f t="shared" si="13"/>
        <v/>
      </c>
    </row>
    <row r="230" spans="12:14">
      <c r="L230" s="11"/>
      <c r="M230" s="7">
        <f t="shared" si="12"/>
        <v>0</v>
      </c>
      <c r="N230" s="7" t="str">
        <f t="shared" si="13"/>
        <v/>
      </c>
    </row>
    <row r="231" spans="12:14">
      <c r="L231" s="11"/>
      <c r="M231" s="7">
        <f t="shared" si="12"/>
        <v>0</v>
      </c>
      <c r="N231" s="7" t="str">
        <f t="shared" si="13"/>
        <v/>
      </c>
    </row>
    <row r="232" spans="12:14">
      <c r="M232" s="7">
        <f t="shared" si="12"/>
        <v>0</v>
      </c>
      <c r="N232" s="7" t="str">
        <f t="shared" si="13"/>
        <v/>
      </c>
    </row>
    <row r="233" spans="12:14">
      <c r="M233" s="7">
        <f t="shared" si="12"/>
        <v>0</v>
      </c>
      <c r="N233" s="7" t="str">
        <f t="shared" si="13"/>
        <v/>
      </c>
    </row>
    <row r="234" spans="12:14">
      <c r="M234" s="7">
        <f t="shared" si="12"/>
        <v>0</v>
      </c>
      <c r="N234" s="7" t="str">
        <f t="shared" si="13"/>
        <v/>
      </c>
    </row>
    <row r="235" spans="12:14">
      <c r="M235" s="7">
        <f t="shared" si="12"/>
        <v>0</v>
      </c>
      <c r="N235" s="7" t="str">
        <f t="shared" si="13"/>
        <v/>
      </c>
    </row>
    <row r="236" spans="12:14">
      <c r="M236" s="7">
        <f t="shared" si="12"/>
        <v>0</v>
      </c>
      <c r="N236" s="7" t="str">
        <f t="shared" si="13"/>
        <v/>
      </c>
    </row>
    <row r="237" spans="12:14">
      <c r="M237" s="7">
        <f t="shared" si="12"/>
        <v>0</v>
      </c>
      <c r="N237" s="7" t="str">
        <f t="shared" si="13"/>
        <v/>
      </c>
    </row>
    <row r="238" spans="12:14">
      <c r="M238" s="7">
        <f t="shared" si="12"/>
        <v>0</v>
      </c>
      <c r="N238" s="7" t="str">
        <f t="shared" si="13"/>
        <v/>
      </c>
    </row>
    <row r="239" spans="12:14">
      <c r="M239" s="7">
        <f t="shared" si="12"/>
        <v>0</v>
      </c>
      <c r="N239" s="7" t="str">
        <f t="shared" si="13"/>
        <v/>
      </c>
    </row>
    <row r="240" spans="12:14">
      <c r="M240" s="7">
        <f t="shared" si="12"/>
        <v>0</v>
      </c>
      <c r="N240" s="7" t="str">
        <f t="shared" si="13"/>
        <v/>
      </c>
    </row>
    <row r="241" spans="13:14">
      <c r="M241" s="7">
        <f t="shared" si="12"/>
        <v>0</v>
      </c>
      <c r="N241" s="7" t="str">
        <f t="shared" si="13"/>
        <v/>
      </c>
    </row>
    <row r="242" spans="13:14">
      <c r="M242" s="7">
        <f t="shared" si="12"/>
        <v>0</v>
      </c>
      <c r="N242" s="7" t="str">
        <f t="shared" si="13"/>
        <v/>
      </c>
    </row>
    <row r="243" spans="13:14">
      <c r="M243" s="7">
        <f t="shared" si="12"/>
        <v>0</v>
      </c>
      <c r="N243" s="7" t="str">
        <f t="shared" si="13"/>
        <v/>
      </c>
    </row>
    <row r="244" spans="13:14">
      <c r="M244" s="7">
        <f t="shared" si="12"/>
        <v>0</v>
      </c>
      <c r="N244" s="7" t="str">
        <f t="shared" si="13"/>
        <v/>
      </c>
    </row>
    <row r="245" spans="13:14">
      <c r="M245" s="7">
        <f t="shared" si="12"/>
        <v>0</v>
      </c>
      <c r="N245" s="7" t="str">
        <f t="shared" si="13"/>
        <v/>
      </c>
    </row>
    <row r="246" spans="13:14">
      <c r="M246" s="7">
        <f t="shared" si="12"/>
        <v>0</v>
      </c>
      <c r="N246" s="7" t="str">
        <f t="shared" si="13"/>
        <v/>
      </c>
    </row>
    <row r="247" spans="13:14">
      <c r="M247" s="7">
        <f t="shared" si="12"/>
        <v>0</v>
      </c>
      <c r="N247" s="7" t="str">
        <f t="shared" si="13"/>
        <v/>
      </c>
    </row>
    <row r="248" spans="13:14">
      <c r="M248" s="7">
        <f t="shared" si="12"/>
        <v>0</v>
      </c>
      <c r="N248" s="7" t="str">
        <f t="shared" si="13"/>
        <v/>
      </c>
    </row>
    <row r="249" spans="13:14">
      <c r="M249" s="7">
        <f t="shared" si="12"/>
        <v>0</v>
      </c>
      <c r="N249" s="7" t="str">
        <f t="shared" si="13"/>
        <v/>
      </c>
    </row>
    <row r="250" spans="13:14">
      <c r="M250" s="7">
        <f t="shared" si="12"/>
        <v>0</v>
      </c>
      <c r="N250" s="7" t="str">
        <f t="shared" si="13"/>
        <v/>
      </c>
    </row>
    <row r="251" spans="13:14">
      <c r="M251" s="7">
        <f t="shared" si="12"/>
        <v>0</v>
      </c>
      <c r="N251" s="7" t="str">
        <f t="shared" si="13"/>
        <v/>
      </c>
    </row>
    <row r="252" spans="13:14">
      <c r="M252" s="7">
        <f t="shared" si="12"/>
        <v>0</v>
      </c>
      <c r="N252" s="7" t="str">
        <f t="shared" si="13"/>
        <v/>
      </c>
    </row>
    <row r="253" spans="13:14">
      <c r="M253" s="7">
        <f t="shared" si="12"/>
        <v>0</v>
      </c>
      <c r="N253" s="7" t="str">
        <f t="shared" si="13"/>
        <v/>
      </c>
    </row>
    <row r="254" spans="13:14">
      <c r="M254" s="7">
        <f t="shared" si="12"/>
        <v>0</v>
      </c>
      <c r="N254" s="7" t="str">
        <f t="shared" si="13"/>
        <v/>
      </c>
    </row>
    <row r="255" spans="13:14">
      <c r="M255" s="7">
        <f t="shared" si="12"/>
        <v>0</v>
      </c>
      <c r="N255" s="7" t="str">
        <f t="shared" si="13"/>
        <v/>
      </c>
    </row>
    <row r="256" spans="13:14">
      <c r="M256" s="7">
        <f t="shared" si="12"/>
        <v>0</v>
      </c>
      <c r="N256" s="7" t="str">
        <f t="shared" si="13"/>
        <v/>
      </c>
    </row>
    <row r="257" spans="13:14">
      <c r="M257" s="7">
        <f t="shared" si="12"/>
        <v>0</v>
      </c>
      <c r="N257" s="7" t="str">
        <f t="shared" si="13"/>
        <v/>
      </c>
    </row>
    <row r="258" spans="13:14">
      <c r="M258" s="7">
        <f t="shared" si="12"/>
        <v>0</v>
      </c>
      <c r="N258" s="7" t="str">
        <f t="shared" si="13"/>
        <v/>
      </c>
    </row>
    <row r="259" spans="13:14">
      <c r="M259" s="7">
        <f t="shared" si="12"/>
        <v>0</v>
      </c>
      <c r="N259" s="7" t="str">
        <f t="shared" si="13"/>
        <v/>
      </c>
    </row>
    <row r="260" spans="13:14">
      <c r="M260" s="7">
        <f t="shared" si="12"/>
        <v>0</v>
      </c>
      <c r="N260" s="7" t="str">
        <f t="shared" si="13"/>
        <v/>
      </c>
    </row>
    <row r="261" spans="13:14">
      <c r="M261" s="7">
        <f t="shared" si="12"/>
        <v>0</v>
      </c>
      <c r="N261" s="7" t="str">
        <f t="shared" si="13"/>
        <v/>
      </c>
    </row>
    <row r="262" spans="13:14">
      <c r="M262" s="7">
        <f t="shared" si="12"/>
        <v>0</v>
      </c>
      <c r="N262" s="7" t="str">
        <f t="shared" si="13"/>
        <v/>
      </c>
    </row>
    <row r="263" spans="13:14">
      <c r="M263" s="7">
        <f t="shared" si="12"/>
        <v>0</v>
      </c>
      <c r="N263" s="7" t="str">
        <f t="shared" si="13"/>
        <v/>
      </c>
    </row>
    <row r="264" spans="13:14">
      <c r="M264" s="7">
        <f t="shared" si="12"/>
        <v>0</v>
      </c>
      <c r="N264" s="7" t="str">
        <f t="shared" si="13"/>
        <v/>
      </c>
    </row>
    <row r="265" spans="13:14">
      <c r="M265" s="7">
        <f t="shared" si="12"/>
        <v>0</v>
      </c>
      <c r="N265" s="7" t="str">
        <f t="shared" si="13"/>
        <v/>
      </c>
    </row>
    <row r="266" spans="13:14">
      <c r="M266" s="7">
        <f t="shared" si="12"/>
        <v>0</v>
      </c>
      <c r="N266" s="7" t="str">
        <f t="shared" si="13"/>
        <v/>
      </c>
    </row>
    <row r="267" spans="13:14">
      <c r="M267" s="7">
        <f t="shared" si="12"/>
        <v>0</v>
      </c>
      <c r="N267" s="7" t="str">
        <f t="shared" si="13"/>
        <v/>
      </c>
    </row>
    <row r="268" spans="13:14">
      <c r="M268" s="7">
        <f t="shared" si="12"/>
        <v>0</v>
      </c>
      <c r="N268" s="7" t="str">
        <f t="shared" si="13"/>
        <v/>
      </c>
    </row>
    <row r="269" spans="13:14">
      <c r="M269" s="7">
        <f t="shared" si="12"/>
        <v>0</v>
      </c>
      <c r="N269" s="7" t="str">
        <f t="shared" si="13"/>
        <v/>
      </c>
    </row>
    <row r="270" spans="13:14">
      <c r="M270" s="7">
        <f t="shared" si="12"/>
        <v>0</v>
      </c>
      <c r="N270" s="7" t="str">
        <f t="shared" si="13"/>
        <v/>
      </c>
    </row>
    <row r="271" spans="13:14">
      <c r="M271" s="7">
        <f t="shared" ref="M271:M309" si="14">IF(ISNUMBER(FIND("/",$B267,1)),MID($B267,1,FIND("/",$B267,1)-1),$B267)</f>
        <v>0</v>
      </c>
      <c r="N271" s="7" t="str">
        <f t="shared" ref="N271:N309" si="15">IF(ISNUMBER(FIND("/",$B267,1)),MID($B267,FIND("/",$B267,1)+1,LEN($B267)),"")</f>
        <v/>
      </c>
    </row>
    <row r="272" spans="13:14">
      <c r="M272" s="7">
        <f t="shared" si="14"/>
        <v>0</v>
      </c>
      <c r="N272" s="7" t="str">
        <f t="shared" si="15"/>
        <v/>
      </c>
    </row>
    <row r="273" spans="13:14">
      <c r="M273" s="7">
        <f t="shared" si="14"/>
        <v>0</v>
      </c>
      <c r="N273" s="7" t="str">
        <f t="shared" si="15"/>
        <v/>
      </c>
    </row>
    <row r="274" spans="13:14">
      <c r="M274" s="7">
        <f t="shared" si="14"/>
        <v>0</v>
      </c>
      <c r="N274" s="7" t="str">
        <f t="shared" si="15"/>
        <v/>
      </c>
    </row>
    <row r="275" spans="13:14">
      <c r="M275" s="7">
        <f t="shared" si="14"/>
        <v>0</v>
      </c>
      <c r="N275" s="7" t="str">
        <f t="shared" si="15"/>
        <v/>
      </c>
    </row>
    <row r="276" spans="13:14">
      <c r="M276" s="7">
        <f t="shared" si="14"/>
        <v>0</v>
      </c>
      <c r="N276" s="7" t="str">
        <f t="shared" si="15"/>
        <v/>
      </c>
    </row>
    <row r="277" spans="13:14">
      <c r="M277" s="7">
        <f t="shared" si="14"/>
        <v>0</v>
      </c>
      <c r="N277" s="7" t="str">
        <f t="shared" si="15"/>
        <v/>
      </c>
    </row>
    <row r="278" spans="13:14">
      <c r="M278" s="7">
        <f t="shared" si="14"/>
        <v>0</v>
      </c>
      <c r="N278" s="7" t="str">
        <f t="shared" si="15"/>
        <v/>
      </c>
    </row>
    <row r="279" spans="13:14">
      <c r="M279" s="7">
        <f t="shared" si="14"/>
        <v>0</v>
      </c>
      <c r="N279" s="7" t="str">
        <f t="shared" si="15"/>
        <v/>
      </c>
    </row>
    <row r="280" spans="13:14">
      <c r="M280" s="7">
        <f t="shared" si="14"/>
        <v>0</v>
      </c>
      <c r="N280" s="7" t="str">
        <f t="shared" si="15"/>
        <v/>
      </c>
    </row>
    <row r="281" spans="13:14">
      <c r="M281" s="7">
        <f t="shared" si="14"/>
        <v>0</v>
      </c>
      <c r="N281" s="7" t="str">
        <f t="shared" si="15"/>
        <v/>
      </c>
    </row>
    <row r="282" spans="13:14">
      <c r="M282" s="7">
        <f t="shared" si="14"/>
        <v>0</v>
      </c>
      <c r="N282" s="7" t="str">
        <f t="shared" si="15"/>
        <v/>
      </c>
    </row>
    <row r="283" spans="13:14">
      <c r="M283" s="7">
        <f t="shared" si="14"/>
        <v>0</v>
      </c>
      <c r="N283" s="7" t="str">
        <f t="shared" si="15"/>
        <v/>
      </c>
    </row>
    <row r="284" spans="13:14">
      <c r="M284" s="7">
        <f t="shared" si="14"/>
        <v>0</v>
      </c>
      <c r="N284" s="7" t="str">
        <f t="shared" si="15"/>
        <v/>
      </c>
    </row>
    <row r="285" spans="13:14">
      <c r="M285" s="7">
        <f t="shared" si="14"/>
        <v>0</v>
      </c>
      <c r="N285" s="7" t="str">
        <f t="shared" si="15"/>
        <v/>
      </c>
    </row>
    <row r="286" spans="13:14">
      <c r="M286" s="7">
        <f t="shared" si="14"/>
        <v>0</v>
      </c>
      <c r="N286" s="7" t="str">
        <f t="shared" si="15"/>
        <v/>
      </c>
    </row>
    <row r="287" spans="13:14">
      <c r="M287" s="7">
        <f t="shared" si="14"/>
        <v>0</v>
      </c>
      <c r="N287" s="7" t="str">
        <f t="shared" si="15"/>
        <v/>
      </c>
    </row>
    <row r="288" spans="13:14">
      <c r="M288" s="7">
        <f t="shared" si="14"/>
        <v>0</v>
      </c>
      <c r="N288" s="7" t="str">
        <f t="shared" si="15"/>
        <v/>
      </c>
    </row>
    <row r="289" spans="13:14">
      <c r="M289" s="7">
        <f t="shared" si="14"/>
        <v>0</v>
      </c>
      <c r="N289" s="7" t="str">
        <f t="shared" si="15"/>
        <v/>
      </c>
    </row>
    <row r="290" spans="13:14">
      <c r="M290" s="7">
        <f t="shared" si="14"/>
        <v>0</v>
      </c>
      <c r="N290" s="7" t="str">
        <f t="shared" si="15"/>
        <v/>
      </c>
    </row>
    <row r="291" spans="13:14">
      <c r="M291" s="7">
        <f t="shared" si="14"/>
        <v>0</v>
      </c>
      <c r="N291" s="7" t="str">
        <f t="shared" si="15"/>
        <v/>
      </c>
    </row>
    <row r="292" spans="13:14">
      <c r="M292" s="7">
        <f t="shared" si="14"/>
        <v>0</v>
      </c>
      <c r="N292" s="7" t="str">
        <f t="shared" si="15"/>
        <v/>
      </c>
    </row>
    <row r="293" spans="13:14">
      <c r="M293" s="7">
        <f t="shared" si="14"/>
        <v>0</v>
      </c>
      <c r="N293" s="7" t="str">
        <f t="shared" si="15"/>
        <v/>
      </c>
    </row>
    <row r="294" spans="13:14">
      <c r="M294" s="7">
        <f t="shared" si="14"/>
        <v>0</v>
      </c>
      <c r="N294" s="7" t="str">
        <f t="shared" si="15"/>
        <v/>
      </c>
    </row>
    <row r="295" spans="13:14">
      <c r="M295" s="7">
        <f t="shared" si="14"/>
        <v>0</v>
      </c>
      <c r="N295" s="7" t="str">
        <f t="shared" si="15"/>
        <v/>
      </c>
    </row>
    <row r="296" spans="13:14">
      <c r="M296" s="7">
        <f t="shared" si="14"/>
        <v>0</v>
      </c>
      <c r="N296" s="7" t="str">
        <f t="shared" si="15"/>
        <v/>
      </c>
    </row>
    <row r="297" spans="13:14">
      <c r="M297" s="7">
        <f t="shared" si="14"/>
        <v>0</v>
      </c>
      <c r="N297" s="7" t="str">
        <f t="shared" si="15"/>
        <v/>
      </c>
    </row>
    <row r="298" spans="13:14">
      <c r="M298" s="7">
        <f t="shared" si="14"/>
        <v>0</v>
      </c>
      <c r="N298" s="7" t="str">
        <f t="shared" si="15"/>
        <v/>
      </c>
    </row>
    <row r="299" spans="13:14">
      <c r="M299" s="7">
        <f t="shared" si="14"/>
        <v>0</v>
      </c>
      <c r="N299" s="7" t="str">
        <f t="shared" si="15"/>
        <v/>
      </c>
    </row>
    <row r="300" spans="13:14">
      <c r="M300" s="7">
        <f t="shared" si="14"/>
        <v>0</v>
      </c>
      <c r="N300" s="7" t="str">
        <f t="shared" si="15"/>
        <v/>
      </c>
    </row>
    <row r="301" spans="13:14">
      <c r="M301" s="7">
        <f t="shared" si="14"/>
        <v>0</v>
      </c>
      <c r="N301" s="7" t="str">
        <f t="shared" si="15"/>
        <v/>
      </c>
    </row>
    <row r="302" spans="13:14">
      <c r="M302" s="7">
        <f t="shared" si="14"/>
        <v>0</v>
      </c>
      <c r="N302" s="7" t="str">
        <f t="shared" si="15"/>
        <v/>
      </c>
    </row>
    <row r="303" spans="13:14">
      <c r="M303" s="7">
        <f t="shared" si="14"/>
        <v>0</v>
      </c>
      <c r="N303" s="7" t="str">
        <f t="shared" si="15"/>
        <v/>
      </c>
    </row>
    <row r="304" spans="13:14">
      <c r="M304" s="7">
        <f t="shared" si="14"/>
        <v>0</v>
      </c>
      <c r="N304" s="7" t="str">
        <f t="shared" si="15"/>
        <v/>
      </c>
    </row>
    <row r="305" spans="12:14">
      <c r="L305" s="388"/>
      <c r="M305" s="7">
        <f t="shared" si="14"/>
        <v>0</v>
      </c>
      <c r="N305" s="7" t="str">
        <f t="shared" si="15"/>
        <v/>
      </c>
    </row>
    <row r="306" spans="12:14">
      <c r="L306" s="84"/>
      <c r="M306" s="7">
        <f t="shared" si="14"/>
        <v>0</v>
      </c>
      <c r="N306" s="7" t="str">
        <f t="shared" si="15"/>
        <v/>
      </c>
    </row>
    <row r="307" spans="12:14">
      <c r="L307" s="84"/>
      <c r="M307" s="7">
        <f t="shared" si="14"/>
        <v>0</v>
      </c>
      <c r="N307" s="7" t="str">
        <f t="shared" si="15"/>
        <v/>
      </c>
    </row>
    <row r="308" spans="12:14">
      <c r="L308" s="388"/>
      <c r="M308" s="7">
        <f t="shared" si="14"/>
        <v>0</v>
      </c>
      <c r="N308" s="7" t="str">
        <f t="shared" si="15"/>
        <v/>
      </c>
    </row>
    <row r="309" spans="12:14">
      <c r="L309" s="388"/>
      <c r="M309" s="7">
        <f t="shared" si="14"/>
        <v>0</v>
      </c>
      <c r="N309" s="7" t="str">
        <f t="shared" si="15"/>
        <v/>
      </c>
    </row>
    <row r="310" spans="12:14">
      <c r="L310" s="388"/>
    </row>
    <row r="311" spans="12:14">
      <c r="L311" s="388"/>
    </row>
    <row r="312" spans="12:14">
      <c r="L312" s="154"/>
    </row>
    <row r="313" spans="12:14">
      <c r="L313" s="154"/>
    </row>
  </sheetData>
  <mergeCells count="2">
    <mergeCell ref="A1:H1"/>
    <mergeCell ref="A3:G3"/>
  </mergeCells>
  <phoneticPr fontId="0" type="noConversion"/>
  <conditionalFormatting sqref="G24 F5:G18 F22:G22">
    <cfRule type="containsText" dxfId="309" priority="15" operator="containsText" text="ALERTA">
      <formula>NOT(ISERROR(SEARCH("ALERTA",F5)))</formula>
    </cfRule>
  </conditionalFormatting>
  <conditionalFormatting sqref="E24 E5:E18 E22">
    <cfRule type="containsText" dxfId="308" priority="14" operator="containsText" text="CADUCADO">
      <formula>NOT(ISERROR(SEARCH("CADUCADO",E5)))</formula>
    </cfRule>
  </conditionalFormatting>
  <conditionalFormatting sqref="F24">
    <cfRule type="containsText" dxfId="307" priority="13" operator="containsText" text="ALERTA">
      <formula>NOT(ISERROR(SEARCH("ALERTA",F24)))</formula>
    </cfRule>
  </conditionalFormatting>
  <conditionalFormatting sqref="G23">
    <cfRule type="containsText" dxfId="306" priority="9" operator="containsText" text="ALERTA">
      <formula>NOT(ISERROR(SEARCH("ALERTA",G23)))</formula>
    </cfRule>
  </conditionalFormatting>
  <conditionalFormatting sqref="E23">
    <cfRule type="containsText" dxfId="305" priority="8" operator="containsText" text="CADUCADO">
      <formula>NOT(ISERROR(SEARCH("CADUCADO",E23)))</formula>
    </cfRule>
  </conditionalFormatting>
  <conditionalFormatting sqref="F23">
    <cfRule type="containsText" dxfId="304" priority="7" operator="containsText" text="ALERTA">
      <formula>NOT(ISERROR(SEARCH("ALERTA",F23)))</formula>
    </cfRule>
  </conditionalFormatting>
  <conditionalFormatting sqref="F19:G19">
    <cfRule type="containsText" dxfId="303" priority="6" operator="containsText" text="ALERTA">
      <formula>NOT(ISERROR(SEARCH("ALERTA",F19)))</formula>
    </cfRule>
  </conditionalFormatting>
  <conditionalFormatting sqref="E19">
    <cfRule type="containsText" dxfId="302" priority="5" operator="containsText" text="CADUCADO">
      <formula>NOT(ISERROR(SEARCH("CADUCADO",E19)))</formula>
    </cfRule>
  </conditionalFormatting>
  <conditionalFormatting sqref="F20:G20">
    <cfRule type="containsText" dxfId="301" priority="4" operator="containsText" text="ALERTA">
      <formula>NOT(ISERROR(SEARCH("ALERTA",F20)))</formula>
    </cfRule>
  </conditionalFormatting>
  <conditionalFormatting sqref="E20">
    <cfRule type="containsText" dxfId="300" priority="3" operator="containsText" text="CADUCADO">
      <formula>NOT(ISERROR(SEARCH("CADUCADO",E20)))</formula>
    </cfRule>
  </conditionalFormatting>
  <conditionalFormatting sqref="F21:G21">
    <cfRule type="containsText" dxfId="299" priority="2" operator="containsText" text="ALERTA">
      <formula>NOT(ISERROR(SEARCH("ALERTA",F21)))</formula>
    </cfRule>
  </conditionalFormatting>
  <conditionalFormatting sqref="E21">
    <cfRule type="containsText" dxfId="298" priority="1" operator="containsText" text="CADUCADO">
      <formula>NOT(ISERROR(SEARCH("CADUCADO",E21)))</formula>
    </cfRule>
  </conditionalFormatting>
  <hyperlinks>
    <hyperlink ref="A1:H1" location="TITULARES!A1" display="LISTA DE DIAGNOSTICADORES CON AUTORIZACIÓN DE COMERCIALIZACIÓN EN CUBA 2017" xr:uid="{00000000-0004-0000-0D00-000000000000}"/>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55-3591-4E28-91BD-F7F2E3C22DB2}">
  <dimension ref="A1:K16"/>
  <sheetViews>
    <sheetView workbookViewId="0">
      <selection sqref="A1:H1"/>
    </sheetView>
  </sheetViews>
  <sheetFormatPr baseColWidth="10" defaultRowHeight="12.75"/>
  <cols>
    <col min="1" max="1" width="9.7109375" customWidth="1"/>
    <col min="2" max="2" width="13.42578125" customWidth="1"/>
    <col min="3" max="3" width="12.7109375" customWidth="1"/>
    <col min="4" max="4" width="14" customWidth="1"/>
    <col min="5" max="5" width="16" customWidth="1"/>
    <col min="6" max="6" width="13.85546875" customWidth="1"/>
    <col min="7" max="7" width="12.85546875" customWidth="1"/>
    <col min="8" max="8" width="40.7109375" customWidth="1"/>
    <col min="9" max="9" width="44.5703125" customWidth="1"/>
    <col min="10" max="10" width="22.5703125" customWidth="1"/>
    <col min="11" max="11" width="16.85546875" customWidth="1"/>
  </cols>
  <sheetData>
    <row r="1" spans="1:11" ht="15">
      <c r="A1" s="2295" t="s">
        <v>5695</v>
      </c>
      <c r="B1" s="2295"/>
      <c r="C1" s="2295"/>
      <c r="D1" s="2295"/>
      <c r="E1" s="2295"/>
      <c r="F1" s="2295"/>
      <c r="G1" s="2295"/>
      <c r="H1" s="2295"/>
      <c r="I1" s="12"/>
      <c r="J1" s="14"/>
      <c r="K1" s="53"/>
    </row>
    <row r="2" spans="1:11" ht="19.5" thickBot="1">
      <c r="A2" s="501" t="s">
        <v>5779</v>
      </c>
      <c r="B2" s="32"/>
      <c r="C2" s="32"/>
      <c r="D2" s="32"/>
      <c r="E2" s="32"/>
      <c r="F2" s="32"/>
      <c r="G2" s="7"/>
      <c r="H2" s="14"/>
      <c r="I2" s="12"/>
      <c r="J2" s="14"/>
      <c r="K2" s="53"/>
    </row>
    <row r="3" spans="1:11" ht="15.75" thickTop="1">
      <c r="A3" s="2332" t="s">
        <v>1188</v>
      </c>
      <c r="B3" s="2330"/>
      <c r="C3" s="2330"/>
      <c r="D3" s="2330"/>
      <c r="E3" s="2330"/>
      <c r="F3" s="2330"/>
      <c r="G3" s="2333"/>
      <c r="H3" s="621"/>
      <c r="I3" s="621"/>
      <c r="J3" s="621"/>
      <c r="K3" s="622"/>
    </row>
    <row r="4" spans="1:11" ht="30">
      <c r="A4" s="612" t="s">
        <v>1649</v>
      </c>
      <c r="B4" s="610" t="s">
        <v>1187</v>
      </c>
      <c r="C4" s="610" t="s">
        <v>1189</v>
      </c>
      <c r="D4" s="610" t="s">
        <v>1190</v>
      </c>
      <c r="E4" s="616" t="s">
        <v>2869</v>
      </c>
      <c r="F4" s="616" t="s">
        <v>2870</v>
      </c>
      <c r="G4" s="632" t="s">
        <v>618</v>
      </c>
      <c r="H4" s="612" t="s">
        <v>1632</v>
      </c>
      <c r="I4" s="632" t="s">
        <v>1191</v>
      </c>
      <c r="J4" s="610" t="s">
        <v>595</v>
      </c>
      <c r="K4" s="632" t="s">
        <v>1071</v>
      </c>
    </row>
    <row r="5" spans="1:11" ht="15">
      <c r="A5" s="623" t="s">
        <v>1635</v>
      </c>
      <c r="B5" s="624" t="s">
        <v>1457</v>
      </c>
      <c r="C5" s="625" t="s">
        <v>894</v>
      </c>
      <c r="D5" s="626">
        <v>45689</v>
      </c>
      <c r="E5" s="659" t="str">
        <f t="shared" ref="E5:E12" si="0">IF(D5&lt;=$T$2,"CADUCADO","VIGENTE")</f>
        <v>VIGENTE</v>
      </c>
      <c r="F5" s="659" t="str">
        <f t="shared" ref="F5:F12" si="1">IF($T$2&gt;=(EDATE(D5,-4)),"ALERTA","OK")</f>
        <v>OK</v>
      </c>
      <c r="G5" s="627" t="s">
        <v>1305</v>
      </c>
      <c r="H5" s="628" t="s">
        <v>4867</v>
      </c>
      <c r="I5" s="629"/>
      <c r="J5" s="630"/>
      <c r="K5" s="631"/>
    </row>
    <row r="6" spans="1:11" ht="45">
      <c r="A6" s="311" t="s">
        <v>1634</v>
      </c>
      <c r="B6" s="204" t="s">
        <v>1458</v>
      </c>
      <c r="C6" s="401" t="s">
        <v>894</v>
      </c>
      <c r="D6" s="1425">
        <v>45689</v>
      </c>
      <c r="E6" s="314" t="str">
        <f t="shared" si="0"/>
        <v>VIGENTE</v>
      </c>
      <c r="F6" s="314" t="str">
        <f t="shared" si="1"/>
        <v>OK</v>
      </c>
      <c r="G6" s="204" t="s">
        <v>1305</v>
      </c>
      <c r="H6" s="206" t="s">
        <v>1441</v>
      </c>
      <c r="I6" s="206" t="s">
        <v>2022</v>
      </c>
      <c r="J6" s="203" t="s">
        <v>603</v>
      </c>
      <c r="K6" s="282" t="s">
        <v>596</v>
      </c>
    </row>
    <row r="7" spans="1:11" ht="30">
      <c r="A7" s="311" t="s">
        <v>1634</v>
      </c>
      <c r="B7" s="204" t="s">
        <v>1459</v>
      </c>
      <c r="C7" s="401" t="s">
        <v>894</v>
      </c>
      <c r="D7" s="1425">
        <v>45689</v>
      </c>
      <c r="E7" s="314" t="str">
        <f t="shared" si="0"/>
        <v>VIGENTE</v>
      </c>
      <c r="F7" s="314" t="str">
        <f t="shared" si="1"/>
        <v>OK</v>
      </c>
      <c r="G7" s="204" t="s">
        <v>1305</v>
      </c>
      <c r="H7" s="206" t="s">
        <v>1442</v>
      </c>
      <c r="I7" s="206" t="s">
        <v>1080</v>
      </c>
      <c r="J7" s="203" t="s">
        <v>598</v>
      </c>
      <c r="K7" s="402" t="s">
        <v>2025</v>
      </c>
    </row>
    <row r="8" spans="1:11" ht="45">
      <c r="A8" s="311" t="s">
        <v>1634</v>
      </c>
      <c r="B8" s="204" t="s">
        <v>1460</v>
      </c>
      <c r="C8" s="401" t="s">
        <v>894</v>
      </c>
      <c r="D8" s="1425">
        <v>45689</v>
      </c>
      <c r="E8" s="314" t="str">
        <f t="shared" si="0"/>
        <v>VIGENTE</v>
      </c>
      <c r="F8" s="314" t="str">
        <f t="shared" si="1"/>
        <v>OK</v>
      </c>
      <c r="G8" s="204" t="s">
        <v>1305</v>
      </c>
      <c r="H8" s="206" t="s">
        <v>1443</v>
      </c>
      <c r="I8" s="206" t="s">
        <v>1081</v>
      </c>
      <c r="J8" s="203" t="s">
        <v>597</v>
      </c>
      <c r="K8" s="402" t="s">
        <v>2026</v>
      </c>
    </row>
    <row r="9" spans="1:11" ht="60">
      <c r="A9" s="311" t="s">
        <v>1634</v>
      </c>
      <c r="B9" s="204" t="s">
        <v>1461</v>
      </c>
      <c r="C9" s="401" t="s">
        <v>894</v>
      </c>
      <c r="D9" s="1425">
        <v>45689</v>
      </c>
      <c r="E9" s="314" t="str">
        <f t="shared" si="0"/>
        <v>VIGENTE</v>
      </c>
      <c r="F9" s="314" t="str">
        <f t="shared" si="1"/>
        <v>OK</v>
      </c>
      <c r="G9" s="204" t="s">
        <v>1305</v>
      </c>
      <c r="H9" s="206" t="s">
        <v>1444</v>
      </c>
      <c r="I9" s="206" t="s">
        <v>1440</v>
      </c>
      <c r="J9" s="203" t="s">
        <v>599</v>
      </c>
      <c r="K9" s="402" t="s">
        <v>2027</v>
      </c>
    </row>
    <row r="10" spans="1:11" ht="60">
      <c r="A10" s="311" t="s">
        <v>1634</v>
      </c>
      <c r="B10" s="204" t="s">
        <v>2020</v>
      </c>
      <c r="C10" s="401" t="s">
        <v>894</v>
      </c>
      <c r="D10" s="1425">
        <v>45689</v>
      </c>
      <c r="E10" s="314" t="str">
        <f t="shared" si="0"/>
        <v>VIGENTE</v>
      </c>
      <c r="F10" s="314" t="str">
        <f t="shared" si="1"/>
        <v>OK</v>
      </c>
      <c r="G10" s="204" t="s">
        <v>1305</v>
      </c>
      <c r="H10" s="206" t="s">
        <v>2021</v>
      </c>
      <c r="I10" s="206" t="s">
        <v>2023</v>
      </c>
      <c r="J10" s="206" t="s">
        <v>2024</v>
      </c>
      <c r="K10" s="402" t="s">
        <v>2028</v>
      </c>
    </row>
    <row r="11" spans="1:11" ht="75">
      <c r="A11" s="394" t="s">
        <v>1642</v>
      </c>
      <c r="B11" s="345" t="s">
        <v>5797</v>
      </c>
      <c r="C11" s="2165" t="s">
        <v>5798</v>
      </c>
      <c r="D11" s="2166">
        <v>46265</v>
      </c>
      <c r="E11" s="2167" t="str">
        <f t="shared" si="0"/>
        <v>VIGENTE</v>
      </c>
      <c r="F11" s="2167" t="str">
        <f t="shared" si="1"/>
        <v>OK</v>
      </c>
      <c r="G11" s="345" t="s">
        <v>1306</v>
      </c>
      <c r="H11" s="359" t="s">
        <v>5799</v>
      </c>
      <c r="I11" s="2169" t="s">
        <v>5800</v>
      </c>
      <c r="J11" s="359" t="s">
        <v>5801</v>
      </c>
      <c r="K11" s="2168" t="s">
        <v>5802</v>
      </c>
    </row>
    <row r="12" spans="1:11" ht="75">
      <c r="A12" s="311" t="s">
        <v>1633</v>
      </c>
      <c r="B12" s="204" t="s">
        <v>5956</v>
      </c>
      <c r="C12" s="401" t="s">
        <v>5957</v>
      </c>
      <c r="D12" s="1425">
        <v>47483</v>
      </c>
      <c r="E12" s="314" t="str">
        <f t="shared" si="0"/>
        <v>VIGENTE</v>
      </c>
      <c r="F12" s="314" t="str">
        <f t="shared" si="1"/>
        <v>OK</v>
      </c>
      <c r="G12" s="204" t="s">
        <v>1306</v>
      </c>
      <c r="H12" s="206" t="s">
        <v>5955</v>
      </c>
      <c r="I12" s="206" t="s">
        <v>5958</v>
      </c>
      <c r="J12" s="206" t="s">
        <v>5959</v>
      </c>
      <c r="K12" s="402" t="s">
        <v>5960</v>
      </c>
    </row>
    <row r="13" spans="1:11" ht="15">
      <c r="A13" s="311"/>
      <c r="B13" s="204"/>
      <c r="C13" s="401"/>
      <c r="D13" s="1425"/>
      <c r="E13" s="314"/>
      <c r="F13" s="314"/>
      <c r="G13" s="204"/>
      <c r="H13" s="206"/>
      <c r="I13" s="206"/>
      <c r="J13" s="206"/>
      <c r="K13" s="402"/>
    </row>
    <row r="14" spans="1:11" ht="15">
      <c r="A14" s="311"/>
      <c r="B14" s="204"/>
      <c r="C14" s="401"/>
      <c r="D14" s="1425"/>
      <c r="E14" s="314"/>
      <c r="F14" s="314"/>
      <c r="G14" s="204"/>
      <c r="H14" s="206"/>
      <c r="I14" s="206"/>
      <c r="J14" s="206"/>
      <c r="K14" s="402"/>
    </row>
    <row r="15" spans="1:11" ht="15">
      <c r="A15" s="311"/>
      <c r="B15" s="204"/>
      <c r="C15" s="401"/>
      <c r="D15" s="1425"/>
      <c r="E15" s="314"/>
      <c r="F15" s="314"/>
      <c r="G15" s="204"/>
      <c r="H15" s="206"/>
      <c r="I15" s="206"/>
      <c r="J15" s="206"/>
      <c r="K15" s="402"/>
    </row>
    <row r="16" spans="1:11" ht="15">
      <c r="A16" s="311"/>
      <c r="B16" s="204"/>
      <c r="C16" s="401"/>
      <c r="D16" s="1425"/>
      <c r="E16" s="314"/>
      <c r="F16" s="314"/>
      <c r="G16" s="204"/>
      <c r="H16" s="206"/>
      <c r="I16" s="206"/>
      <c r="J16" s="206"/>
      <c r="K16" s="402"/>
    </row>
  </sheetData>
  <mergeCells count="2">
    <mergeCell ref="A1:H1"/>
    <mergeCell ref="A3:G3"/>
  </mergeCells>
  <conditionalFormatting sqref="F5:G10">
    <cfRule type="containsText" dxfId="297" priority="4" operator="containsText" text="ALERTA">
      <formula>NOT(ISERROR(SEARCH("ALERTA",F5)))</formula>
    </cfRule>
  </conditionalFormatting>
  <conditionalFormatting sqref="E5:E10">
    <cfRule type="containsText" dxfId="296" priority="3" operator="containsText" text="CADUCADO">
      <formula>NOT(ISERROR(SEARCH("CADUCADO",E5)))</formula>
    </cfRule>
  </conditionalFormatting>
  <conditionalFormatting sqref="F11:G16">
    <cfRule type="containsText" dxfId="295" priority="2" operator="containsText" text="ALERTA">
      <formula>NOT(ISERROR(SEARCH("ALERTA",F11)))</formula>
    </cfRule>
  </conditionalFormatting>
  <conditionalFormatting sqref="E11:E16">
    <cfRule type="containsText" dxfId="294" priority="1" operator="containsText" text="CADUCADO">
      <formula>NOT(ISERROR(SEARCH("CADUCADO",E11)))</formula>
    </cfRule>
  </conditionalFormatting>
  <hyperlinks>
    <hyperlink ref="A1:H1" location="TITULARES!A1" display="LISTA DE DIAGNOSTICADORES CON AUTORIZACIÓN DE COMERCIALIZACIÓN EN CUBA 2017" xr:uid="{18861EB3-45AD-47B2-9759-8AC77CC83782}"/>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05"/>
  <sheetViews>
    <sheetView workbookViewId="0">
      <selection sqref="A1:H1"/>
    </sheetView>
  </sheetViews>
  <sheetFormatPr baseColWidth="10" defaultRowHeight="15"/>
  <cols>
    <col min="1" max="1" width="15.42578125" style="4" customWidth="1"/>
    <col min="2" max="2" width="14" style="4" customWidth="1"/>
    <col min="3" max="3" width="12.7109375" style="4" customWidth="1"/>
    <col min="4" max="4" width="15.140625" style="4" customWidth="1"/>
    <col min="5" max="5" width="16.5703125" style="4" customWidth="1"/>
    <col min="6" max="6" width="15.140625" style="4"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95" t="s">
        <v>5695</v>
      </c>
      <c r="B1" s="2295"/>
      <c r="C1" s="2295"/>
      <c r="D1" s="2295"/>
      <c r="E1" s="2295"/>
      <c r="F1" s="2295"/>
      <c r="G1" s="2295"/>
      <c r="H1" s="2295"/>
    </row>
    <row r="2" spans="1:29" ht="24.75" customHeight="1" thickBot="1">
      <c r="A2" s="501" t="s">
        <v>5315</v>
      </c>
      <c r="B2" s="32"/>
      <c r="C2" s="32"/>
      <c r="D2" s="32"/>
      <c r="E2" s="32"/>
      <c r="F2" s="32"/>
      <c r="M2" s="88"/>
      <c r="S2" s="546" t="s">
        <v>2868</v>
      </c>
      <c r="T2" s="547">
        <f ca="1">TODAY()</f>
        <v>45825</v>
      </c>
    </row>
    <row r="3" spans="1:29" ht="24" customHeight="1" thickTop="1" thickBot="1">
      <c r="A3" s="2319" t="s">
        <v>1188</v>
      </c>
      <c r="B3" s="2320"/>
      <c r="C3" s="2320"/>
      <c r="D3" s="2320"/>
      <c r="E3" s="2320"/>
      <c r="F3" s="2320"/>
      <c r="G3" s="2321"/>
      <c r="H3" s="276"/>
      <c r="I3" s="276"/>
      <c r="J3" s="276"/>
      <c r="K3" s="277"/>
    </row>
    <row r="4" spans="1:29" s="583" customFormat="1" ht="33.75" customHeight="1" thickTop="1" thickBot="1">
      <c r="A4" s="578" t="s">
        <v>1649</v>
      </c>
      <c r="B4" s="579" t="s">
        <v>1187</v>
      </c>
      <c r="C4" s="579" t="s">
        <v>1189</v>
      </c>
      <c r="D4" s="579" t="s">
        <v>1190</v>
      </c>
      <c r="E4" s="557" t="s">
        <v>2869</v>
      </c>
      <c r="F4" s="557" t="s">
        <v>2870</v>
      </c>
      <c r="G4" s="580" t="s">
        <v>1070</v>
      </c>
      <c r="H4" s="563" t="s">
        <v>1632</v>
      </c>
      <c r="I4" s="579" t="s">
        <v>1191</v>
      </c>
      <c r="J4" s="579" t="s">
        <v>577</v>
      </c>
      <c r="K4" s="581" t="s">
        <v>1071</v>
      </c>
      <c r="L4" s="582" t="s">
        <v>1638</v>
      </c>
      <c r="M4" s="582" t="s">
        <v>1636</v>
      </c>
      <c r="N4" s="582" t="s">
        <v>1637</v>
      </c>
      <c r="O4" s="2018" t="s">
        <v>1640</v>
      </c>
      <c r="P4" s="587"/>
      <c r="Q4" s="588"/>
      <c r="R4" s="584"/>
      <c r="S4" s="584"/>
      <c r="T4" s="678"/>
      <c r="U4" s="682">
        <v>2012</v>
      </c>
      <c r="V4" s="677">
        <v>2013</v>
      </c>
      <c r="W4" s="677">
        <v>2014</v>
      </c>
      <c r="X4" s="677">
        <v>2015</v>
      </c>
      <c r="Y4" s="677">
        <v>2016</v>
      </c>
      <c r="Z4" s="682" t="s">
        <v>2872</v>
      </c>
      <c r="AA4" s="699" t="s">
        <v>1641</v>
      </c>
      <c r="AB4" s="585"/>
      <c r="AC4" s="585"/>
    </row>
    <row r="5" spans="1:29" s="63" customFormat="1" ht="30.75" customHeight="1">
      <c r="A5" s="311" t="s">
        <v>1633</v>
      </c>
      <c r="B5" s="204" t="s">
        <v>5316</v>
      </c>
      <c r="C5" s="205">
        <v>44243</v>
      </c>
      <c r="D5" s="255">
        <v>46081</v>
      </c>
      <c r="E5" s="654" t="str">
        <f ca="1">IF(D5&lt;=$T$2,"CADUCADO","VIGENTE")</f>
        <v>VIGENTE</v>
      </c>
      <c r="F5" s="654" t="str">
        <f ca="1">IF($T$2&gt;=(EDATE(D5,-4)),"ALERTA","OK")</f>
        <v>OK</v>
      </c>
      <c r="G5" s="204" t="s">
        <v>1306</v>
      </c>
      <c r="H5" s="203" t="s">
        <v>5317</v>
      </c>
      <c r="I5" s="256" t="s">
        <v>5318</v>
      </c>
      <c r="J5" s="252" t="s">
        <v>5319</v>
      </c>
      <c r="K5" s="279">
        <v>4240220</v>
      </c>
      <c r="L5" s="88"/>
      <c r="M5" s="88" t="str">
        <f>IF(ISNUMBER(FIND("/",$B5,1)),MID($B5,1,FIND("/",$B5,1)-1),$B5)</f>
        <v>D2102-04</v>
      </c>
      <c r="N5" s="88" t="str">
        <f>IF(ISNUMBER(FIND("/",$B5,1)),MID($B5,FIND("/",$B5,1)+1,LEN($B5)),"")</f>
        <v/>
      </c>
      <c r="O5" s="754" t="s">
        <v>1649</v>
      </c>
      <c r="P5" s="754" t="s">
        <v>1636</v>
      </c>
      <c r="Q5" s="755" t="s">
        <v>1641</v>
      </c>
      <c r="R5" s="734"/>
      <c r="S5" s="734"/>
      <c r="T5" s="741"/>
      <c r="U5" s="742">
        <f>COUNTIFS($C$6:$C$241, "&gt;="&amp;U11, $C$6:$C$241, "&lt;="&amp;U12, $A$6:$A$241, "&lt;&gt;F")</f>
        <v>0</v>
      </c>
      <c r="V5" s="742">
        <f>COUNTIFS($C$6:$C$241, "&gt;="&amp;V11, $C$6:$C$241, "&lt;="&amp;V12, $A$6:$A$241, "&lt;&gt;F")</f>
        <v>0</v>
      </c>
      <c r="W5" s="742">
        <f>COUNTIFS($C$6:$C$241, "&gt;="&amp;W11, $C$6:$C$241, "&lt;="&amp;W12, $A$6:$A$241, "&lt;&gt;F")</f>
        <v>0</v>
      </c>
      <c r="X5" s="742">
        <f>COUNTIFS($C$6:$C$241, "&gt;="&amp;X11, $C$6:$C$241, "&lt;="&amp;X12, $A$6:$A$241, "&lt;&gt;F")</f>
        <v>0</v>
      </c>
      <c r="Y5" s="742">
        <f>COUNTIFS($C$6:$C$241, "&gt;="&amp;Y11, $C$6:$C$241, "&lt;="&amp;Y12, $A$6:$A$241, "&lt;&gt;F")</f>
        <v>0</v>
      </c>
      <c r="Z5" s="742">
        <f>COUNTIFS($C$6:$C$241,"&gt;="&amp;Z11, $C$6:$C$241, "&lt;="&amp;Z12, $A$6:$A$241, "&lt;&gt;F")</f>
        <v>0</v>
      </c>
      <c r="AA5" s="743">
        <f>SUM(U5:Y5)</f>
        <v>0</v>
      </c>
      <c r="AB5" s="66"/>
      <c r="AC5" s="66"/>
    </row>
    <row r="6" spans="1:29" s="63" customFormat="1" ht="45">
      <c r="A6" s="311" t="s">
        <v>1633</v>
      </c>
      <c r="B6" s="204" t="s">
        <v>5487</v>
      </c>
      <c r="C6" s="205">
        <v>45155</v>
      </c>
      <c r="D6" s="255">
        <v>46996</v>
      </c>
      <c r="E6" s="654" t="str">
        <f ca="1">IF(D6&lt;=$T$2,"CADUCADO","VIGENTE")</f>
        <v>VIGENTE</v>
      </c>
      <c r="F6" s="654" t="str">
        <f ca="1">IF($T$2&gt;=(EDATE(D6,-4)),"ALERTA","OK")</f>
        <v>OK</v>
      </c>
      <c r="G6" s="204" t="s">
        <v>1307</v>
      </c>
      <c r="H6" s="203" t="s">
        <v>5486</v>
      </c>
      <c r="I6" s="256" t="s">
        <v>5488</v>
      </c>
      <c r="J6" s="252" t="s">
        <v>5489</v>
      </c>
      <c r="K6" s="279">
        <v>2540010</v>
      </c>
      <c r="L6" s="88"/>
      <c r="M6" s="88" t="str">
        <f t="shared" ref="M6:M70" si="0">IF(ISNUMBER(FIND("/",$B6,1)),MID($B6,1,FIND("/",$B6,1)-1),$B6)</f>
        <v>D2308-28</v>
      </c>
      <c r="N6" s="88" t="str">
        <f t="shared" ref="N6:N70" si="1">IF(ISNUMBER(FIND("/",$B6,1)),MID($B6,FIND("/",$B6,1)+1,LEN($B6)),"")</f>
        <v/>
      </c>
      <c r="O6" s="893" t="s">
        <v>1633</v>
      </c>
      <c r="P6" s="894"/>
      <c r="Q6" s="895">
        <v>3</v>
      </c>
      <c r="R6" s="734"/>
      <c r="S6" s="734"/>
      <c r="T6" s="873" t="s">
        <v>2873</v>
      </c>
      <c r="U6" s="896">
        <f>COUNTIFS($C$6:$C$241, "&gt;="&amp;U11, $C$6:$C$241, "&lt;="&amp;U12, $A$6:$A$241, "&lt;&gt;F",$G$6:$G$241, "A" )</f>
        <v>0</v>
      </c>
      <c r="V6" s="896">
        <f>COUNTIFS($C$6:$C$241, "&gt;="&amp;V11, $C$6:$C$241, "&lt;="&amp;V12, $A$6:$A$241, "&lt;&gt;F",$G$6:$G$241, "A" )</f>
        <v>0</v>
      </c>
      <c r="W6" s="896">
        <f>COUNTIFS($C$6:$C$241, "&gt;="&amp;W11, $C$6:$C$241, "&lt;="&amp;W12, $A$6:$A$241, "&lt;&gt;F",$G$6:$G$241, "A" )</f>
        <v>0</v>
      </c>
      <c r="X6" s="896">
        <f>COUNTIFS($C$6:$C$241, "&gt;="&amp;X11, $C$6:$C$241, "&lt;="&amp;X12, $A$6:$A$241, "&lt;&gt;F",$G$6:$G$241, "A" )</f>
        <v>0</v>
      </c>
      <c r="Y6" s="896">
        <f>COUNTIFS($C$6:$C$241, "&gt;="&amp;Y11, $C$6:$C$241, "&lt;="&amp;Y12, $A$6:$A$241, "&lt;&gt;F",$G$6:$G$241, "A" )</f>
        <v>0</v>
      </c>
      <c r="Z6" s="896">
        <f>COUNTIFS($C$6:$C$241,"&gt;="&amp;Z12, $C$6:$C$241, "&lt;="&amp;Z13, $A$6:$A$241, "&lt;&gt;F",$G$6:$G$241, "A")</f>
        <v>0</v>
      </c>
      <c r="AA6" s="897">
        <f>SUM(U6:Y6)</f>
        <v>0</v>
      </c>
    </row>
    <row r="7" spans="1:29" ht="42.75" customHeight="1" thickBot="1">
      <c r="A7" s="311" t="s">
        <v>1633</v>
      </c>
      <c r="B7" s="204" t="s">
        <v>5573</v>
      </c>
      <c r="C7" s="205">
        <v>45219</v>
      </c>
      <c r="D7" s="255">
        <v>47057</v>
      </c>
      <c r="E7" s="654" t="str">
        <f ca="1">IF(D7&lt;=$T$2,"CADUCADO","VIGENTE")</f>
        <v>VIGENTE</v>
      </c>
      <c r="F7" s="654" t="str">
        <f ca="1">IF($T$2&gt;=(EDATE(D7,-4)),"ALERTA","OK")</f>
        <v>OK</v>
      </c>
      <c r="G7" s="204" t="s">
        <v>1307</v>
      </c>
      <c r="H7" s="373" t="s">
        <v>5572</v>
      </c>
      <c r="I7" s="274" t="s">
        <v>5574</v>
      </c>
      <c r="J7" s="374" t="s">
        <v>536</v>
      </c>
      <c r="K7" s="2082">
        <v>2510010</v>
      </c>
      <c r="M7" s="23" t="str">
        <f t="shared" si="0"/>
        <v>D2310-31</v>
      </c>
      <c r="N7" s="23" t="str">
        <f t="shared" si="1"/>
        <v/>
      </c>
      <c r="O7" s="74" t="s">
        <v>1639</v>
      </c>
      <c r="P7" s="75"/>
      <c r="Q7" s="77">
        <v>3</v>
      </c>
      <c r="R7"/>
      <c r="S7"/>
      <c r="T7" s="680" t="s">
        <v>2874</v>
      </c>
      <c r="U7" s="683">
        <f>COUNTIFS($C$6:$C$241, "&gt;="&amp;U11, $C$6:$C$241, "&lt;="&amp;U12, $A$6:$A$241, "&lt;&gt;F",$G$6:$G$241, "B" )</f>
        <v>0</v>
      </c>
      <c r="V7" s="683">
        <f>COUNTIFS($C$6:$C$241, "&gt;="&amp;V11, $C$6:$C$241, "&lt;="&amp;V12, $A$6:$A$241, "&lt;&gt;F",$G$6:$G$241, "B" )</f>
        <v>0</v>
      </c>
      <c r="W7" s="683">
        <f>COUNTIFS($C$6:$C$241, "&gt;="&amp;W11, $C$6:$C$241, "&lt;="&amp;W12, $A$6:$A$241, "&lt;&gt;F",$G$6:$G$241, "B" )</f>
        <v>0</v>
      </c>
      <c r="X7" s="683">
        <f>COUNTIFS($C$6:$C$241, "&gt;="&amp;X11, $C$6:$C$241, "&lt;="&amp;X12, $A$6:$A$241, "&lt;&gt;F",$G$6:$G$241, "B" )</f>
        <v>0</v>
      </c>
      <c r="Y7" s="683">
        <f>COUNTIFS($C$6:$C$241, "&gt;="&amp;Y11, $C$6:$C$241, "&lt;="&amp;Y12, $A$6:$A$241, "&lt;&gt;F",$G$6:$G$241, "B" )</f>
        <v>0</v>
      </c>
      <c r="Z7" s="683">
        <f>COUNTIFS($C$6:$C$241,"&gt;="&amp;Z13, $C$6:$C$241, "&lt;="&amp;Z14, $A$6:$A$241, "&lt;&gt;F",$G$6:$G$241, "A")</f>
        <v>0</v>
      </c>
      <c r="AA7" s="700">
        <f>SUM(U7:Y7)</f>
        <v>0</v>
      </c>
    </row>
    <row r="8" spans="1:29" ht="66" customHeight="1" thickTop="1">
      <c r="A8" s="1523" t="s">
        <v>1633</v>
      </c>
      <c r="B8" s="204" t="s">
        <v>5908</v>
      </c>
      <c r="C8" s="2095">
        <v>45597</v>
      </c>
      <c r="D8" s="255">
        <v>47452</v>
      </c>
      <c r="E8" s="654" t="str">
        <f ca="1">IF(D8&lt;=$T$2,"CADUCADO","VIGENTE")</f>
        <v>VIGENTE</v>
      </c>
      <c r="F8" s="654" t="str">
        <f ca="1">IF($T$2&gt;=(EDATE(D8,-4)),"ALERTA","OK")</f>
        <v>OK</v>
      </c>
      <c r="G8" s="204" t="s">
        <v>1306</v>
      </c>
      <c r="H8" s="203" t="s">
        <v>5906</v>
      </c>
      <c r="I8" s="256" t="s">
        <v>5907</v>
      </c>
      <c r="J8" s="252" t="s">
        <v>647</v>
      </c>
      <c r="K8" s="2223" t="s">
        <v>5909</v>
      </c>
      <c r="O8" s="103"/>
      <c r="P8" s="103"/>
      <c r="Q8" s="381"/>
      <c r="R8"/>
      <c r="S8"/>
      <c r="T8" s="680"/>
      <c r="U8" s="683"/>
      <c r="V8" s="683"/>
      <c r="W8" s="683"/>
      <c r="X8" s="683"/>
      <c r="Y8" s="683"/>
      <c r="Z8" s="683"/>
      <c r="AA8" s="700"/>
    </row>
    <row r="9" spans="1:29" s="14" customFormat="1" ht="18.75" customHeight="1">
      <c r="A9" s="721" t="s">
        <v>2867</v>
      </c>
      <c r="B9" s="536"/>
      <c r="C9" s="534"/>
      <c r="D9" s="535"/>
      <c r="E9" s="633"/>
      <c r="F9" s="633"/>
      <c r="G9" s="536"/>
      <c r="H9" s="537"/>
      <c r="I9" s="538"/>
      <c r="J9" s="539"/>
      <c r="K9" s="540"/>
      <c r="L9" s="23"/>
      <c r="M9" s="23">
        <f t="shared" si="0"/>
        <v>0</v>
      </c>
      <c r="N9" s="23" t="str">
        <f t="shared" si="1"/>
        <v/>
      </c>
      <c r="O9"/>
      <c r="P9"/>
      <c r="Q9"/>
      <c r="R9"/>
      <c r="S9"/>
      <c r="T9" s="680" t="s">
        <v>2875</v>
      </c>
      <c r="U9" s="683">
        <f>COUNTIFS($C$6:$C$241, "&gt;="&amp;U11, $C$6:$C$241, "&lt;="&amp;U12, $A$6:$A$241, "&lt;&gt;F",$G$6:$G$241, "C" )</f>
        <v>0</v>
      </c>
      <c r="V9" s="683">
        <f>COUNTIFS($C$6:$C$241, "&gt;="&amp;V11, $C$6:$C$241, "&lt;="&amp;V12, $A$6:$A$241, "&lt;&gt;F",$G$6:$G$241, "C" )</f>
        <v>0</v>
      </c>
      <c r="W9" s="683">
        <f>COUNTIFS($C$6:$C$241, "&gt;="&amp;W11, $C$6:$C$241, "&lt;="&amp;W12, $A$6:$A$241, "&lt;&gt;F",$G$6:$G$241, "C" )</f>
        <v>0</v>
      </c>
      <c r="X9" s="683">
        <f>COUNTIFS($C$6:$C$241, "&gt;="&amp;X11, $C$6:$C$241, "&lt;="&amp;X12, $A$6:$A$241, "&lt;&gt;F",$G$6:$G$241, "C" )</f>
        <v>0</v>
      </c>
      <c r="Y9" s="683">
        <f>COUNTIFS($C$6:$C$241, "&gt;="&amp;Y11, $C$6:$C$241, "&lt;="&amp;Y12, $A$6:$A$241, "&lt;&gt;F",$G$6:$G$241, "C" )</f>
        <v>0</v>
      </c>
      <c r="Z9" s="683">
        <f>COUNTIFS($C$6:$C$241,"&gt;="&amp;Z14, $C$6:$C$241, "&lt;="&amp;Z15, $A$6:$A$241, "&lt;&gt;F",$G$6:$G$241, "A")</f>
        <v>0</v>
      </c>
      <c r="AA9" s="700">
        <f>SUM(U9:Y9)</f>
        <v>0</v>
      </c>
    </row>
    <row r="10" spans="1:29" s="14" customFormat="1" ht="15.75" thickBot="1">
      <c r="G10" s="11"/>
      <c r="H10" s="29"/>
      <c r="L10" s="23"/>
      <c r="M10" s="23" t="str">
        <f>IF(ISNUMBER(FIND("/",$B11,1)),MID($B11,1,FIND("/",$B11,1)-1),$B11)</f>
        <v>SISTEMAS</v>
      </c>
      <c r="N10" s="23" t="str">
        <f>IF(ISNUMBER(FIND("/",$B11,1)),MID($B11,FIND("/",$B11,1)+1,LEN($B11)),"")</f>
        <v/>
      </c>
      <c r="O10"/>
      <c r="P10"/>
      <c r="Q10"/>
      <c r="R10"/>
      <c r="S10"/>
      <c r="T10" s="681" t="s">
        <v>2876</v>
      </c>
      <c r="U10" s="684">
        <f>COUNTIFS($C$6:$C$241, "&gt;="&amp;U11, $C$6:$C$241, "&lt;="&amp;U12, $A$6:$A$241, "&lt;&gt;F",$G$6:$G$241, "D" )</f>
        <v>0</v>
      </c>
      <c r="V10" s="684">
        <f>COUNTIFS($C$6:$C$241, "&gt;="&amp;V11, $C$6:$C$241, "&lt;="&amp;V12, $A$6:$A$241, "&lt;&gt;F",$G$6:$G$241, "D" )</f>
        <v>0</v>
      </c>
      <c r="W10" s="684">
        <f>COUNTIFS($C$6:$C$241, "&gt;="&amp;W11, $C$6:$C$241, "&lt;="&amp;W12, $A$6:$A$241, "&lt;&gt;F",$G$6:$G$241, "D" )</f>
        <v>0</v>
      </c>
      <c r="X10" s="684">
        <f>COUNTIFS($C$6:$C$241, "&gt;="&amp;X11, $C$6:$C$241, "&lt;="&amp;X12, $A$6:$A$241, "&lt;&gt;F",$G$6:$G$241, "D" )</f>
        <v>0</v>
      </c>
      <c r="Y10" s="684">
        <f>COUNTIFS($C$6:$C$241, "&gt;="&amp;Y11, $C$6:$C$241, "&lt;="&amp;Y12, $A$6:$A$241, "&lt;&gt;F",$G$6:$G$241, "D" )</f>
        <v>0</v>
      </c>
      <c r="Z10" s="684">
        <f>COUNTIFS($C$6:$C$241,"&gt;="&amp;Z15, $C$6:$C$241, "&lt;="&amp;Z16, $A$6:$A$241, "&lt;&gt;F",$G$6:$G$241, "A")</f>
        <v>0</v>
      </c>
      <c r="AA10" s="701">
        <f>SUM(U10:Y10)</f>
        <v>0</v>
      </c>
    </row>
    <row r="11" spans="1:29" ht="30.75" thickTop="1">
      <c r="A11" s="86" t="s">
        <v>1645</v>
      </c>
      <c r="B11" s="86" t="s">
        <v>1646</v>
      </c>
      <c r="C11" s="86" t="s">
        <v>1647</v>
      </c>
      <c r="D11" s="86" t="s">
        <v>1648</v>
      </c>
      <c r="E11" s="553"/>
      <c r="F11" s="553"/>
      <c r="M11" s="23">
        <f>IF(ISNUMBER(FIND("/",$B12,1)),MID($B12,1,FIND("/",$B12,1)-1),$B12)</f>
        <v>0</v>
      </c>
      <c r="N11" s="23" t="str">
        <f>IF(ISNUMBER(FIND("/",$B12,1)),MID($B12,FIND("/",$B12,1)+1,LEN($B12)),"")</f>
        <v/>
      </c>
      <c r="O11"/>
      <c r="P11"/>
      <c r="Q11"/>
      <c r="R11"/>
      <c r="S11"/>
      <c r="T11" s="550"/>
      <c r="U11" s="672">
        <v>40909</v>
      </c>
      <c r="V11" s="672">
        <v>41275</v>
      </c>
      <c r="W11" s="672">
        <v>41640</v>
      </c>
      <c r="X11" s="672">
        <v>42005</v>
      </c>
      <c r="Y11" s="672">
        <v>42370</v>
      </c>
      <c r="Z11" s="672">
        <v>40909</v>
      </c>
      <c r="AA11" s="550"/>
      <c r="AB11" s="14"/>
    </row>
    <row r="12" spans="1:29" ht="19.5" customHeight="1">
      <c r="A12" s="5">
        <f>COUNTIF($A2:$A9,"P")</f>
        <v>4</v>
      </c>
      <c r="B12" s="5">
        <f>COUNTIF($A2:$A9,"S*")</f>
        <v>0</v>
      </c>
      <c r="C12" s="5">
        <f>COUNTIF($A2:$A9,"F")</f>
        <v>0</v>
      </c>
      <c r="D12" s="5">
        <f>COUNTIF($A5:$A9,"P*") + COUNTIF($A5:$A9,"S2") *2 + COUNTIF($A5:$A9,"S3") *3 + COUNTIF($A5:$A9,"S4") *4</f>
        <v>4</v>
      </c>
      <c r="E12" s="11"/>
      <c r="F12" s="11"/>
      <c r="K12" s="14"/>
      <c r="M12" s="23" t="e">
        <f>IF(ISNUMBER(FIND("/",#REF!,1)),MID(#REF!,1,FIND("/",#REF!,1)-1),#REF!)</f>
        <v>#REF!</v>
      </c>
      <c r="N12" s="23" t="str">
        <f>IF(ISNUMBER(FIND("/",#REF!,1)),MID(#REF!,FIND("/",#REF!,1)+1,LEN(#REF!)),"")</f>
        <v/>
      </c>
      <c r="O12"/>
      <c r="P12"/>
      <c r="Q12"/>
      <c r="R12"/>
      <c r="S12"/>
      <c r="T12" s="2"/>
      <c r="U12" s="673">
        <v>41274</v>
      </c>
      <c r="V12" s="673">
        <v>41639</v>
      </c>
      <c r="W12" s="673">
        <v>42004</v>
      </c>
      <c r="X12" s="673">
        <v>42369</v>
      </c>
      <c r="Y12" s="673">
        <v>42735</v>
      </c>
      <c r="Z12" s="673">
        <v>42735</v>
      </c>
      <c r="AA12" s="2"/>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c r="W17"/>
      <c r="X17" s="14"/>
      <c r="Y17" s="14"/>
      <c r="Z17" s="14"/>
      <c r="AA17" s="14"/>
    </row>
    <row r="18" spans="1:29" ht="42" customHeight="1">
      <c r="K18" s="14"/>
      <c r="M18" s="23">
        <f t="shared" si="0"/>
        <v>0</v>
      </c>
      <c r="N18" s="23" t="str">
        <f t="shared" si="1"/>
        <v/>
      </c>
      <c r="O18"/>
      <c r="P18"/>
      <c r="Q18"/>
      <c r="R18"/>
      <c r="S18"/>
      <c r="T18"/>
      <c r="U18"/>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ht="42" customHeight="1">
      <c r="K20" s="14"/>
      <c r="M20" s="23">
        <f t="shared" si="0"/>
        <v>0</v>
      </c>
      <c r="N20" s="23" t="str">
        <f t="shared" si="1"/>
        <v/>
      </c>
      <c r="O20" s="14"/>
      <c r="P20" s="14"/>
      <c r="Q20" s="14"/>
      <c r="R20" s="14"/>
      <c r="S20" s="14"/>
      <c r="T20" s="14"/>
      <c r="U20" s="14"/>
      <c r="V20" s="14"/>
      <c r="W20" s="14"/>
      <c r="X20" s="14"/>
      <c r="Y20" s="14"/>
      <c r="Z20" s="14"/>
      <c r="AA20" s="14"/>
    </row>
    <row r="21" spans="1:29" s="26" customFormat="1" ht="42" customHeight="1">
      <c r="A21" s="4"/>
      <c r="B21" s="4"/>
      <c r="C21" s="4"/>
      <c r="D21" s="4"/>
      <c r="E21" s="4"/>
      <c r="F21" s="4"/>
      <c r="G21" s="4"/>
      <c r="H21" s="4"/>
      <c r="I21" s="4"/>
      <c r="J21" s="4"/>
      <c r="K21" s="14"/>
      <c r="L21" s="23"/>
      <c r="M21" s="23">
        <f t="shared" si="0"/>
        <v>0</v>
      </c>
      <c r="N21" s="23" t="str">
        <f t="shared" si="1"/>
        <v/>
      </c>
      <c r="O21" s="14"/>
      <c r="P21" s="14"/>
      <c r="Q21" s="14"/>
      <c r="R21" s="14"/>
      <c r="S21" s="14"/>
      <c r="T21" s="14"/>
      <c r="U21" s="14"/>
      <c r="V21" s="14"/>
      <c r="W21" s="14"/>
      <c r="X21" s="14"/>
      <c r="Y21" s="14"/>
      <c r="Z21" s="14"/>
      <c r="AA21" s="14"/>
      <c r="AB21" s="14"/>
      <c r="AC21" s="14"/>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ht="42" customHeight="1">
      <c r="M33" s="23">
        <f t="shared" si="0"/>
        <v>0</v>
      </c>
      <c r="N33" s="23" t="str">
        <f t="shared" si="1"/>
        <v/>
      </c>
    </row>
    <row r="34" spans="13:14">
      <c r="M34" s="23">
        <f t="shared" si="0"/>
        <v>0</v>
      </c>
      <c r="N34" s="23" t="str">
        <f t="shared" si="1"/>
        <v/>
      </c>
    </row>
    <row r="35" spans="13:14">
      <c r="M35" s="23">
        <f t="shared" si="0"/>
        <v>0</v>
      </c>
      <c r="N35" s="23" t="str">
        <f t="shared" si="1"/>
        <v/>
      </c>
    </row>
    <row r="36" spans="13:14">
      <c r="M36" s="23">
        <f t="shared" si="0"/>
        <v>0</v>
      </c>
      <c r="N36" s="23" t="str">
        <f t="shared" si="1"/>
        <v/>
      </c>
    </row>
    <row r="37" spans="13:14">
      <c r="M37" s="23">
        <f t="shared" si="0"/>
        <v>0</v>
      </c>
      <c r="N37" s="23" t="str">
        <f t="shared" si="1"/>
        <v/>
      </c>
    </row>
    <row r="38" spans="13:14">
      <c r="M38" s="23">
        <f t="shared" si="0"/>
        <v>0</v>
      </c>
      <c r="N38" s="23" t="str">
        <f t="shared" si="1"/>
        <v/>
      </c>
    </row>
    <row r="39" spans="13:14">
      <c r="M39" s="23">
        <f t="shared" si="0"/>
        <v>0</v>
      </c>
      <c r="N39" s="23" t="str">
        <f t="shared" si="1"/>
        <v/>
      </c>
    </row>
    <row r="40" spans="13:14">
      <c r="M40" s="23">
        <f t="shared" si="0"/>
        <v>0</v>
      </c>
      <c r="N40" s="23" t="str">
        <f t="shared" si="1"/>
        <v/>
      </c>
    </row>
    <row r="41" spans="13:14">
      <c r="M41" s="23">
        <f t="shared" si="0"/>
        <v>0</v>
      </c>
      <c r="N41" s="23" t="str">
        <f t="shared" si="1"/>
        <v/>
      </c>
    </row>
    <row r="42" spans="13:14">
      <c r="M42" s="23">
        <f t="shared" si="0"/>
        <v>0</v>
      </c>
      <c r="N42" s="23" t="str">
        <f t="shared" si="1"/>
        <v/>
      </c>
    </row>
    <row r="43" spans="13:14">
      <c r="M43" s="23">
        <f t="shared" si="0"/>
        <v>0</v>
      </c>
      <c r="N43" s="23" t="str">
        <f t="shared" si="1"/>
        <v/>
      </c>
    </row>
    <row r="44" spans="13:14">
      <c r="M44" s="23">
        <f t="shared" si="0"/>
        <v>0</v>
      </c>
      <c r="N44" s="23" t="str">
        <f t="shared" si="1"/>
        <v/>
      </c>
    </row>
    <row r="45" spans="13:14">
      <c r="M45" s="23">
        <f t="shared" si="0"/>
        <v>0</v>
      </c>
      <c r="N45" s="23" t="str">
        <f t="shared" si="1"/>
        <v/>
      </c>
    </row>
    <row r="46" spans="13:14">
      <c r="M46" s="23">
        <f t="shared" si="0"/>
        <v>0</v>
      </c>
      <c r="N46" s="23" t="str">
        <f t="shared" si="1"/>
        <v/>
      </c>
    </row>
    <row r="47" spans="13:14">
      <c r="M47" s="23">
        <f t="shared" si="0"/>
        <v>0</v>
      </c>
      <c r="N47" s="23" t="str">
        <f t="shared" si="1"/>
        <v/>
      </c>
    </row>
    <row r="48" spans="13:14">
      <c r="M48" s="23">
        <f t="shared" si="0"/>
        <v>0</v>
      </c>
      <c r="N48" s="23" t="str">
        <f t="shared" si="1"/>
        <v/>
      </c>
    </row>
    <row r="49" spans="12:14">
      <c r="M49" s="23">
        <f t="shared" si="0"/>
        <v>0</v>
      </c>
      <c r="N49" s="23" t="str">
        <f t="shared" si="1"/>
        <v/>
      </c>
    </row>
    <row r="50" spans="12:14">
      <c r="M50" s="23">
        <f t="shared" si="0"/>
        <v>0</v>
      </c>
      <c r="N50" s="23" t="str">
        <f t="shared" si="1"/>
        <v/>
      </c>
    </row>
    <row r="51" spans="12:14">
      <c r="L51" s="89"/>
      <c r="M51" s="23">
        <f t="shared" si="0"/>
        <v>0</v>
      </c>
      <c r="N51" s="23" t="str">
        <f t="shared" si="1"/>
        <v/>
      </c>
    </row>
    <row r="52" spans="12:14">
      <c r="L52" s="89"/>
      <c r="M52" s="23">
        <f t="shared" si="0"/>
        <v>0</v>
      </c>
      <c r="N52" s="23" t="str">
        <f t="shared" si="1"/>
        <v/>
      </c>
    </row>
    <row r="53" spans="12:14">
      <c r="M53" s="23">
        <f t="shared" si="0"/>
        <v>0</v>
      </c>
      <c r="N53" s="23" t="str">
        <f t="shared" si="1"/>
        <v/>
      </c>
    </row>
    <row r="54" spans="12:14">
      <c r="M54" s="23">
        <f t="shared" si="0"/>
        <v>0</v>
      </c>
      <c r="N54" s="23" t="str">
        <f t="shared" si="1"/>
        <v/>
      </c>
    </row>
    <row r="55" spans="12:14">
      <c r="M55" s="23">
        <f t="shared" si="0"/>
        <v>0</v>
      </c>
      <c r="N55" s="23" t="str">
        <f t="shared" si="1"/>
        <v/>
      </c>
    </row>
    <row r="56" spans="12:14">
      <c r="M56" s="23">
        <f t="shared" si="0"/>
        <v>0</v>
      </c>
      <c r="N56" s="23" t="str">
        <f t="shared" si="1"/>
        <v/>
      </c>
    </row>
    <row r="57" spans="12:14">
      <c r="M57" s="23">
        <f t="shared" si="0"/>
        <v>0</v>
      </c>
      <c r="N57" s="23" t="str">
        <f t="shared" si="1"/>
        <v/>
      </c>
    </row>
    <row r="58" spans="12:14">
      <c r="M58" s="23">
        <f t="shared" si="0"/>
        <v>0</v>
      </c>
      <c r="N58" s="23" t="str">
        <f t="shared" si="1"/>
        <v/>
      </c>
    </row>
    <row r="59" spans="12:14">
      <c r="M59" s="23">
        <f t="shared" si="0"/>
        <v>0</v>
      </c>
      <c r="N59" s="23" t="str">
        <f t="shared" si="1"/>
        <v/>
      </c>
    </row>
    <row r="60" spans="12:14">
      <c r="M60" s="23">
        <f t="shared" si="0"/>
        <v>0</v>
      </c>
      <c r="N60" s="23" t="str">
        <f t="shared" si="1"/>
        <v/>
      </c>
    </row>
    <row r="61" spans="12:14">
      <c r="M61" s="23">
        <f t="shared" si="0"/>
        <v>0</v>
      </c>
      <c r="N61" s="23" t="str">
        <f t="shared" si="1"/>
        <v/>
      </c>
    </row>
    <row r="62" spans="12:14">
      <c r="M62" s="23">
        <f t="shared" si="0"/>
        <v>0</v>
      </c>
      <c r="N62" s="23" t="str">
        <f t="shared" si="1"/>
        <v/>
      </c>
    </row>
    <row r="63" spans="12:14">
      <c r="M63" s="23">
        <f t="shared" si="0"/>
        <v>0</v>
      </c>
      <c r="N63" s="23" t="str">
        <f t="shared" si="1"/>
        <v/>
      </c>
    </row>
    <row r="64" spans="12:14">
      <c r="M64" s="23">
        <f t="shared" si="0"/>
        <v>0</v>
      </c>
      <c r="N64" s="23" t="str">
        <f t="shared" si="1"/>
        <v/>
      </c>
    </row>
    <row r="65" spans="13:14">
      <c r="M65" s="23">
        <f t="shared" si="0"/>
        <v>0</v>
      </c>
      <c r="N65" s="23" t="str">
        <f t="shared" si="1"/>
        <v/>
      </c>
    </row>
    <row r="66" spans="13:14">
      <c r="M66" s="23">
        <f t="shared" si="0"/>
        <v>0</v>
      </c>
      <c r="N66" s="23" t="str">
        <f t="shared" si="1"/>
        <v/>
      </c>
    </row>
    <row r="67" spans="13:14">
      <c r="M67" s="23">
        <f t="shared" si="0"/>
        <v>0</v>
      </c>
      <c r="N67" s="23" t="str">
        <f t="shared" si="1"/>
        <v/>
      </c>
    </row>
    <row r="68" spans="13:14">
      <c r="M68" s="23">
        <f t="shared" si="0"/>
        <v>0</v>
      </c>
      <c r="N68" s="23" t="str">
        <f t="shared" si="1"/>
        <v/>
      </c>
    </row>
    <row r="69" spans="13:14">
      <c r="M69" s="23">
        <f t="shared" si="0"/>
        <v>0</v>
      </c>
      <c r="N69" s="23" t="str">
        <f t="shared" si="1"/>
        <v/>
      </c>
    </row>
    <row r="70" spans="13:14">
      <c r="M70" s="23">
        <f t="shared" si="0"/>
        <v>0</v>
      </c>
      <c r="N70" s="23" t="str">
        <f t="shared" si="1"/>
        <v/>
      </c>
    </row>
    <row r="71" spans="13:14">
      <c r="M71" s="23">
        <f t="shared" ref="M71:M134" si="2">IF(ISNUMBER(FIND("/",$B71,1)),MID($B71,1,FIND("/",$B71,1)-1),$B71)</f>
        <v>0</v>
      </c>
      <c r="N71" s="23" t="str">
        <f t="shared" ref="N71:N134" si="3">IF(ISNUMBER(FIND("/",$B71,1)),MID($B71,FIND("/",$B71,1)+1,LEN($B71)),"")</f>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si="2"/>
        <v>0</v>
      </c>
      <c r="N77" s="23" t="str">
        <f t="shared" si="3"/>
        <v/>
      </c>
    </row>
    <row r="78" spans="13:14">
      <c r="M78" s="23">
        <f t="shared" si="2"/>
        <v>0</v>
      </c>
      <c r="N78" s="23" t="str">
        <f t="shared" si="3"/>
        <v/>
      </c>
    </row>
    <row r="79" spans="13:14">
      <c r="M79" s="23">
        <f t="shared" si="2"/>
        <v>0</v>
      </c>
      <c r="N79" s="23" t="str">
        <f t="shared" si="3"/>
        <v/>
      </c>
    </row>
    <row r="80" spans="13:14">
      <c r="M80" s="23">
        <f t="shared" si="2"/>
        <v>0</v>
      </c>
      <c r="N80" s="23" t="str">
        <f t="shared" si="3"/>
        <v/>
      </c>
    </row>
    <row r="81" spans="12:14">
      <c r="M81" s="23">
        <f t="shared" si="2"/>
        <v>0</v>
      </c>
      <c r="N81" s="23" t="str">
        <f t="shared" si="3"/>
        <v/>
      </c>
    </row>
    <row r="82" spans="12:14">
      <c r="M82" s="23">
        <f t="shared" si="2"/>
        <v>0</v>
      </c>
      <c r="N82" s="23" t="str">
        <f t="shared" si="3"/>
        <v/>
      </c>
    </row>
    <row r="83" spans="12:14">
      <c r="M83" s="23">
        <f t="shared" si="2"/>
        <v>0</v>
      </c>
      <c r="N83" s="23" t="str">
        <f t="shared" si="3"/>
        <v/>
      </c>
    </row>
    <row r="84" spans="12:14">
      <c r="M84" s="23">
        <f t="shared" si="2"/>
        <v>0</v>
      </c>
      <c r="N84" s="23" t="str">
        <f t="shared" si="3"/>
        <v/>
      </c>
    </row>
    <row r="85" spans="12:14">
      <c r="M85" s="23">
        <f t="shared" si="2"/>
        <v>0</v>
      </c>
      <c r="N85" s="23" t="str">
        <f t="shared" si="3"/>
        <v/>
      </c>
    </row>
    <row r="86" spans="12:14">
      <c r="M86" s="23">
        <f t="shared" si="2"/>
        <v>0</v>
      </c>
      <c r="N86" s="23" t="str">
        <f t="shared" si="3"/>
        <v/>
      </c>
    </row>
    <row r="87" spans="12:14">
      <c r="M87" s="23">
        <f t="shared" si="2"/>
        <v>0</v>
      </c>
      <c r="N87" s="23" t="str">
        <f t="shared" si="3"/>
        <v/>
      </c>
    </row>
    <row r="88" spans="12:14">
      <c r="M88" s="23">
        <f t="shared" si="2"/>
        <v>0</v>
      </c>
      <c r="N88" s="23" t="str">
        <f t="shared" si="3"/>
        <v/>
      </c>
    </row>
    <row r="89" spans="12:14">
      <c r="M89" s="23">
        <f t="shared" si="2"/>
        <v>0</v>
      </c>
      <c r="N89" s="23" t="str">
        <f t="shared" si="3"/>
        <v/>
      </c>
    </row>
    <row r="90" spans="12:14">
      <c r="M90" s="23">
        <f t="shared" si="2"/>
        <v>0</v>
      </c>
      <c r="N90" s="23" t="str">
        <f t="shared" si="3"/>
        <v/>
      </c>
    </row>
    <row r="91" spans="12:14">
      <c r="M91" s="23">
        <f t="shared" si="2"/>
        <v>0</v>
      </c>
      <c r="N91" s="23" t="str">
        <f t="shared" si="3"/>
        <v/>
      </c>
    </row>
    <row r="92" spans="12:14">
      <c r="M92" s="23">
        <f t="shared" si="2"/>
        <v>0</v>
      </c>
      <c r="N92" s="23" t="str">
        <f t="shared" si="3"/>
        <v/>
      </c>
    </row>
    <row r="93" spans="12:14">
      <c r="L93" s="90"/>
      <c r="M93" s="23">
        <f t="shared" si="2"/>
        <v>0</v>
      </c>
      <c r="N93" s="23" t="str">
        <f t="shared" si="3"/>
        <v/>
      </c>
    </row>
    <row r="94" spans="12:14">
      <c r="M94" s="23">
        <f t="shared" si="2"/>
        <v>0</v>
      </c>
      <c r="N94" s="23" t="str">
        <f t="shared" si="3"/>
        <v/>
      </c>
    </row>
    <row r="95" spans="12:14">
      <c r="M95" s="23">
        <f t="shared" si="2"/>
        <v>0</v>
      </c>
      <c r="N95" s="23" t="str">
        <f t="shared" si="3"/>
        <v/>
      </c>
    </row>
    <row r="96" spans="12:14">
      <c r="M96" s="23">
        <f t="shared" si="2"/>
        <v>0</v>
      </c>
      <c r="N96" s="23" t="str">
        <f t="shared" si="3"/>
        <v/>
      </c>
    </row>
    <row r="97" spans="13:14">
      <c r="M97" s="23">
        <f t="shared" si="2"/>
        <v>0</v>
      </c>
      <c r="N97" s="23" t="str">
        <f t="shared" si="3"/>
        <v/>
      </c>
    </row>
    <row r="98" spans="13:14">
      <c r="M98" s="23">
        <f t="shared" si="2"/>
        <v>0</v>
      </c>
      <c r="N98" s="23" t="str">
        <f t="shared" si="3"/>
        <v/>
      </c>
    </row>
    <row r="99" spans="13:14">
      <c r="M99" s="23">
        <f t="shared" si="2"/>
        <v>0</v>
      </c>
      <c r="N99" s="23" t="str">
        <f t="shared" si="3"/>
        <v/>
      </c>
    </row>
    <row r="100" spans="13:14">
      <c r="M100" s="23">
        <f t="shared" si="2"/>
        <v>0</v>
      </c>
      <c r="N100" s="23" t="str">
        <f t="shared" si="3"/>
        <v/>
      </c>
    </row>
    <row r="101" spans="13:14">
      <c r="M101" s="23">
        <f t="shared" si="2"/>
        <v>0</v>
      </c>
      <c r="N101" s="23" t="str">
        <f t="shared" si="3"/>
        <v/>
      </c>
    </row>
    <row r="102" spans="13:14">
      <c r="M102" s="23">
        <f t="shared" si="2"/>
        <v>0</v>
      </c>
      <c r="N102" s="23" t="str">
        <f t="shared" si="3"/>
        <v/>
      </c>
    </row>
    <row r="103" spans="13:14">
      <c r="M103" s="23">
        <f t="shared" si="2"/>
        <v>0</v>
      </c>
      <c r="N103" s="23" t="str">
        <f t="shared" si="3"/>
        <v/>
      </c>
    </row>
    <row r="104" spans="13:14">
      <c r="M104" s="23">
        <f t="shared" si="2"/>
        <v>0</v>
      </c>
      <c r="N104" s="23" t="str">
        <f t="shared" si="3"/>
        <v/>
      </c>
    </row>
    <row r="105" spans="13:14">
      <c r="M105" s="23">
        <f t="shared" si="2"/>
        <v>0</v>
      </c>
      <c r="N105" s="23" t="str">
        <f t="shared" si="3"/>
        <v/>
      </c>
    </row>
    <row r="106" spans="13:14">
      <c r="M106" s="23">
        <f t="shared" si="2"/>
        <v>0</v>
      </c>
      <c r="N106" s="23" t="str">
        <f t="shared" si="3"/>
        <v/>
      </c>
    </row>
    <row r="107" spans="13:14">
      <c r="M107" s="23">
        <f t="shared" si="2"/>
        <v>0</v>
      </c>
      <c r="N107" s="23" t="str">
        <f t="shared" si="3"/>
        <v/>
      </c>
    </row>
    <row r="108" spans="13:14">
      <c r="M108" s="23">
        <f t="shared" si="2"/>
        <v>0</v>
      </c>
      <c r="N108" s="23" t="str">
        <f t="shared" si="3"/>
        <v/>
      </c>
    </row>
    <row r="109" spans="13:14">
      <c r="M109" s="23">
        <f t="shared" si="2"/>
        <v>0</v>
      </c>
      <c r="N109" s="23" t="str">
        <f t="shared" si="3"/>
        <v/>
      </c>
    </row>
    <row r="110" spans="13:14">
      <c r="M110" s="23">
        <f t="shared" si="2"/>
        <v>0</v>
      </c>
      <c r="N110" s="23" t="str">
        <f t="shared" si="3"/>
        <v/>
      </c>
    </row>
    <row r="111" spans="13:14">
      <c r="M111" s="23">
        <f t="shared" si="2"/>
        <v>0</v>
      </c>
      <c r="N111" s="23" t="str">
        <f t="shared" si="3"/>
        <v/>
      </c>
    </row>
    <row r="112" spans="13:14">
      <c r="M112" s="23">
        <f t="shared" si="2"/>
        <v>0</v>
      </c>
      <c r="N112" s="23" t="str">
        <f t="shared" si="3"/>
        <v/>
      </c>
    </row>
    <row r="113" spans="13:14">
      <c r="M113" s="23">
        <f t="shared" si="2"/>
        <v>0</v>
      </c>
      <c r="N113" s="23" t="str">
        <f t="shared" si="3"/>
        <v/>
      </c>
    </row>
    <row r="114" spans="13:14">
      <c r="M114" s="23">
        <f t="shared" si="2"/>
        <v>0</v>
      </c>
      <c r="N114" s="23" t="str">
        <f t="shared" si="3"/>
        <v/>
      </c>
    </row>
    <row r="115" spans="13:14">
      <c r="M115" s="23">
        <f t="shared" si="2"/>
        <v>0</v>
      </c>
      <c r="N115" s="23" t="str">
        <f t="shared" si="3"/>
        <v/>
      </c>
    </row>
    <row r="116" spans="13:14">
      <c r="M116" s="23">
        <f t="shared" si="2"/>
        <v>0</v>
      </c>
      <c r="N116" s="23" t="str">
        <f t="shared" si="3"/>
        <v/>
      </c>
    </row>
    <row r="117" spans="13:14">
      <c r="M117" s="23">
        <f t="shared" si="2"/>
        <v>0</v>
      </c>
      <c r="N117" s="23" t="str">
        <f t="shared" si="3"/>
        <v/>
      </c>
    </row>
    <row r="118" spans="13:14">
      <c r="M118" s="23">
        <f t="shared" si="2"/>
        <v>0</v>
      </c>
      <c r="N118" s="23" t="str">
        <f t="shared" si="3"/>
        <v/>
      </c>
    </row>
    <row r="119" spans="13:14">
      <c r="M119" s="23">
        <f t="shared" si="2"/>
        <v>0</v>
      </c>
      <c r="N119" s="23" t="str">
        <f t="shared" si="3"/>
        <v/>
      </c>
    </row>
    <row r="120" spans="13:14">
      <c r="M120" s="23">
        <f t="shared" si="2"/>
        <v>0</v>
      </c>
      <c r="N120" s="23" t="str">
        <f t="shared" si="3"/>
        <v/>
      </c>
    </row>
    <row r="121" spans="13:14">
      <c r="M121" s="23">
        <f t="shared" si="2"/>
        <v>0</v>
      </c>
      <c r="N121" s="23" t="str">
        <f t="shared" si="3"/>
        <v/>
      </c>
    </row>
    <row r="122" spans="13:14">
      <c r="M122" s="23">
        <f t="shared" si="2"/>
        <v>0</v>
      </c>
      <c r="N122" s="23" t="str">
        <f t="shared" si="3"/>
        <v/>
      </c>
    </row>
    <row r="123" spans="13:14">
      <c r="M123" s="23">
        <f t="shared" si="2"/>
        <v>0</v>
      </c>
      <c r="N123" s="23" t="str">
        <f t="shared" si="3"/>
        <v/>
      </c>
    </row>
    <row r="124" spans="13:14">
      <c r="M124" s="23">
        <f t="shared" si="2"/>
        <v>0</v>
      </c>
      <c r="N124" s="23" t="str">
        <f t="shared" si="3"/>
        <v/>
      </c>
    </row>
    <row r="125" spans="13:14">
      <c r="M125" s="23">
        <f t="shared" si="2"/>
        <v>0</v>
      </c>
      <c r="N125" s="23" t="str">
        <f t="shared" si="3"/>
        <v/>
      </c>
    </row>
    <row r="126" spans="13:14">
      <c r="M126" s="23">
        <f t="shared" si="2"/>
        <v>0</v>
      </c>
      <c r="N126" s="23" t="str">
        <f t="shared" si="3"/>
        <v/>
      </c>
    </row>
    <row r="127" spans="13:14">
      <c r="M127" s="23">
        <f t="shared" si="2"/>
        <v>0</v>
      </c>
      <c r="N127" s="23" t="str">
        <f t="shared" si="3"/>
        <v/>
      </c>
    </row>
    <row r="128" spans="13:14">
      <c r="M128" s="23">
        <f t="shared" si="2"/>
        <v>0</v>
      </c>
      <c r="N128" s="23" t="str">
        <f t="shared" si="3"/>
        <v/>
      </c>
    </row>
    <row r="129" spans="13:14">
      <c r="M129" s="23">
        <f t="shared" si="2"/>
        <v>0</v>
      </c>
      <c r="N129" s="23" t="str">
        <f t="shared" si="3"/>
        <v/>
      </c>
    </row>
    <row r="130" spans="13:14">
      <c r="M130" s="23">
        <f t="shared" si="2"/>
        <v>0</v>
      </c>
      <c r="N130" s="23" t="str">
        <f t="shared" si="3"/>
        <v/>
      </c>
    </row>
    <row r="131" spans="13:14">
      <c r="M131" s="23">
        <f t="shared" si="2"/>
        <v>0</v>
      </c>
      <c r="N131" s="23" t="str">
        <f t="shared" si="3"/>
        <v/>
      </c>
    </row>
    <row r="132" spans="13:14">
      <c r="M132" s="23">
        <f t="shared" si="2"/>
        <v>0</v>
      </c>
      <c r="N132" s="23" t="str">
        <f t="shared" si="3"/>
        <v/>
      </c>
    </row>
    <row r="133" spans="13:14">
      <c r="M133" s="23">
        <f t="shared" si="2"/>
        <v>0</v>
      </c>
      <c r="N133" s="23" t="str">
        <f t="shared" si="3"/>
        <v/>
      </c>
    </row>
    <row r="134" spans="13:14">
      <c r="M134" s="23">
        <f t="shared" si="2"/>
        <v>0</v>
      </c>
      <c r="N134" s="23" t="str">
        <f t="shared" si="3"/>
        <v/>
      </c>
    </row>
    <row r="135" spans="13:14">
      <c r="M135" s="23">
        <f t="shared" ref="M135:M198" si="4">IF(ISNUMBER(FIND("/",$B135,1)),MID($B135,1,FIND("/",$B135,1)-1),$B135)</f>
        <v>0</v>
      </c>
      <c r="N135" s="23" t="str">
        <f t="shared" ref="N135:N198" si="5">IF(ISNUMBER(FIND("/",$B135,1)),MID($B135,FIND("/",$B135,1)+1,LEN($B135)),"")</f>
        <v/>
      </c>
    </row>
    <row r="136" spans="13:14">
      <c r="M136" s="23">
        <f t="shared" si="4"/>
        <v>0</v>
      </c>
      <c r="N136" s="23" t="str">
        <f t="shared" si="5"/>
        <v/>
      </c>
    </row>
    <row r="137" spans="13:14">
      <c r="M137" s="23">
        <f t="shared" si="4"/>
        <v>0</v>
      </c>
      <c r="N137" s="23" t="str">
        <f t="shared" si="5"/>
        <v/>
      </c>
    </row>
    <row r="138" spans="13:14">
      <c r="M138" s="23">
        <f t="shared" si="4"/>
        <v>0</v>
      </c>
      <c r="N138" s="23" t="str">
        <f t="shared" si="5"/>
        <v/>
      </c>
    </row>
    <row r="139" spans="13:14">
      <c r="M139" s="23">
        <f t="shared" si="4"/>
        <v>0</v>
      </c>
      <c r="N139" s="23" t="str">
        <f t="shared" si="5"/>
        <v/>
      </c>
    </row>
    <row r="140" spans="13:14">
      <c r="M140" s="23">
        <f t="shared" si="4"/>
        <v>0</v>
      </c>
      <c r="N140" s="23" t="str">
        <f t="shared" si="5"/>
        <v/>
      </c>
    </row>
    <row r="141" spans="13:14">
      <c r="M141" s="23">
        <f t="shared" si="4"/>
        <v>0</v>
      </c>
      <c r="N141" s="23" t="str">
        <f t="shared" si="5"/>
        <v/>
      </c>
    </row>
    <row r="142" spans="13:14">
      <c r="M142" s="23">
        <f t="shared" si="4"/>
        <v>0</v>
      </c>
      <c r="N142" s="23" t="str">
        <f t="shared" si="5"/>
        <v/>
      </c>
    </row>
    <row r="143" spans="13:14">
      <c r="M143" s="23">
        <f t="shared" si="4"/>
        <v>0</v>
      </c>
      <c r="N143" s="23" t="str">
        <f t="shared" si="5"/>
        <v/>
      </c>
    </row>
    <row r="144" spans="13:14">
      <c r="M144" s="23">
        <f t="shared" si="4"/>
        <v>0</v>
      </c>
      <c r="N144" s="23" t="str">
        <f t="shared" si="5"/>
        <v/>
      </c>
    </row>
    <row r="145" spans="13:14">
      <c r="M145" s="23">
        <f t="shared" si="4"/>
        <v>0</v>
      </c>
      <c r="N145" s="23" t="str">
        <f t="shared" si="5"/>
        <v/>
      </c>
    </row>
    <row r="146" spans="13:14">
      <c r="M146" s="23">
        <f t="shared" si="4"/>
        <v>0</v>
      </c>
      <c r="N146" s="23" t="str">
        <f t="shared" si="5"/>
        <v/>
      </c>
    </row>
    <row r="147" spans="13:14">
      <c r="M147" s="23">
        <f t="shared" si="4"/>
        <v>0</v>
      </c>
      <c r="N147" s="23" t="str">
        <f t="shared" si="5"/>
        <v/>
      </c>
    </row>
    <row r="148" spans="13:14">
      <c r="M148" s="23">
        <f t="shared" si="4"/>
        <v>0</v>
      </c>
      <c r="N148" s="23" t="str">
        <f t="shared" si="5"/>
        <v/>
      </c>
    </row>
    <row r="149" spans="13:14">
      <c r="M149" s="23">
        <f t="shared" si="4"/>
        <v>0</v>
      </c>
      <c r="N149" s="23" t="str">
        <f t="shared" si="5"/>
        <v/>
      </c>
    </row>
    <row r="150" spans="13:14">
      <c r="M150" s="23">
        <f t="shared" si="4"/>
        <v>0</v>
      </c>
      <c r="N150" s="23" t="str">
        <f t="shared" si="5"/>
        <v/>
      </c>
    </row>
    <row r="151" spans="13:14">
      <c r="M151" s="23">
        <f t="shared" si="4"/>
        <v>0</v>
      </c>
      <c r="N151" s="23" t="str">
        <f t="shared" si="5"/>
        <v/>
      </c>
    </row>
    <row r="152" spans="13:14">
      <c r="M152" s="23">
        <f t="shared" si="4"/>
        <v>0</v>
      </c>
      <c r="N152" s="23" t="str">
        <f t="shared" si="5"/>
        <v/>
      </c>
    </row>
    <row r="153" spans="13:14">
      <c r="M153" s="23">
        <f t="shared" si="4"/>
        <v>0</v>
      </c>
      <c r="N153" s="23" t="str">
        <f t="shared" si="5"/>
        <v/>
      </c>
    </row>
    <row r="154" spans="13:14">
      <c r="M154" s="23">
        <f t="shared" si="4"/>
        <v>0</v>
      </c>
      <c r="N154" s="23" t="str">
        <f t="shared" si="5"/>
        <v/>
      </c>
    </row>
    <row r="155" spans="13:14">
      <c r="M155" s="23">
        <f t="shared" si="4"/>
        <v>0</v>
      </c>
      <c r="N155" s="23" t="str">
        <f t="shared" si="5"/>
        <v/>
      </c>
    </row>
    <row r="156" spans="13:14">
      <c r="M156" s="23">
        <f t="shared" si="4"/>
        <v>0</v>
      </c>
      <c r="N156" s="23" t="str">
        <f t="shared" si="5"/>
        <v/>
      </c>
    </row>
    <row r="157" spans="13:14">
      <c r="M157" s="23">
        <f t="shared" si="4"/>
        <v>0</v>
      </c>
      <c r="N157" s="23" t="str">
        <f t="shared" si="5"/>
        <v/>
      </c>
    </row>
    <row r="158" spans="13:14">
      <c r="M158" s="23">
        <f t="shared" si="4"/>
        <v>0</v>
      </c>
      <c r="N158" s="23" t="str">
        <f t="shared" si="5"/>
        <v/>
      </c>
    </row>
    <row r="159" spans="13:14">
      <c r="M159" s="23">
        <f t="shared" si="4"/>
        <v>0</v>
      </c>
      <c r="N159" s="23" t="str">
        <f t="shared" si="5"/>
        <v/>
      </c>
    </row>
    <row r="160" spans="13:14">
      <c r="M160" s="23">
        <f t="shared" si="4"/>
        <v>0</v>
      </c>
      <c r="N160" s="23" t="str">
        <f t="shared" si="5"/>
        <v/>
      </c>
    </row>
    <row r="161" spans="12:14">
      <c r="M161" s="23">
        <f t="shared" si="4"/>
        <v>0</v>
      </c>
      <c r="N161" s="23" t="str">
        <f t="shared" si="5"/>
        <v/>
      </c>
    </row>
    <row r="162" spans="12:14">
      <c r="M162" s="23">
        <f t="shared" si="4"/>
        <v>0</v>
      </c>
      <c r="N162" s="23" t="str">
        <f t="shared" si="5"/>
        <v/>
      </c>
    </row>
    <row r="163" spans="12:14">
      <c r="M163" s="23">
        <f t="shared" si="4"/>
        <v>0</v>
      </c>
      <c r="N163" s="23" t="str">
        <f t="shared" si="5"/>
        <v/>
      </c>
    </row>
    <row r="164" spans="12:14">
      <c r="M164" s="23">
        <f t="shared" si="4"/>
        <v>0</v>
      </c>
      <c r="N164" s="23" t="str">
        <f t="shared" si="5"/>
        <v/>
      </c>
    </row>
    <row r="165" spans="12:14">
      <c r="M165" s="23">
        <f t="shared" si="4"/>
        <v>0</v>
      </c>
      <c r="N165" s="23" t="str">
        <f t="shared" si="5"/>
        <v/>
      </c>
    </row>
    <row r="166" spans="12:14">
      <c r="M166" s="23">
        <f t="shared" si="4"/>
        <v>0</v>
      </c>
      <c r="N166" s="23" t="str">
        <f t="shared" si="5"/>
        <v/>
      </c>
    </row>
    <row r="167" spans="12:14">
      <c r="M167" s="23">
        <f t="shared" si="4"/>
        <v>0</v>
      </c>
      <c r="N167" s="23" t="str">
        <f t="shared" si="5"/>
        <v/>
      </c>
    </row>
    <row r="168" spans="12:14">
      <c r="M168" s="23">
        <f t="shared" si="4"/>
        <v>0</v>
      </c>
      <c r="N168" s="23" t="str">
        <f t="shared" si="5"/>
        <v/>
      </c>
    </row>
    <row r="169" spans="12:14">
      <c r="M169" s="23">
        <f t="shared" si="4"/>
        <v>0</v>
      </c>
      <c r="N169" s="23" t="str">
        <f t="shared" si="5"/>
        <v/>
      </c>
    </row>
    <row r="170" spans="12:14">
      <c r="M170" s="23">
        <f t="shared" si="4"/>
        <v>0</v>
      </c>
      <c r="N170" s="23" t="str">
        <f t="shared" si="5"/>
        <v/>
      </c>
    </row>
    <row r="171" spans="12:14">
      <c r="M171" s="23">
        <f t="shared" si="4"/>
        <v>0</v>
      </c>
      <c r="N171" s="23" t="str">
        <f t="shared" si="5"/>
        <v/>
      </c>
    </row>
    <row r="172" spans="12:14">
      <c r="M172" s="23">
        <f t="shared" si="4"/>
        <v>0</v>
      </c>
      <c r="N172" s="23" t="str">
        <f t="shared" si="5"/>
        <v/>
      </c>
    </row>
    <row r="173" spans="12:14">
      <c r="M173" s="23">
        <f t="shared" si="4"/>
        <v>0</v>
      </c>
      <c r="N173" s="23" t="str">
        <f t="shared" si="5"/>
        <v/>
      </c>
    </row>
    <row r="174" spans="12:14">
      <c r="L174" s="25"/>
      <c r="M174" s="23">
        <f t="shared" si="4"/>
        <v>0</v>
      </c>
      <c r="N174" s="23" t="str">
        <f t="shared" si="5"/>
        <v/>
      </c>
    </row>
    <row r="175" spans="12:14">
      <c r="L175" s="25"/>
      <c r="M175" s="23">
        <f t="shared" si="4"/>
        <v>0</v>
      </c>
      <c r="N175" s="23" t="str">
        <f t="shared" si="5"/>
        <v/>
      </c>
    </row>
    <row r="176" spans="12:14">
      <c r="L176" s="25"/>
      <c r="M176" s="23">
        <f t="shared" si="4"/>
        <v>0</v>
      </c>
      <c r="N176" s="23" t="str">
        <f t="shared" si="5"/>
        <v/>
      </c>
    </row>
    <row r="177" spans="12:14">
      <c r="L177" s="25"/>
      <c r="M177" s="23">
        <f t="shared" si="4"/>
        <v>0</v>
      </c>
      <c r="N177" s="23" t="str">
        <f t="shared" si="5"/>
        <v/>
      </c>
    </row>
    <row r="178" spans="12:14">
      <c r="L178" s="25"/>
      <c r="M178" s="23">
        <f t="shared" si="4"/>
        <v>0</v>
      </c>
      <c r="N178" s="23" t="str">
        <f t="shared" si="5"/>
        <v/>
      </c>
    </row>
    <row r="179" spans="12:14">
      <c r="L179" s="25"/>
      <c r="M179" s="23">
        <f t="shared" si="4"/>
        <v>0</v>
      </c>
      <c r="N179" s="23" t="str">
        <f t="shared" si="5"/>
        <v/>
      </c>
    </row>
    <row r="180" spans="12:14">
      <c r="L180" s="25"/>
      <c r="M180" s="23">
        <f t="shared" si="4"/>
        <v>0</v>
      </c>
      <c r="N180" s="23" t="str">
        <f t="shared" si="5"/>
        <v/>
      </c>
    </row>
    <row r="181" spans="12:14">
      <c r="L181" s="25"/>
      <c r="M181" s="23">
        <f t="shared" si="4"/>
        <v>0</v>
      </c>
      <c r="N181" s="23" t="str">
        <f t="shared" si="5"/>
        <v/>
      </c>
    </row>
    <row r="182" spans="12:14">
      <c r="L182" s="25"/>
      <c r="M182" s="23">
        <f t="shared" si="4"/>
        <v>0</v>
      </c>
      <c r="N182" s="23" t="str">
        <f t="shared" si="5"/>
        <v/>
      </c>
    </row>
    <row r="183" spans="12:14">
      <c r="L183" s="25"/>
      <c r="M183" s="23">
        <f t="shared" si="4"/>
        <v>0</v>
      </c>
      <c r="N183" s="23" t="str">
        <f t="shared" si="5"/>
        <v/>
      </c>
    </row>
    <row r="184" spans="12:14">
      <c r="L184" s="25"/>
      <c r="M184" s="23">
        <f t="shared" si="4"/>
        <v>0</v>
      </c>
      <c r="N184" s="23" t="str">
        <f t="shared" si="5"/>
        <v/>
      </c>
    </row>
    <row r="185" spans="12:14">
      <c r="L185" s="25"/>
      <c r="M185" s="23">
        <f t="shared" si="4"/>
        <v>0</v>
      </c>
      <c r="N185" s="23" t="str">
        <f t="shared" si="5"/>
        <v/>
      </c>
    </row>
    <row r="186" spans="12:14">
      <c r="L186" s="25"/>
      <c r="M186" s="23">
        <f t="shared" si="4"/>
        <v>0</v>
      </c>
      <c r="N186" s="23" t="str">
        <f t="shared" si="5"/>
        <v/>
      </c>
    </row>
    <row r="187" spans="12:14">
      <c r="L187" s="25"/>
      <c r="M187" s="23">
        <f t="shared" si="4"/>
        <v>0</v>
      </c>
      <c r="N187" s="23" t="str">
        <f t="shared" si="5"/>
        <v/>
      </c>
    </row>
    <row r="188" spans="12:14">
      <c r="L188" s="25"/>
      <c r="M188" s="23">
        <f t="shared" si="4"/>
        <v>0</v>
      </c>
      <c r="N188" s="23" t="str">
        <f t="shared" si="5"/>
        <v/>
      </c>
    </row>
    <row r="189" spans="12:14">
      <c r="L189" s="25"/>
      <c r="M189" s="23">
        <f t="shared" si="4"/>
        <v>0</v>
      </c>
      <c r="N189" s="23" t="str">
        <f t="shared" si="5"/>
        <v/>
      </c>
    </row>
    <row r="190" spans="12:14">
      <c r="L190" s="25"/>
      <c r="M190" s="23">
        <f t="shared" si="4"/>
        <v>0</v>
      </c>
      <c r="N190" s="23" t="str">
        <f t="shared" si="5"/>
        <v/>
      </c>
    </row>
    <row r="191" spans="12:14">
      <c r="L191" s="25"/>
      <c r="M191" s="23">
        <f t="shared" si="4"/>
        <v>0</v>
      </c>
      <c r="N191" s="23" t="str">
        <f t="shared" si="5"/>
        <v/>
      </c>
    </row>
    <row r="192" spans="12:14">
      <c r="L192" s="25"/>
      <c r="M192" s="23">
        <f t="shared" si="4"/>
        <v>0</v>
      </c>
      <c r="N192" s="23" t="str">
        <f t="shared" si="5"/>
        <v/>
      </c>
    </row>
    <row r="193" spans="12:14">
      <c r="L193" s="25"/>
      <c r="M193" s="23">
        <f t="shared" si="4"/>
        <v>0</v>
      </c>
      <c r="N193" s="23" t="str">
        <f t="shared" si="5"/>
        <v/>
      </c>
    </row>
    <row r="194" spans="12:14">
      <c r="L194" s="25"/>
      <c r="M194" s="23">
        <f t="shared" si="4"/>
        <v>0</v>
      </c>
      <c r="N194" s="23" t="str">
        <f t="shared" si="5"/>
        <v/>
      </c>
    </row>
    <row r="195" spans="12:14">
      <c r="L195" s="91"/>
      <c r="M195" s="23">
        <f t="shared" si="4"/>
        <v>0</v>
      </c>
      <c r="N195" s="23" t="str">
        <f t="shared" si="5"/>
        <v/>
      </c>
    </row>
    <row r="196" spans="12:14">
      <c r="L196" s="91"/>
      <c r="M196" s="23">
        <f t="shared" si="4"/>
        <v>0</v>
      </c>
      <c r="N196" s="23" t="str">
        <f t="shared" si="5"/>
        <v/>
      </c>
    </row>
    <row r="197" spans="12:14">
      <c r="L197" s="91"/>
      <c r="M197" s="23">
        <f t="shared" si="4"/>
        <v>0</v>
      </c>
      <c r="N197" s="23" t="str">
        <f t="shared" si="5"/>
        <v/>
      </c>
    </row>
    <row r="198" spans="12:14">
      <c r="L198" s="91"/>
      <c r="M198" s="23">
        <f t="shared" si="4"/>
        <v>0</v>
      </c>
      <c r="N198" s="23" t="str">
        <f t="shared" si="5"/>
        <v/>
      </c>
    </row>
    <row r="199" spans="12:14">
      <c r="L199" s="91"/>
      <c r="M199" s="23">
        <f t="shared" ref="M199:M262" si="6">IF(ISNUMBER(FIND("/",$B199,1)),MID($B199,1,FIND("/",$B199,1)-1),$B199)</f>
        <v>0</v>
      </c>
      <c r="N199" s="23" t="str">
        <f t="shared" ref="N199:N262" si="7">IF(ISNUMBER(FIND("/",$B199,1)),MID($B199,FIND("/",$B199,1)+1,LEN($B199)),"")</f>
        <v/>
      </c>
    </row>
    <row r="200" spans="12:14">
      <c r="L200" s="91"/>
      <c r="M200" s="23">
        <f t="shared" si="6"/>
        <v>0</v>
      </c>
      <c r="N200" s="23" t="str">
        <f t="shared" si="7"/>
        <v/>
      </c>
    </row>
    <row r="201" spans="12:14">
      <c r="L201" s="91"/>
      <c r="M201" s="23">
        <f t="shared" si="6"/>
        <v>0</v>
      </c>
      <c r="N201" s="23" t="str">
        <f t="shared" si="7"/>
        <v/>
      </c>
    </row>
    <row r="202" spans="12:14">
      <c r="L202" s="91"/>
      <c r="M202" s="23">
        <f t="shared" si="6"/>
        <v>0</v>
      </c>
      <c r="N202" s="23" t="str">
        <f t="shared" si="7"/>
        <v/>
      </c>
    </row>
    <row r="203" spans="12:14">
      <c r="L203" s="91"/>
      <c r="M203" s="23">
        <f t="shared" si="6"/>
        <v>0</v>
      </c>
      <c r="N203" s="23" t="str">
        <f t="shared" si="7"/>
        <v/>
      </c>
    </row>
    <row r="204" spans="12:14">
      <c r="L204" s="91"/>
      <c r="M204" s="23">
        <f t="shared" si="6"/>
        <v>0</v>
      </c>
      <c r="N204" s="23" t="str">
        <f t="shared" si="7"/>
        <v/>
      </c>
    </row>
    <row r="205" spans="12:14">
      <c r="L205" s="91"/>
      <c r="M205" s="23">
        <f t="shared" si="6"/>
        <v>0</v>
      </c>
      <c r="N205" s="23" t="str">
        <f t="shared" si="7"/>
        <v/>
      </c>
    </row>
    <row r="206" spans="12:14">
      <c r="L206" s="91"/>
      <c r="M206" s="23">
        <f t="shared" si="6"/>
        <v>0</v>
      </c>
      <c r="N206" s="23" t="str">
        <f t="shared" si="7"/>
        <v/>
      </c>
    </row>
    <row r="207" spans="12:14">
      <c r="L207" s="91"/>
      <c r="M207" s="23">
        <f t="shared" si="6"/>
        <v>0</v>
      </c>
      <c r="N207" s="23" t="str">
        <f t="shared" si="7"/>
        <v/>
      </c>
    </row>
    <row r="208" spans="12:14">
      <c r="L208" s="91"/>
      <c r="M208" s="23">
        <f t="shared" si="6"/>
        <v>0</v>
      </c>
      <c r="N208" s="23" t="str">
        <f t="shared" si="7"/>
        <v/>
      </c>
    </row>
    <row r="209" spans="12:14">
      <c r="L209" s="91"/>
      <c r="M209" s="23">
        <f t="shared" si="6"/>
        <v>0</v>
      </c>
      <c r="N209" s="23" t="str">
        <f t="shared" si="7"/>
        <v/>
      </c>
    </row>
    <row r="210" spans="12:14">
      <c r="L210" s="91"/>
      <c r="M210" s="23">
        <f t="shared" si="6"/>
        <v>0</v>
      </c>
      <c r="N210" s="23" t="str">
        <f t="shared" si="7"/>
        <v/>
      </c>
    </row>
    <row r="211" spans="12:14">
      <c r="L211" s="91"/>
      <c r="M211" s="23">
        <f t="shared" si="6"/>
        <v>0</v>
      </c>
      <c r="N211" s="23" t="str">
        <f t="shared" si="7"/>
        <v/>
      </c>
    </row>
    <row r="212" spans="12:14">
      <c r="L212" s="91"/>
      <c r="M212" s="23">
        <f t="shared" si="6"/>
        <v>0</v>
      </c>
      <c r="N212" s="23" t="str">
        <f t="shared" si="7"/>
        <v/>
      </c>
    </row>
    <row r="213" spans="12:14">
      <c r="L213" s="91"/>
      <c r="M213" s="23">
        <f t="shared" si="6"/>
        <v>0</v>
      </c>
      <c r="N213" s="23" t="str">
        <f t="shared" si="7"/>
        <v/>
      </c>
    </row>
    <row r="214" spans="12:14">
      <c r="L214" s="91"/>
      <c r="M214" s="23">
        <f t="shared" si="6"/>
        <v>0</v>
      </c>
      <c r="N214" s="23" t="str">
        <f t="shared" si="7"/>
        <v/>
      </c>
    </row>
    <row r="215" spans="12:14">
      <c r="L215" s="91"/>
      <c r="M215" s="23">
        <f t="shared" si="6"/>
        <v>0</v>
      </c>
      <c r="N215" s="23" t="str">
        <f t="shared" si="7"/>
        <v/>
      </c>
    </row>
    <row r="216" spans="12:14">
      <c r="L216" s="91"/>
      <c r="M216" s="23">
        <f t="shared" si="6"/>
        <v>0</v>
      </c>
      <c r="N216" s="23" t="str">
        <f t="shared" si="7"/>
        <v/>
      </c>
    </row>
    <row r="217" spans="12:14">
      <c r="L217" s="25"/>
      <c r="M217" s="23">
        <f t="shared" si="6"/>
        <v>0</v>
      </c>
      <c r="N217" s="23" t="str">
        <f t="shared" si="7"/>
        <v/>
      </c>
    </row>
    <row r="218" spans="12:14">
      <c r="L218" s="25"/>
      <c r="M218" s="23">
        <f t="shared" si="6"/>
        <v>0</v>
      </c>
      <c r="N218" s="23" t="str">
        <f t="shared" si="7"/>
        <v/>
      </c>
    </row>
    <row r="219" spans="12:14">
      <c r="L219" s="25"/>
      <c r="M219" s="23">
        <f t="shared" si="6"/>
        <v>0</v>
      </c>
      <c r="N219" s="23" t="str">
        <f t="shared" si="7"/>
        <v/>
      </c>
    </row>
    <row r="220" spans="12:14">
      <c r="L220" s="25"/>
      <c r="M220" s="23">
        <f t="shared" si="6"/>
        <v>0</v>
      </c>
      <c r="N220" s="23" t="str">
        <f t="shared" si="7"/>
        <v/>
      </c>
    </row>
    <row r="221" spans="12:14">
      <c r="L221" s="25"/>
      <c r="M221" s="23">
        <f t="shared" si="6"/>
        <v>0</v>
      </c>
      <c r="N221" s="23" t="str">
        <f t="shared" si="7"/>
        <v/>
      </c>
    </row>
    <row r="222" spans="12:14">
      <c r="L222" s="25"/>
      <c r="M222" s="23">
        <f t="shared" si="6"/>
        <v>0</v>
      </c>
      <c r="N222" s="23" t="str">
        <f t="shared" si="7"/>
        <v/>
      </c>
    </row>
    <row r="223" spans="12:14">
      <c r="L223" s="25"/>
      <c r="M223" s="23">
        <f t="shared" si="6"/>
        <v>0</v>
      </c>
      <c r="N223" s="23" t="str">
        <f t="shared" si="7"/>
        <v/>
      </c>
    </row>
    <row r="224" spans="12:14">
      <c r="M224" s="23">
        <f t="shared" si="6"/>
        <v>0</v>
      </c>
      <c r="N224" s="23" t="str">
        <f t="shared" si="7"/>
        <v/>
      </c>
    </row>
    <row r="225" spans="13:14">
      <c r="M225" s="23">
        <f t="shared" si="6"/>
        <v>0</v>
      </c>
      <c r="N225" s="23" t="str">
        <f t="shared" si="7"/>
        <v/>
      </c>
    </row>
    <row r="226" spans="13:14">
      <c r="M226" s="23">
        <f t="shared" si="6"/>
        <v>0</v>
      </c>
      <c r="N226" s="23" t="str">
        <f t="shared" si="7"/>
        <v/>
      </c>
    </row>
    <row r="227" spans="13:14">
      <c r="M227" s="23">
        <f t="shared" si="6"/>
        <v>0</v>
      </c>
      <c r="N227" s="23" t="str">
        <f t="shared" si="7"/>
        <v/>
      </c>
    </row>
    <row r="228" spans="13:14">
      <c r="M228" s="23">
        <f t="shared" si="6"/>
        <v>0</v>
      </c>
      <c r="N228" s="23" t="str">
        <f t="shared" si="7"/>
        <v/>
      </c>
    </row>
    <row r="229" spans="13:14">
      <c r="M229" s="23">
        <f t="shared" si="6"/>
        <v>0</v>
      </c>
      <c r="N229" s="23" t="str">
        <f t="shared" si="7"/>
        <v/>
      </c>
    </row>
    <row r="230" spans="13:14">
      <c r="M230" s="23">
        <f t="shared" si="6"/>
        <v>0</v>
      </c>
      <c r="N230" s="23" t="str">
        <f t="shared" si="7"/>
        <v/>
      </c>
    </row>
    <row r="231" spans="13:14">
      <c r="M231" s="23">
        <f t="shared" si="6"/>
        <v>0</v>
      </c>
      <c r="N231" s="23" t="str">
        <f t="shared" si="7"/>
        <v/>
      </c>
    </row>
    <row r="232" spans="13:14">
      <c r="M232" s="23">
        <f t="shared" si="6"/>
        <v>0</v>
      </c>
      <c r="N232" s="23" t="str">
        <f t="shared" si="7"/>
        <v/>
      </c>
    </row>
    <row r="233" spans="13:14">
      <c r="M233" s="23">
        <f t="shared" si="6"/>
        <v>0</v>
      </c>
      <c r="N233" s="23" t="str">
        <f t="shared" si="7"/>
        <v/>
      </c>
    </row>
    <row r="234" spans="13:14">
      <c r="M234" s="23">
        <f t="shared" si="6"/>
        <v>0</v>
      </c>
      <c r="N234" s="23" t="str">
        <f t="shared" si="7"/>
        <v/>
      </c>
    </row>
    <row r="235" spans="13:14">
      <c r="M235" s="23">
        <f t="shared" si="6"/>
        <v>0</v>
      </c>
      <c r="N235" s="23" t="str">
        <f t="shared" si="7"/>
        <v/>
      </c>
    </row>
    <row r="236" spans="13:14">
      <c r="M236" s="23">
        <f t="shared" si="6"/>
        <v>0</v>
      </c>
      <c r="N236" s="23" t="str">
        <f t="shared" si="7"/>
        <v/>
      </c>
    </row>
    <row r="237" spans="13:14">
      <c r="M237" s="23">
        <f t="shared" si="6"/>
        <v>0</v>
      </c>
      <c r="N237" s="23" t="str">
        <f t="shared" si="7"/>
        <v/>
      </c>
    </row>
    <row r="238" spans="13:14">
      <c r="M238" s="23">
        <f t="shared" si="6"/>
        <v>0</v>
      </c>
      <c r="N238" s="23" t="str">
        <f t="shared" si="7"/>
        <v/>
      </c>
    </row>
    <row r="239" spans="13:14">
      <c r="M239" s="23">
        <f t="shared" si="6"/>
        <v>0</v>
      </c>
      <c r="N239" s="23" t="str">
        <f t="shared" si="7"/>
        <v/>
      </c>
    </row>
    <row r="240" spans="13:14">
      <c r="M240" s="23">
        <f t="shared" si="6"/>
        <v>0</v>
      </c>
      <c r="N240" s="23" t="str">
        <f t="shared" si="7"/>
        <v/>
      </c>
    </row>
    <row r="241" spans="13:14">
      <c r="M241" s="23">
        <f t="shared" si="6"/>
        <v>0</v>
      </c>
      <c r="N241" s="23" t="str">
        <f t="shared" si="7"/>
        <v/>
      </c>
    </row>
    <row r="242" spans="13:14">
      <c r="M242" s="23">
        <f t="shared" si="6"/>
        <v>0</v>
      </c>
      <c r="N242" s="23" t="str">
        <f t="shared" si="7"/>
        <v/>
      </c>
    </row>
    <row r="243" spans="13:14">
      <c r="M243" s="23">
        <f t="shared" si="6"/>
        <v>0</v>
      </c>
      <c r="N243" s="23" t="str">
        <f t="shared" si="7"/>
        <v/>
      </c>
    </row>
    <row r="244" spans="13:14">
      <c r="M244" s="23">
        <f t="shared" si="6"/>
        <v>0</v>
      </c>
      <c r="N244" s="23" t="str">
        <f t="shared" si="7"/>
        <v/>
      </c>
    </row>
    <row r="245" spans="13:14">
      <c r="M245" s="23">
        <f t="shared" si="6"/>
        <v>0</v>
      </c>
      <c r="N245" s="23" t="str">
        <f t="shared" si="7"/>
        <v/>
      </c>
    </row>
    <row r="246" spans="13:14">
      <c r="M246" s="23">
        <f t="shared" si="6"/>
        <v>0</v>
      </c>
      <c r="N246" s="23" t="str">
        <f t="shared" si="7"/>
        <v/>
      </c>
    </row>
    <row r="247" spans="13:14">
      <c r="M247" s="23">
        <f t="shared" si="6"/>
        <v>0</v>
      </c>
      <c r="N247" s="23" t="str">
        <f t="shared" si="7"/>
        <v/>
      </c>
    </row>
    <row r="248" spans="13:14">
      <c r="M248" s="23">
        <f t="shared" si="6"/>
        <v>0</v>
      </c>
      <c r="N248" s="23" t="str">
        <f t="shared" si="7"/>
        <v/>
      </c>
    </row>
    <row r="249" spans="13:14">
      <c r="M249" s="23">
        <f t="shared" si="6"/>
        <v>0</v>
      </c>
      <c r="N249" s="23" t="str">
        <f t="shared" si="7"/>
        <v/>
      </c>
    </row>
    <row r="250" spans="13:14">
      <c r="M250" s="23">
        <f t="shared" si="6"/>
        <v>0</v>
      </c>
      <c r="N250" s="23" t="str">
        <f t="shared" si="7"/>
        <v/>
      </c>
    </row>
    <row r="251" spans="13:14">
      <c r="M251" s="23">
        <f t="shared" si="6"/>
        <v>0</v>
      </c>
      <c r="N251" s="23" t="str">
        <f t="shared" si="7"/>
        <v/>
      </c>
    </row>
    <row r="252" spans="13:14">
      <c r="M252" s="23">
        <f t="shared" si="6"/>
        <v>0</v>
      </c>
      <c r="N252" s="23" t="str">
        <f t="shared" si="7"/>
        <v/>
      </c>
    </row>
    <row r="253" spans="13:14">
      <c r="M253" s="23">
        <f t="shared" si="6"/>
        <v>0</v>
      </c>
      <c r="N253" s="23" t="str">
        <f t="shared" si="7"/>
        <v/>
      </c>
    </row>
    <row r="254" spans="13:14">
      <c r="M254" s="23">
        <f t="shared" si="6"/>
        <v>0</v>
      </c>
      <c r="N254" s="23" t="str">
        <f t="shared" si="7"/>
        <v/>
      </c>
    </row>
    <row r="255" spans="13:14">
      <c r="M255" s="23">
        <f t="shared" si="6"/>
        <v>0</v>
      </c>
      <c r="N255" s="23" t="str">
        <f t="shared" si="7"/>
        <v/>
      </c>
    </row>
    <row r="256" spans="13:14">
      <c r="M256" s="23">
        <f t="shared" si="6"/>
        <v>0</v>
      </c>
      <c r="N256" s="23" t="str">
        <f t="shared" si="7"/>
        <v/>
      </c>
    </row>
    <row r="257" spans="13:14">
      <c r="M257" s="23">
        <f t="shared" si="6"/>
        <v>0</v>
      </c>
      <c r="N257" s="23" t="str">
        <f t="shared" si="7"/>
        <v/>
      </c>
    </row>
    <row r="258" spans="13:14">
      <c r="M258" s="23">
        <f t="shared" si="6"/>
        <v>0</v>
      </c>
      <c r="N258" s="23" t="str">
        <f t="shared" si="7"/>
        <v/>
      </c>
    </row>
    <row r="259" spans="13:14">
      <c r="M259" s="23">
        <f t="shared" si="6"/>
        <v>0</v>
      </c>
      <c r="N259" s="23" t="str">
        <f t="shared" si="7"/>
        <v/>
      </c>
    </row>
    <row r="260" spans="13:14">
      <c r="M260" s="23">
        <f t="shared" si="6"/>
        <v>0</v>
      </c>
      <c r="N260" s="23" t="str">
        <f t="shared" si="7"/>
        <v/>
      </c>
    </row>
    <row r="261" spans="13:14">
      <c r="M261" s="23">
        <f t="shared" si="6"/>
        <v>0</v>
      </c>
      <c r="N261" s="23" t="str">
        <f t="shared" si="7"/>
        <v/>
      </c>
    </row>
    <row r="262" spans="13:14">
      <c r="M262" s="23">
        <f t="shared" si="6"/>
        <v>0</v>
      </c>
      <c r="N262" s="23" t="str">
        <f t="shared" si="7"/>
        <v/>
      </c>
    </row>
    <row r="263" spans="13:14">
      <c r="M263" s="23">
        <f t="shared" ref="M263:M301" si="8">IF(ISNUMBER(FIND("/",$B263,1)),MID($B263,1,FIND("/",$B263,1)-1),$B263)</f>
        <v>0</v>
      </c>
      <c r="N263" s="23" t="str">
        <f t="shared" ref="N263:N301" si="9">IF(ISNUMBER(FIND("/",$B263,1)),MID($B263,FIND("/",$B263,1)+1,LEN($B263)),"")</f>
        <v/>
      </c>
    </row>
    <row r="264" spans="13:14">
      <c r="M264" s="23">
        <f t="shared" si="8"/>
        <v>0</v>
      </c>
      <c r="N264" s="23" t="str">
        <f t="shared" si="9"/>
        <v/>
      </c>
    </row>
    <row r="265" spans="13:14">
      <c r="M265" s="23">
        <f t="shared" si="8"/>
        <v>0</v>
      </c>
      <c r="N265" s="23" t="str">
        <f t="shared" si="9"/>
        <v/>
      </c>
    </row>
    <row r="266" spans="13:14">
      <c r="M266" s="23">
        <f t="shared" si="8"/>
        <v>0</v>
      </c>
      <c r="N266" s="23" t="str">
        <f t="shared" si="9"/>
        <v/>
      </c>
    </row>
    <row r="267" spans="13:14">
      <c r="M267" s="23">
        <f t="shared" si="8"/>
        <v>0</v>
      </c>
      <c r="N267" s="23" t="str">
        <f t="shared" si="9"/>
        <v/>
      </c>
    </row>
    <row r="268" spans="13:14">
      <c r="M268" s="23">
        <f t="shared" si="8"/>
        <v>0</v>
      </c>
      <c r="N268" s="23" t="str">
        <f t="shared" si="9"/>
        <v/>
      </c>
    </row>
    <row r="269" spans="13:14">
      <c r="M269" s="23">
        <f t="shared" si="8"/>
        <v>0</v>
      </c>
      <c r="N269" s="23" t="str">
        <f t="shared" si="9"/>
        <v/>
      </c>
    </row>
    <row r="270" spans="13:14">
      <c r="M270" s="23">
        <f t="shared" si="8"/>
        <v>0</v>
      </c>
      <c r="N270" s="23" t="str">
        <f t="shared" si="9"/>
        <v/>
      </c>
    </row>
    <row r="271" spans="13:14">
      <c r="M271" s="23">
        <f t="shared" si="8"/>
        <v>0</v>
      </c>
      <c r="N271" s="23" t="str">
        <f t="shared" si="9"/>
        <v/>
      </c>
    </row>
    <row r="272" spans="13:14">
      <c r="M272" s="23">
        <f t="shared" si="8"/>
        <v>0</v>
      </c>
      <c r="N272" s="23" t="str">
        <f t="shared" si="9"/>
        <v/>
      </c>
    </row>
    <row r="273" spans="13:14">
      <c r="M273" s="23">
        <f t="shared" si="8"/>
        <v>0</v>
      </c>
      <c r="N273" s="23" t="str">
        <f t="shared" si="9"/>
        <v/>
      </c>
    </row>
    <row r="274" spans="13:14">
      <c r="M274" s="23">
        <f t="shared" si="8"/>
        <v>0</v>
      </c>
      <c r="N274" s="23" t="str">
        <f t="shared" si="9"/>
        <v/>
      </c>
    </row>
    <row r="275" spans="13:14">
      <c r="M275" s="23">
        <f t="shared" si="8"/>
        <v>0</v>
      </c>
      <c r="N275" s="23" t="str">
        <f t="shared" si="9"/>
        <v/>
      </c>
    </row>
    <row r="276" spans="13:14">
      <c r="M276" s="23">
        <f t="shared" si="8"/>
        <v>0</v>
      </c>
      <c r="N276" s="23" t="str">
        <f t="shared" si="9"/>
        <v/>
      </c>
    </row>
    <row r="277" spans="13:14">
      <c r="M277" s="23">
        <f t="shared" si="8"/>
        <v>0</v>
      </c>
      <c r="N277" s="23" t="str">
        <f t="shared" si="9"/>
        <v/>
      </c>
    </row>
    <row r="278" spans="13:14">
      <c r="M278" s="23">
        <f t="shared" si="8"/>
        <v>0</v>
      </c>
      <c r="N278" s="23" t="str">
        <f t="shared" si="9"/>
        <v/>
      </c>
    </row>
    <row r="279" spans="13:14">
      <c r="M279" s="23">
        <f t="shared" si="8"/>
        <v>0</v>
      </c>
      <c r="N279" s="23" t="str">
        <f t="shared" si="9"/>
        <v/>
      </c>
    </row>
    <row r="280" spans="13:14">
      <c r="M280" s="23">
        <f t="shared" si="8"/>
        <v>0</v>
      </c>
      <c r="N280" s="23" t="str">
        <f t="shared" si="9"/>
        <v/>
      </c>
    </row>
    <row r="281" spans="13:14">
      <c r="M281" s="23">
        <f t="shared" si="8"/>
        <v>0</v>
      </c>
      <c r="N281" s="23" t="str">
        <f t="shared" si="9"/>
        <v/>
      </c>
    </row>
    <row r="282" spans="13:14">
      <c r="M282" s="23">
        <f t="shared" si="8"/>
        <v>0</v>
      </c>
      <c r="N282" s="23" t="str">
        <f t="shared" si="9"/>
        <v/>
      </c>
    </row>
    <row r="283" spans="13:14">
      <c r="M283" s="23">
        <f t="shared" si="8"/>
        <v>0</v>
      </c>
      <c r="N283" s="23" t="str">
        <f t="shared" si="9"/>
        <v/>
      </c>
    </row>
    <row r="284" spans="13:14">
      <c r="M284" s="23">
        <f t="shared" si="8"/>
        <v>0</v>
      </c>
      <c r="N284" s="23" t="str">
        <f t="shared" si="9"/>
        <v/>
      </c>
    </row>
    <row r="285" spans="13:14">
      <c r="M285" s="23">
        <f t="shared" si="8"/>
        <v>0</v>
      </c>
      <c r="N285" s="23" t="str">
        <f t="shared" si="9"/>
        <v/>
      </c>
    </row>
    <row r="286" spans="13:14">
      <c r="M286" s="23">
        <f t="shared" si="8"/>
        <v>0</v>
      </c>
      <c r="N286" s="23" t="str">
        <f t="shared" si="9"/>
        <v/>
      </c>
    </row>
    <row r="287" spans="13:14">
      <c r="M287" s="23">
        <f t="shared" si="8"/>
        <v>0</v>
      </c>
      <c r="N287" s="23" t="str">
        <f t="shared" si="9"/>
        <v/>
      </c>
    </row>
    <row r="288" spans="13:14">
      <c r="M288" s="23">
        <f t="shared" si="8"/>
        <v>0</v>
      </c>
      <c r="N288" s="23" t="str">
        <f t="shared" si="9"/>
        <v/>
      </c>
    </row>
    <row r="289" spans="12:14">
      <c r="M289" s="23">
        <f t="shared" si="8"/>
        <v>0</v>
      </c>
      <c r="N289" s="23" t="str">
        <f t="shared" si="9"/>
        <v/>
      </c>
    </row>
    <row r="290" spans="12:14">
      <c r="M290" s="23">
        <f t="shared" si="8"/>
        <v>0</v>
      </c>
      <c r="N290" s="23" t="str">
        <f t="shared" si="9"/>
        <v/>
      </c>
    </row>
    <row r="291" spans="12:14">
      <c r="M291" s="23">
        <f t="shared" si="8"/>
        <v>0</v>
      </c>
      <c r="N291" s="23" t="str">
        <f t="shared" si="9"/>
        <v/>
      </c>
    </row>
    <row r="292" spans="12:14">
      <c r="M292" s="23">
        <f t="shared" si="8"/>
        <v>0</v>
      </c>
      <c r="N292" s="23" t="str">
        <f t="shared" si="9"/>
        <v/>
      </c>
    </row>
    <row r="293" spans="12:14">
      <c r="M293" s="23">
        <f t="shared" si="8"/>
        <v>0</v>
      </c>
      <c r="N293" s="23" t="str">
        <f t="shared" si="9"/>
        <v/>
      </c>
    </row>
    <row r="294" spans="12:14">
      <c r="M294" s="23">
        <f t="shared" si="8"/>
        <v>0</v>
      </c>
      <c r="N294" s="23" t="str">
        <f t="shared" si="9"/>
        <v/>
      </c>
    </row>
    <row r="295" spans="12:14">
      <c r="M295" s="23">
        <f t="shared" si="8"/>
        <v>0</v>
      </c>
      <c r="N295" s="23" t="str">
        <f t="shared" si="9"/>
        <v/>
      </c>
    </row>
    <row r="296" spans="12:14">
      <c r="M296" s="23">
        <f t="shared" si="8"/>
        <v>0</v>
      </c>
      <c r="N296" s="23" t="str">
        <f t="shared" si="9"/>
        <v/>
      </c>
    </row>
    <row r="297" spans="12:14">
      <c r="L297" s="92"/>
      <c r="M297" s="23">
        <f t="shared" si="8"/>
        <v>0</v>
      </c>
      <c r="N297" s="23" t="str">
        <f t="shared" si="9"/>
        <v/>
      </c>
    </row>
    <row r="298" spans="12:14">
      <c r="L298" s="88"/>
      <c r="M298" s="23">
        <f t="shared" si="8"/>
        <v>0</v>
      </c>
      <c r="N298" s="23" t="str">
        <f t="shared" si="9"/>
        <v/>
      </c>
    </row>
    <row r="299" spans="12:14">
      <c r="L299" s="88"/>
      <c r="M299" s="23">
        <f t="shared" si="8"/>
        <v>0</v>
      </c>
      <c r="N299" s="23" t="str">
        <f t="shared" si="9"/>
        <v/>
      </c>
    </row>
    <row r="300" spans="12:14">
      <c r="L300" s="92"/>
      <c r="M300" s="23">
        <f t="shared" si="8"/>
        <v>0</v>
      </c>
      <c r="N300" s="23" t="str">
        <f t="shared" si="9"/>
        <v/>
      </c>
    </row>
    <row r="301" spans="12:14">
      <c r="L301" s="92"/>
      <c r="M301" s="23">
        <f t="shared" si="8"/>
        <v>0</v>
      </c>
      <c r="N301" s="23" t="str">
        <f t="shared" si="9"/>
        <v/>
      </c>
    </row>
    <row r="302" spans="12:14">
      <c r="L302" s="92"/>
    </row>
    <row r="303" spans="12:14">
      <c r="L303" s="92"/>
    </row>
    <row r="304" spans="12:14">
      <c r="L304" s="93"/>
    </row>
    <row r="305" spans="12:12">
      <c r="L305" s="93"/>
    </row>
  </sheetData>
  <mergeCells count="2">
    <mergeCell ref="A1:H1"/>
    <mergeCell ref="A3:G3"/>
  </mergeCells>
  <conditionalFormatting sqref="E5:E8">
    <cfRule type="containsText" dxfId="293" priority="11" operator="containsText" text="CADUCADO">
      <formula>NOT(ISERROR(SEARCH("CADUCADO",E5)))</formula>
    </cfRule>
    <cfRule type="expression" dxfId="292" priority="12">
      <formula xml:space="preserve"> CADUCADO</formula>
    </cfRule>
  </conditionalFormatting>
  <conditionalFormatting sqref="E5:E8">
    <cfRule type="containsText" dxfId="291" priority="10" operator="containsText" text="CADUCADO">
      <formula>NOT(ISERROR(SEARCH("CADUCADO",E5)))</formula>
    </cfRule>
  </conditionalFormatting>
  <conditionalFormatting sqref="F5:F8">
    <cfRule type="containsText" dxfId="290" priority="8" operator="containsText" text="CADUCADO">
      <formula>NOT(ISERROR(SEARCH("CADUCADO",F5)))</formula>
    </cfRule>
    <cfRule type="expression" dxfId="289" priority="9">
      <formula xml:space="preserve"> CADUCADO</formula>
    </cfRule>
  </conditionalFormatting>
  <conditionalFormatting sqref="F5:F8">
    <cfRule type="containsText" dxfId="288" priority="7" operator="containsText" text="ALERTA">
      <formula>NOT(ISERROR(SEARCH("ALERTA",F5)))</formula>
    </cfRule>
  </conditionalFormatting>
  <hyperlinks>
    <hyperlink ref="A1:H1" location="TITULARES!A1" display="LISTA DE DIAGNOSTICADORES CON AUTORIZACIÓN DE COMERCIALIZACIÓN EN CUBA 2017" xr:uid="{00000000-0004-0000-0E00-000000000000}"/>
  </hyperlinks>
  <pageMargins left="0.7" right="0.7" top="0.75" bottom="0.75" header="0.3" footer="0.3"/>
  <pageSetup orientation="portrait" verticalDpi="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AS331"/>
  <sheetViews>
    <sheetView topLeftCell="A28" workbookViewId="0">
      <selection activeCell="D34" sqref="D34"/>
    </sheetView>
  </sheetViews>
  <sheetFormatPr baseColWidth="10" defaultRowHeight="15"/>
  <cols>
    <col min="1" max="2" width="14.42578125"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7" customWidth="1"/>
    <col min="12" max="12" width="11.42578125" style="7" hidden="1" customWidth="1"/>
    <col min="13" max="13" width="12.85546875" style="7" hidden="1" customWidth="1"/>
    <col min="14" max="14" width="17.28515625" style="7"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c r="A1" s="2334" t="s">
        <v>5695</v>
      </c>
      <c r="B1" s="2334"/>
      <c r="C1" s="2334"/>
      <c r="D1" s="2334"/>
      <c r="E1" s="2334"/>
      <c r="F1" s="2334"/>
      <c r="G1" s="2334"/>
      <c r="H1" s="2334"/>
      <c r="I1" s="14"/>
    </row>
    <row r="2" spans="1:42" ht="24" customHeight="1" thickBot="1">
      <c r="A2" s="501" t="s">
        <v>1403</v>
      </c>
      <c r="B2" s="32"/>
      <c r="C2" s="32"/>
      <c r="D2" s="32"/>
      <c r="E2" s="32"/>
      <c r="F2" s="32"/>
      <c r="M2" s="84"/>
      <c r="S2" s="546" t="s">
        <v>2871</v>
      </c>
      <c r="T2" s="547">
        <f ca="1">TODAY()</f>
        <v>45825</v>
      </c>
    </row>
    <row r="3" spans="1:42" ht="23.25" customHeight="1" thickTop="1" thickBot="1">
      <c r="A3" s="2335" t="s">
        <v>1188</v>
      </c>
      <c r="B3" s="2336"/>
      <c r="C3" s="2336"/>
      <c r="D3" s="2336"/>
      <c r="E3" s="2337"/>
      <c r="F3" s="2337"/>
      <c r="G3" s="2336"/>
      <c r="H3" s="370"/>
      <c r="I3" s="370"/>
      <c r="J3" s="370"/>
      <c r="K3" s="371"/>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row>
    <row r="4" spans="1:42" s="663" customFormat="1" ht="32.25" customHeight="1" thickTop="1">
      <c r="A4" s="578" t="s">
        <v>1649</v>
      </c>
      <c r="B4" s="579" t="s">
        <v>1187</v>
      </c>
      <c r="C4" s="579" t="s">
        <v>1189</v>
      </c>
      <c r="D4" s="614" t="s">
        <v>1190</v>
      </c>
      <c r="E4" s="616" t="s">
        <v>2869</v>
      </c>
      <c r="F4" s="616" t="s">
        <v>2870</v>
      </c>
      <c r="G4" s="615" t="s">
        <v>618</v>
      </c>
      <c r="H4" s="563" t="s">
        <v>1632</v>
      </c>
      <c r="I4" s="579" t="s">
        <v>750</v>
      </c>
      <c r="J4" s="579" t="s">
        <v>443</v>
      </c>
      <c r="K4" s="666" t="s">
        <v>1071</v>
      </c>
      <c r="L4" s="661" t="s">
        <v>1638</v>
      </c>
      <c r="M4" s="661" t="s">
        <v>1636</v>
      </c>
      <c r="N4" s="661" t="s">
        <v>1637</v>
      </c>
      <c r="O4" s="662" t="s">
        <v>1640</v>
      </c>
      <c r="P4" s="662"/>
      <c r="Q4" s="662"/>
      <c r="R4" s="530"/>
      <c r="S4" s="530"/>
      <c r="T4" s="678"/>
      <c r="U4" s="682">
        <v>2012</v>
      </c>
      <c r="V4" s="677">
        <v>2013</v>
      </c>
      <c r="W4" s="677">
        <v>2014</v>
      </c>
      <c r="X4" s="677">
        <v>2015</v>
      </c>
      <c r="Y4" s="677">
        <v>2016</v>
      </c>
      <c r="Z4" s="682" t="s">
        <v>2872</v>
      </c>
      <c r="AA4" s="699" t="s">
        <v>1641</v>
      </c>
      <c r="AB4" s="530"/>
      <c r="AC4" s="530"/>
      <c r="AD4" s="530"/>
      <c r="AE4" s="530"/>
      <c r="AF4" s="530"/>
      <c r="AG4" s="530"/>
      <c r="AH4" s="530"/>
      <c r="AI4" s="530"/>
      <c r="AJ4" s="530"/>
      <c r="AK4" s="530"/>
      <c r="AL4" s="530"/>
      <c r="AM4" s="550"/>
      <c r="AN4" s="550"/>
      <c r="AO4" s="550"/>
      <c r="AP4" s="550"/>
    </row>
    <row r="5" spans="1:42" s="185" customFormat="1" ht="30">
      <c r="A5" s="1458" t="s">
        <v>1635</v>
      </c>
      <c r="B5" s="1459" t="s">
        <v>1143</v>
      </c>
      <c r="C5" s="221">
        <v>40974</v>
      </c>
      <c r="D5" s="1460">
        <v>46447</v>
      </c>
      <c r="E5" s="665" t="str">
        <f t="shared" ref="E5:E33" ca="1" si="0">IF(D5&lt;=$T$2,"CADUCADO","VIGENTE")</f>
        <v>VIGENTE</v>
      </c>
      <c r="F5" s="665" t="str">
        <f t="shared" ref="F5:F33" ca="1" si="1">IF($T$2&gt;=(EDATE(D5,-4)),"ALERTA","OK")</f>
        <v>OK</v>
      </c>
      <c r="G5" s="222" t="s">
        <v>1305</v>
      </c>
      <c r="H5" s="223" t="s">
        <v>3269</v>
      </c>
      <c r="I5" s="336" t="s">
        <v>1145</v>
      </c>
      <c r="J5" s="228"/>
      <c r="K5" s="1461"/>
      <c r="L5" s="56"/>
      <c r="M5" s="56" t="e">
        <f>IF(ISNUMBER(FIND("/",#REF!,1)),MID(#REF!,1,FIND("/",#REF!,1)-1),#REF!)</f>
        <v>#REF!</v>
      </c>
      <c r="N5" s="56" t="str">
        <f>IF(ISNUMBER(FIND("/",#REF!,1)),MID(#REF!,FIND("/",#REF!,1)+1,LEN(#REF!)),"")</f>
        <v/>
      </c>
      <c r="O5" s="405" t="s">
        <v>1649</v>
      </c>
      <c r="P5" s="405" t="s">
        <v>1636</v>
      </c>
      <c r="Q5" s="405" t="s">
        <v>1641</v>
      </c>
      <c r="R5" s="405"/>
      <c r="S5" s="405"/>
      <c r="T5" s="679"/>
      <c r="U5" s="683">
        <f>COUNTIFS($C$5:$C$261, "&gt;="&amp;U10, $C$5:$C$261, "&lt;="&amp;U11, $A$5:$A$261, "&lt;&gt;F")</f>
        <v>3</v>
      </c>
      <c r="V5" s="683">
        <f>COUNTIFS($C$5:$C$261, "&gt;="&amp;V10, $C$5:$C$261, "&lt;="&amp;V11, $A$5:$A$261, "&lt;&gt;F")</f>
        <v>18</v>
      </c>
      <c r="W5" s="683">
        <f>COUNTIFS($C$5:$C$261, "&gt;="&amp;W10, $C$5:$C$261, "&lt;="&amp;W11, $A$5:$A$261, "&lt;&gt;F")</f>
        <v>4</v>
      </c>
      <c r="X5" s="683">
        <f>COUNTIFS($C$5:$C$261, "&gt;="&amp;X10, $C$5:$C$261, "&lt;="&amp;X11, $A$5:$A$261, "&lt;&gt;F")</f>
        <v>0</v>
      </c>
      <c r="Y5" s="683">
        <f>COUNTIFS($C$5:$C$261, "&gt;="&amp;Y10, $C$5:$C$261, "&lt;="&amp;Y11, $A$5:$A$261, "&lt;&gt;F")</f>
        <v>0</v>
      </c>
      <c r="Z5" s="683">
        <f>COUNTIFS($C$5:$C$261,"&gt;="&amp;Z10, $C$5:$C$261, "&lt;="&amp;Z11, $A$5:$A$261, "&lt;&gt;F")</f>
        <v>25</v>
      </c>
      <c r="AA5" s="700">
        <f>SUM(U5:Y5)</f>
        <v>25</v>
      </c>
      <c r="AB5" s="405"/>
      <c r="AC5" s="405"/>
      <c r="AD5" s="405"/>
      <c r="AE5" s="405"/>
      <c r="AF5" s="405"/>
      <c r="AG5" s="405"/>
      <c r="AH5" s="405"/>
      <c r="AI5" s="405"/>
      <c r="AJ5" s="405"/>
      <c r="AK5" s="405"/>
      <c r="AL5" s="405"/>
    </row>
    <row r="6" spans="1:42" s="1338" customFormat="1" ht="33.75" customHeight="1">
      <c r="A6" s="409" t="s">
        <v>1634</v>
      </c>
      <c r="B6" s="398" t="s">
        <v>1152</v>
      </c>
      <c r="C6" s="205">
        <v>40974</v>
      </c>
      <c r="D6" s="314">
        <v>46448</v>
      </c>
      <c r="E6" s="314" t="str">
        <f t="shared" ca="1" si="0"/>
        <v>VIGENTE</v>
      </c>
      <c r="F6" s="314" t="str">
        <f t="shared" ca="1" si="1"/>
        <v>OK</v>
      </c>
      <c r="G6" s="204" t="s">
        <v>1305</v>
      </c>
      <c r="H6" s="200" t="s">
        <v>1703</v>
      </c>
      <c r="I6" s="200" t="s">
        <v>1155</v>
      </c>
      <c r="J6" s="203" t="s">
        <v>608</v>
      </c>
      <c r="K6" s="282">
        <v>280130</v>
      </c>
      <c r="L6" s="1332"/>
      <c r="M6" s="1332" t="e">
        <f>IF(ISNUMBER(FIND("/",#REF!,1)),MID(#REF!,1,FIND("/",#REF!,1)-1),#REF!)</f>
        <v>#REF!</v>
      </c>
      <c r="N6" s="1332" t="str">
        <f>IF(ISNUMBER(FIND("/",#REF!,1)),MID(#REF!,FIND("/",#REF!,1)+1,LEN(#REF!)),"")</f>
        <v/>
      </c>
      <c r="O6" s="1336" t="s">
        <v>1635</v>
      </c>
      <c r="P6" s="1336"/>
      <c r="Q6" s="1337">
        <v>2</v>
      </c>
      <c r="R6" s="1336"/>
      <c r="S6" s="1336"/>
      <c r="T6" s="864" t="s">
        <v>2873</v>
      </c>
      <c r="U6" s="865">
        <f>COUNTIFS($C$5:$C$261, "&gt;="&amp;U10, $C$5:$C$261, "&lt;="&amp;U11, $A$5:$A$261, "&lt;&gt;F",$G$5:$G$261, "A" )</f>
        <v>0</v>
      </c>
      <c r="V6" s="865">
        <f>COUNTIFS($C$5:$C$261, "&gt;="&amp;V10, $C$5:$C$261, "&lt;="&amp;V11, $A$5:$A$261, "&lt;&gt;F",$G$5:$G$261, "A" )</f>
        <v>0</v>
      </c>
      <c r="W6" s="865">
        <f>COUNTIFS($C$5:$C$261, "&gt;="&amp;W10, $C$5:$C$261, "&lt;="&amp;W11, $A$5:$A$261, "&lt;&gt;F",$G$5:$G$261, "A" )</f>
        <v>0</v>
      </c>
      <c r="X6" s="865">
        <f>COUNTIFS($C$5:$C$261, "&gt;="&amp;X10, $C$5:$C$261, "&lt;="&amp;X11, $A$5:$A$261, "&lt;&gt;F",$G$5:$G$261, "A" )</f>
        <v>0</v>
      </c>
      <c r="Y6" s="865">
        <f>COUNTIFS($C$5:$C$261, "&gt;="&amp;Y10, $C$5:$C$261, "&lt;="&amp;Y11, $A$5:$A$261, "&lt;&gt;F",$G$5:$G$261, "A" )</f>
        <v>0</v>
      </c>
      <c r="Z6" s="865">
        <f>COUNTIFS($C$5:$C$261,"&gt;="&amp;Z11, $C$5:$C$261, "&lt;="&amp;#REF!, $A$5:$A$261, "&lt;&gt;F",$G$5:$G$261, "A")</f>
        <v>0</v>
      </c>
      <c r="AA6" s="866">
        <f>SUM(U6:Y6)</f>
        <v>0</v>
      </c>
      <c r="AB6" s="1336"/>
      <c r="AC6" s="1336"/>
      <c r="AD6" s="1336"/>
      <c r="AE6" s="1336"/>
      <c r="AF6" s="1336"/>
      <c r="AG6" s="1336"/>
      <c r="AH6" s="1336"/>
      <c r="AI6" s="1336"/>
      <c r="AJ6" s="1336"/>
      <c r="AK6" s="1336"/>
      <c r="AL6" s="1336"/>
    </row>
    <row r="7" spans="1:42" s="1335" customFormat="1" ht="33.75" customHeight="1">
      <c r="A7" s="409" t="s">
        <v>1634</v>
      </c>
      <c r="B7" s="398" t="s">
        <v>1153</v>
      </c>
      <c r="C7" s="205" t="s">
        <v>1144</v>
      </c>
      <c r="D7" s="314">
        <v>46448</v>
      </c>
      <c r="E7" s="314" t="str">
        <f t="shared" ca="1" si="0"/>
        <v>VIGENTE</v>
      </c>
      <c r="F7" s="314" t="str">
        <f t="shared" ca="1" si="1"/>
        <v>OK</v>
      </c>
      <c r="G7" s="204" t="s">
        <v>1305</v>
      </c>
      <c r="H7" s="206" t="s">
        <v>1146</v>
      </c>
      <c r="I7" s="203" t="s">
        <v>1155</v>
      </c>
      <c r="J7" s="203" t="s">
        <v>608</v>
      </c>
      <c r="K7" s="282">
        <v>280131</v>
      </c>
      <c r="L7" s="1332"/>
      <c r="M7" s="1332" t="str">
        <f>IF(ISNUMBER(FIND("/",$B5,1)),MID($B5,1,FIND("/",$B5,1)-1),$B5)</f>
        <v>D1203-06</v>
      </c>
      <c r="N7" s="1332" t="str">
        <f>IF(ISNUMBER(FIND("/",$B5,1)),MID($B5,FIND("/",$B5,1)+1,LEN($B5)),"")</f>
        <v/>
      </c>
      <c r="O7" s="1333" t="s">
        <v>1633</v>
      </c>
      <c r="P7" s="1333"/>
      <c r="Q7" s="1334">
        <v>16</v>
      </c>
      <c r="R7" s="1333"/>
      <c r="S7" s="1333"/>
      <c r="T7" s="864" t="s">
        <v>2874</v>
      </c>
      <c r="U7" s="865">
        <f>COUNTIFS($C$5:$C$261, "&gt;="&amp;U10, $C$5:$C$261, "&lt;="&amp;U11, $A$5:$A$261, "&lt;&gt;F",$G$5:$G$261, "B" )</f>
        <v>3</v>
      </c>
      <c r="V7" s="865">
        <f>COUNTIFS($C$5:$C$261, "&gt;="&amp;V10, $C$5:$C$261, "&lt;="&amp;V11, $A$5:$A$261, "&lt;&gt;F",$G$5:$G$261, "B" )</f>
        <v>15</v>
      </c>
      <c r="W7" s="865">
        <f>COUNTIFS($C$5:$C$261, "&gt;="&amp;W10, $C$5:$C$261, "&lt;="&amp;W11, $A$5:$A$261, "&lt;&gt;F",$G$5:$G$261, "B" )</f>
        <v>0</v>
      </c>
      <c r="X7" s="865">
        <f>COUNTIFS($C$5:$C$261, "&gt;="&amp;X10, $C$5:$C$261, "&lt;="&amp;X11, $A$5:$A$261, "&lt;&gt;F",$G$5:$G$261, "B" )</f>
        <v>0</v>
      </c>
      <c r="Y7" s="865">
        <f>COUNTIFS($C$5:$C$261, "&gt;="&amp;Y10, $C$5:$C$261, "&lt;="&amp;Y11, $A$5:$A$261, "&lt;&gt;F",$G$5:$G$261, "B" )</f>
        <v>0</v>
      </c>
      <c r="Z7" s="865">
        <f>COUNTIFS($C$5:$C$261,"&gt;="&amp;#REF!, $C$5:$C$261, "&lt;="&amp;Z12, $A$5:$A$261, "&lt;&gt;F",$G$5:$G$261, "A")</f>
        <v>0</v>
      </c>
      <c r="AA7" s="866">
        <f>SUM(U7:Y7)</f>
        <v>18</v>
      </c>
      <c r="AB7" s="1333"/>
      <c r="AC7" s="1333"/>
      <c r="AD7" s="1333"/>
      <c r="AE7" s="1333"/>
      <c r="AF7" s="1333"/>
      <c r="AG7" s="1333"/>
      <c r="AH7" s="1333"/>
      <c r="AI7" s="1333"/>
      <c r="AJ7" s="1333"/>
      <c r="AK7" s="1333"/>
      <c r="AL7" s="1333"/>
    </row>
    <row r="8" spans="1:42" s="1335" customFormat="1" ht="23.25" customHeight="1">
      <c r="A8" s="409" t="s">
        <v>1634</v>
      </c>
      <c r="B8" s="398" t="s">
        <v>1154</v>
      </c>
      <c r="C8" s="205" t="s">
        <v>1144</v>
      </c>
      <c r="D8" s="314">
        <v>46448</v>
      </c>
      <c r="E8" s="314" t="str">
        <f t="shared" ca="1" si="0"/>
        <v>VIGENTE</v>
      </c>
      <c r="F8" s="314" t="str">
        <f t="shared" ca="1" si="1"/>
        <v>OK</v>
      </c>
      <c r="G8" s="204" t="s">
        <v>1305</v>
      </c>
      <c r="H8" s="206" t="s">
        <v>1147</v>
      </c>
      <c r="I8" s="203" t="s">
        <v>1156</v>
      </c>
      <c r="J8" s="203" t="s">
        <v>608</v>
      </c>
      <c r="K8" s="282">
        <v>280132</v>
      </c>
      <c r="L8" s="1332"/>
      <c r="M8" s="1332" t="str">
        <f>IF(ISNUMBER(FIND("/",$B6,1)),MID($B6,1,FIND("/",$B6,1)-1),$B6)</f>
        <v>D1203-06</v>
      </c>
      <c r="N8" s="1332" t="str">
        <f>IF(ISNUMBER(FIND("/",$B6,1)),MID($B6,FIND("/",$B6,1)+1,LEN($B6)),"")</f>
        <v>1</v>
      </c>
      <c r="O8" s="1333" t="s">
        <v>1634</v>
      </c>
      <c r="P8" s="1333"/>
      <c r="Q8" s="1334">
        <v>17</v>
      </c>
      <c r="R8" s="1333"/>
      <c r="S8" s="1333"/>
      <c r="T8" s="864" t="s">
        <v>2875</v>
      </c>
      <c r="U8" s="865">
        <f>COUNTIFS($C$5:$C$261, "&gt;="&amp;U10, $C$5:$C$261, "&lt;="&amp;U11, $A$5:$A$261, "&lt;&gt;F",$G$5:$G$261, "C" )</f>
        <v>0</v>
      </c>
      <c r="V8" s="865">
        <f>COUNTIFS($C$5:$C$261, "&gt;="&amp;V10, $C$5:$C$261, "&lt;="&amp;V11, $A$5:$A$261, "&lt;&gt;F",$G$5:$G$261, "C" )</f>
        <v>3</v>
      </c>
      <c r="W8" s="865">
        <f>COUNTIFS($C$5:$C$261, "&gt;="&amp;W10, $C$5:$C$261, "&lt;="&amp;W11, $A$5:$A$261, "&lt;&gt;F",$G$5:$G$261, "C" )</f>
        <v>4</v>
      </c>
      <c r="X8" s="865">
        <f>COUNTIFS($C$5:$C$261, "&gt;="&amp;X10, $C$5:$C$261, "&lt;="&amp;X11, $A$5:$A$261, "&lt;&gt;F",$G$5:$G$261, "C" )</f>
        <v>0</v>
      </c>
      <c r="Y8" s="865">
        <f>COUNTIFS($C$5:$C$261, "&gt;="&amp;Y10, $C$5:$C$261, "&lt;="&amp;Y11, $A$5:$A$261, "&lt;&gt;F",$G$5:$G$261, "C" )</f>
        <v>0</v>
      </c>
      <c r="Z8" s="865">
        <f>COUNTIFS($C$5:$C$261,"&gt;="&amp;Z12, $C$5:$C$261, "&lt;="&amp;Z13, $A$5:$A$261, "&lt;&gt;F",$G$5:$G$261, "A")</f>
        <v>0</v>
      </c>
      <c r="AA8" s="866">
        <f>SUM(U8:Y8)</f>
        <v>7</v>
      </c>
      <c r="AB8" s="1333"/>
      <c r="AC8" s="1333"/>
      <c r="AD8" s="1333"/>
      <c r="AE8" s="1333"/>
      <c r="AF8" s="1333"/>
      <c r="AG8" s="1333"/>
      <c r="AH8" s="1333"/>
      <c r="AI8" s="1333"/>
      <c r="AJ8" s="1333"/>
      <c r="AK8" s="1333"/>
      <c r="AL8" s="1333"/>
    </row>
    <row r="9" spans="1:42" s="1335" customFormat="1" ht="33" customHeight="1" thickBot="1">
      <c r="A9" s="409" t="s">
        <v>1634</v>
      </c>
      <c r="B9" s="398" t="s">
        <v>276</v>
      </c>
      <c r="C9" s="205">
        <v>40974</v>
      </c>
      <c r="D9" s="314">
        <v>46448</v>
      </c>
      <c r="E9" s="314" t="str">
        <f t="shared" ca="1" si="0"/>
        <v>VIGENTE</v>
      </c>
      <c r="F9" s="314" t="str">
        <f t="shared" ca="1" si="1"/>
        <v>OK</v>
      </c>
      <c r="G9" s="204" t="s">
        <v>1305</v>
      </c>
      <c r="H9" s="206" t="s">
        <v>1148</v>
      </c>
      <c r="I9" s="203" t="s">
        <v>1157</v>
      </c>
      <c r="J9" s="203" t="s">
        <v>609</v>
      </c>
      <c r="K9" s="282">
        <v>280133</v>
      </c>
      <c r="L9" s="1332"/>
      <c r="M9" s="1332" t="str">
        <f>IF(ISNUMBER(FIND("/",$B7,1)),MID($B7,1,FIND("/",$B7,1)-1),$B7)</f>
        <v>D1203-06</v>
      </c>
      <c r="N9" s="1332" t="str">
        <f>IF(ISNUMBER(FIND("/",$B7,1)),MID($B7,FIND("/",$B7,1)+1,LEN($B7)),"")</f>
        <v>2</v>
      </c>
      <c r="O9" s="1333" t="s">
        <v>1639</v>
      </c>
      <c r="P9" s="1333"/>
      <c r="Q9" s="1334">
        <v>35</v>
      </c>
      <c r="R9" s="1333"/>
      <c r="S9" s="1333"/>
      <c r="T9" s="867" t="s">
        <v>2876</v>
      </c>
      <c r="U9" s="868">
        <f>COUNTIFS($C$5:$C$261, "&gt;="&amp;U10, $C$5:$C$261, "&lt;="&amp;U11, $A$5:$A$261, "&lt;&gt;F",$G$5:$G$261, "D" )</f>
        <v>0</v>
      </c>
      <c r="V9" s="868">
        <f>COUNTIFS($C$5:$C$261, "&gt;="&amp;V10, $C$5:$C$261, "&lt;="&amp;V11, $A$5:$A$261, "&lt;&gt;F",$G$5:$G$261, "D" )</f>
        <v>0</v>
      </c>
      <c r="W9" s="868">
        <f>COUNTIFS($C$5:$C$261, "&gt;="&amp;W10, $C$5:$C$261, "&lt;="&amp;W11, $A$5:$A$261, "&lt;&gt;F",$G$5:$G$261, "D" )</f>
        <v>0</v>
      </c>
      <c r="X9" s="868">
        <f>COUNTIFS($C$5:$C$261, "&gt;="&amp;X10, $C$5:$C$261, "&lt;="&amp;X11, $A$5:$A$261, "&lt;&gt;F",$G$5:$G$261, "D" )</f>
        <v>0</v>
      </c>
      <c r="Y9" s="868">
        <f>COUNTIFS($C$5:$C$261, "&gt;="&amp;Y10, $C$5:$C$261, "&lt;="&amp;Y11, $A$5:$A$261, "&lt;&gt;F",$G$5:$G$261, "D" )</f>
        <v>0</v>
      </c>
      <c r="Z9" s="868">
        <f>COUNTIFS($C$5:$C$261,"&gt;="&amp;Z13, $C$5:$C$261, "&lt;="&amp;Z14, $A$5:$A$261, "&lt;&gt;F",$G$5:$G$261, "A")</f>
        <v>0</v>
      </c>
      <c r="AA9" s="869">
        <f>SUM(U9:Y9)</f>
        <v>0</v>
      </c>
      <c r="AB9" s="1333"/>
      <c r="AC9" s="1333"/>
      <c r="AD9" s="1333"/>
      <c r="AE9" s="1333"/>
      <c r="AF9" s="1333"/>
      <c r="AG9" s="1333"/>
      <c r="AH9" s="1333"/>
      <c r="AI9" s="1333"/>
      <c r="AJ9" s="1333"/>
      <c r="AK9" s="1333"/>
      <c r="AL9" s="1333"/>
    </row>
    <row r="10" spans="1:42" s="1335" customFormat="1" ht="30.75" thickTop="1">
      <c r="A10" s="409" t="s">
        <v>1634</v>
      </c>
      <c r="B10" s="398" t="s">
        <v>277</v>
      </c>
      <c r="C10" s="205">
        <v>40974</v>
      </c>
      <c r="D10" s="314">
        <v>46448</v>
      </c>
      <c r="E10" s="314" t="str">
        <f t="shared" ca="1" si="0"/>
        <v>VIGENTE</v>
      </c>
      <c r="F10" s="314" t="str">
        <f t="shared" ca="1" si="1"/>
        <v>OK</v>
      </c>
      <c r="G10" s="204" t="s">
        <v>1305</v>
      </c>
      <c r="H10" s="206" t="s">
        <v>1149</v>
      </c>
      <c r="I10" s="203" t="s">
        <v>1158</v>
      </c>
      <c r="J10" s="203" t="s">
        <v>610</v>
      </c>
      <c r="K10" s="282">
        <v>280134</v>
      </c>
      <c r="L10" s="1332"/>
      <c r="M10" s="1332" t="str">
        <f>IF(ISNUMBER(FIND("/",$B8,1)),MID($B8,1,FIND("/",$B8,1)-1),$B8)</f>
        <v>D1203-06</v>
      </c>
      <c r="N10" s="1332" t="str">
        <f>IF(ISNUMBER(FIND("/",$B8,1)),MID($B8,FIND("/",$B8,1)+1,LEN($B8)),"")</f>
        <v>3</v>
      </c>
      <c r="O10" s="1333"/>
      <c r="P10" s="1333"/>
      <c r="Q10" s="1333"/>
      <c r="R10" s="1333"/>
      <c r="S10" s="1333"/>
      <c r="T10" s="1339"/>
      <c r="U10" s="1340">
        <v>40909</v>
      </c>
      <c r="V10" s="1340">
        <v>41275</v>
      </c>
      <c r="W10" s="1340">
        <v>41640</v>
      </c>
      <c r="X10" s="1340">
        <v>42005</v>
      </c>
      <c r="Y10" s="1340">
        <v>42370</v>
      </c>
      <c r="Z10" s="1340">
        <v>40909</v>
      </c>
      <c r="AA10" s="1339"/>
    </row>
    <row r="11" spans="1:42" s="1335" customFormat="1" ht="30">
      <c r="A11" s="409" t="s">
        <v>1633</v>
      </c>
      <c r="B11" s="398" t="s">
        <v>69</v>
      </c>
      <c r="C11" s="205">
        <v>41312</v>
      </c>
      <c r="D11" s="314">
        <v>46784</v>
      </c>
      <c r="E11" s="314" t="str">
        <f t="shared" ca="1" si="0"/>
        <v>VIGENTE</v>
      </c>
      <c r="F11" s="314" t="str">
        <f t="shared" ca="1" si="1"/>
        <v>OK</v>
      </c>
      <c r="G11" s="204" t="s">
        <v>1306</v>
      </c>
      <c r="H11" s="206" t="s">
        <v>70</v>
      </c>
      <c r="I11" s="256" t="s">
        <v>72</v>
      </c>
      <c r="J11" s="252" t="s">
        <v>73</v>
      </c>
      <c r="K11" s="279">
        <v>30210</v>
      </c>
      <c r="L11" s="1332"/>
      <c r="M11" s="1332" t="str">
        <f>IF(ISNUMBER(FIND("/",$B9,1)),MID($B9,1,FIND("/",$B9,1)-1),$B9)</f>
        <v>D1203-06</v>
      </c>
      <c r="N11" s="1332" t="str">
        <f>IF(ISNUMBER(FIND("/",$B9,1)),MID($B9,FIND("/",$B9,1)+1,LEN($B9)),"")</f>
        <v>4</v>
      </c>
      <c r="O11" s="1333"/>
      <c r="P11" s="1333"/>
      <c r="Q11" s="1333"/>
      <c r="R11" s="1333"/>
      <c r="S11" s="1333"/>
      <c r="T11" s="1341"/>
      <c r="U11" s="1342">
        <v>41274</v>
      </c>
      <c r="V11" s="1342">
        <v>41639</v>
      </c>
      <c r="W11" s="1342">
        <v>42004</v>
      </c>
      <c r="X11" s="1342">
        <v>42369</v>
      </c>
      <c r="Y11" s="1342">
        <v>42735</v>
      </c>
      <c r="Z11" s="1342">
        <v>42735</v>
      </c>
      <c r="AA11" s="1341"/>
    </row>
    <row r="12" spans="1:42" s="153" customFormat="1" ht="30">
      <c r="A12" s="409" t="s">
        <v>1633</v>
      </c>
      <c r="B12" s="398" t="s">
        <v>71</v>
      </c>
      <c r="C12" s="205">
        <v>41312</v>
      </c>
      <c r="D12" s="314">
        <v>46784</v>
      </c>
      <c r="E12" s="314" t="str">
        <f t="shared" ca="1" si="0"/>
        <v>VIGENTE</v>
      </c>
      <c r="F12" s="314" t="str">
        <f t="shared" ca="1" si="1"/>
        <v>OK</v>
      </c>
      <c r="G12" s="204" t="s">
        <v>1306</v>
      </c>
      <c r="H12" s="206" t="s">
        <v>74</v>
      </c>
      <c r="I12" s="256" t="s">
        <v>1701</v>
      </c>
      <c r="J12" s="252" t="s">
        <v>607</v>
      </c>
      <c r="K12" s="279">
        <v>30307</v>
      </c>
      <c r="L12" s="166"/>
      <c r="M12" s="166" t="e">
        <f>IF(ISNUMBER(FIND("/",#REF!,1)),MID(#REF!,1,FIND("/",#REF!,1)-1),#REF!)</f>
        <v>#REF!</v>
      </c>
      <c r="N12" s="166" t="str">
        <f>IF(ISNUMBER(FIND("/",#REF!,1)),MID(#REF!,FIND("/",#REF!,1)+1,LEN(#REF!)),"")</f>
        <v/>
      </c>
      <c r="O12" s="1355"/>
      <c r="P12" s="1355"/>
      <c r="Q12" s="1355"/>
      <c r="R12" s="1355"/>
      <c r="S12" s="1355"/>
      <c r="T12" s="1355"/>
      <c r="U12" s="1355"/>
      <c r="V12" s="1355"/>
      <c r="W12" s="1355"/>
    </row>
    <row r="13" spans="1:42" s="1335" customFormat="1" ht="34.5" customHeight="1">
      <c r="A13" s="1458" t="s">
        <v>1635</v>
      </c>
      <c r="B13" s="1459" t="s">
        <v>147</v>
      </c>
      <c r="C13" s="221">
        <v>41344</v>
      </c>
      <c r="D13" s="1460">
        <v>46813</v>
      </c>
      <c r="E13" s="665" t="str">
        <f t="shared" ca="1" si="0"/>
        <v>VIGENTE</v>
      </c>
      <c r="F13" s="665" t="str">
        <f t="shared" ca="1" si="1"/>
        <v>OK</v>
      </c>
      <c r="G13" s="222" t="s">
        <v>1305</v>
      </c>
      <c r="H13" s="223" t="s">
        <v>5666</v>
      </c>
      <c r="I13" s="336" t="s">
        <v>146</v>
      </c>
      <c r="J13" s="228"/>
      <c r="K13" s="1461"/>
      <c r="L13" s="1332"/>
      <c r="M13" s="1332" t="str">
        <f t="shared" ref="M13:M33" si="2">IF(ISNUMBER(FIND("/",$B11,1)),MID($B11,1,FIND("/",$B11,1)-1),$B11)</f>
        <v>D1302-13</v>
      </c>
      <c r="N13" s="1332" t="str">
        <f t="shared" ref="N13:N33" si="3">IF(ISNUMBER(FIND("/",$B11,1)),MID($B11,FIND("/",$B11,1)+1,LEN($B11)),"")</f>
        <v/>
      </c>
      <c r="O13" s="1333"/>
      <c r="P13" s="1333"/>
      <c r="Q13" s="1333"/>
      <c r="R13" s="1333"/>
      <c r="S13" s="1333"/>
      <c r="T13" s="1333"/>
      <c r="U13" s="1333"/>
      <c r="V13" s="1333"/>
      <c r="W13" s="1333"/>
    </row>
    <row r="14" spans="1:42" s="1466" customFormat="1" ht="21" customHeight="1">
      <c r="A14" s="409" t="s">
        <v>1634</v>
      </c>
      <c r="B14" s="398" t="s">
        <v>148</v>
      </c>
      <c r="C14" s="205">
        <v>41344</v>
      </c>
      <c r="D14" s="351">
        <v>46813</v>
      </c>
      <c r="E14" s="314" t="str">
        <f t="shared" ca="1" si="0"/>
        <v>VIGENTE</v>
      </c>
      <c r="F14" s="314" t="str">
        <f t="shared" ca="1" si="1"/>
        <v>OK</v>
      </c>
      <c r="G14" s="204" t="s">
        <v>1305</v>
      </c>
      <c r="H14" s="206" t="s">
        <v>160</v>
      </c>
      <c r="I14" s="206" t="s">
        <v>4160</v>
      </c>
      <c r="J14" s="206" t="s">
        <v>181</v>
      </c>
      <c r="K14" s="1467">
        <v>10300</v>
      </c>
      <c r="L14" s="1464"/>
      <c r="M14" s="1464" t="str">
        <f t="shared" si="2"/>
        <v>D1302-16</v>
      </c>
      <c r="N14" s="1464" t="str">
        <f t="shared" si="3"/>
        <v/>
      </c>
      <c r="O14" s="1465"/>
      <c r="P14" s="1465"/>
      <c r="Q14" s="1465"/>
      <c r="R14" s="1465"/>
      <c r="S14" s="1465"/>
      <c r="T14" s="1465"/>
      <c r="U14" s="1465"/>
      <c r="V14" s="1465"/>
      <c r="W14" s="1465"/>
    </row>
    <row r="15" spans="1:42" s="153" customFormat="1" ht="24.75" customHeight="1">
      <c r="A15" s="409" t="s">
        <v>1634</v>
      </c>
      <c r="B15" s="398" t="s">
        <v>149</v>
      </c>
      <c r="C15" s="205">
        <v>41344</v>
      </c>
      <c r="D15" s="351">
        <v>46813</v>
      </c>
      <c r="E15" s="314" t="str">
        <f t="shared" ca="1" si="0"/>
        <v>VIGENTE</v>
      </c>
      <c r="F15" s="314" t="str">
        <f t="shared" ca="1" si="1"/>
        <v>OK</v>
      </c>
      <c r="G15" s="204" t="s">
        <v>1305</v>
      </c>
      <c r="H15" s="206" t="s">
        <v>161</v>
      </c>
      <c r="I15" s="206" t="s">
        <v>172</v>
      </c>
      <c r="J15" s="206" t="s">
        <v>68</v>
      </c>
      <c r="K15" s="1467">
        <v>20050</v>
      </c>
      <c r="L15" s="166"/>
      <c r="M15" s="166" t="str">
        <f t="shared" si="2"/>
        <v>D1303-20</v>
      </c>
      <c r="N15" s="166" t="str">
        <f t="shared" si="3"/>
        <v/>
      </c>
      <c r="O15" s="1355"/>
      <c r="P15" s="1355"/>
      <c r="Q15" s="1355"/>
      <c r="R15" s="1355"/>
      <c r="S15" s="1355"/>
      <c r="T15" s="1355"/>
      <c r="U15" s="1355"/>
      <c r="V15" s="1355"/>
      <c r="W15" s="1355"/>
    </row>
    <row r="16" spans="1:42" s="153" customFormat="1" ht="23.25" customHeight="1">
      <c r="A16" s="409" t="s">
        <v>1634</v>
      </c>
      <c r="B16" s="398" t="s">
        <v>150</v>
      </c>
      <c r="C16" s="205">
        <v>41344</v>
      </c>
      <c r="D16" s="351">
        <v>46813</v>
      </c>
      <c r="E16" s="314" t="str">
        <f t="shared" ca="1" si="0"/>
        <v>VIGENTE</v>
      </c>
      <c r="F16" s="314" t="str">
        <f t="shared" ca="1" si="1"/>
        <v>OK</v>
      </c>
      <c r="G16" s="204" t="s">
        <v>1305</v>
      </c>
      <c r="H16" s="206" t="s">
        <v>162</v>
      </c>
      <c r="I16" s="206" t="s">
        <v>4161</v>
      </c>
      <c r="J16" s="1468" t="s">
        <v>182</v>
      </c>
      <c r="K16" s="1469" t="s">
        <v>178</v>
      </c>
      <c r="L16" s="166"/>
      <c r="M16" s="166" t="str">
        <f t="shared" si="2"/>
        <v>D1303-20</v>
      </c>
      <c r="N16" s="166" t="str">
        <f t="shared" si="3"/>
        <v>1</v>
      </c>
      <c r="O16" s="1355"/>
      <c r="P16" s="1355"/>
      <c r="Q16" s="1355"/>
      <c r="R16" s="1355"/>
      <c r="S16" s="1355"/>
      <c r="T16" s="1355"/>
      <c r="U16" s="1355"/>
      <c r="V16" s="1355"/>
      <c r="W16" s="1355"/>
    </row>
    <row r="17" spans="1:45" s="153" customFormat="1" ht="28.5" customHeight="1">
      <c r="A17" s="409" t="s">
        <v>1634</v>
      </c>
      <c r="B17" s="398" t="s">
        <v>151</v>
      </c>
      <c r="C17" s="205">
        <v>41344</v>
      </c>
      <c r="D17" s="351">
        <v>46813</v>
      </c>
      <c r="E17" s="314" t="str">
        <f t="shared" ca="1" si="0"/>
        <v>VIGENTE</v>
      </c>
      <c r="F17" s="314" t="str">
        <f t="shared" ca="1" si="1"/>
        <v>OK</v>
      </c>
      <c r="G17" s="204" t="s">
        <v>1305</v>
      </c>
      <c r="H17" s="206" t="s">
        <v>163</v>
      </c>
      <c r="I17" s="206" t="s">
        <v>173</v>
      </c>
      <c r="J17" s="1470" t="s">
        <v>68</v>
      </c>
      <c r="K17" s="282">
        <v>20210</v>
      </c>
      <c r="L17" s="166"/>
      <c r="M17" s="166" t="str">
        <f t="shared" si="2"/>
        <v>D1303-20</v>
      </c>
      <c r="N17" s="166" t="str">
        <f t="shared" si="3"/>
        <v>2</v>
      </c>
      <c r="O17" s="1355"/>
      <c r="P17" s="1355"/>
      <c r="Q17" s="1355"/>
      <c r="R17" s="1355"/>
      <c r="S17" s="1355"/>
      <c r="T17" s="1355"/>
      <c r="U17" s="1355"/>
      <c r="V17" s="1355"/>
      <c r="W17" s="1355"/>
    </row>
    <row r="18" spans="1:45" s="153" customFormat="1" ht="28.5" customHeight="1">
      <c r="A18" s="409" t="s">
        <v>1634</v>
      </c>
      <c r="B18" s="398" t="s">
        <v>152</v>
      </c>
      <c r="C18" s="205">
        <v>41344</v>
      </c>
      <c r="D18" s="351">
        <v>46813</v>
      </c>
      <c r="E18" s="314" t="str">
        <f t="shared" ca="1" si="0"/>
        <v>VIGENTE</v>
      </c>
      <c r="F18" s="314" t="str">
        <f t="shared" ca="1" si="1"/>
        <v>OK</v>
      </c>
      <c r="G18" s="204" t="s">
        <v>1305</v>
      </c>
      <c r="H18" s="206" t="s">
        <v>164</v>
      </c>
      <c r="I18" s="206" t="s">
        <v>174</v>
      </c>
      <c r="J18" s="1470" t="s">
        <v>68</v>
      </c>
      <c r="K18" s="282">
        <v>20300</v>
      </c>
      <c r="L18" s="166"/>
      <c r="M18" s="166" t="str">
        <f t="shared" si="2"/>
        <v>D1303-20</v>
      </c>
      <c r="N18" s="166" t="str">
        <f t="shared" si="3"/>
        <v>3</v>
      </c>
      <c r="O18" s="1355"/>
      <c r="P18" s="1355"/>
      <c r="Q18" s="1355"/>
      <c r="R18" s="1355"/>
      <c r="S18" s="1355"/>
      <c r="T18" s="1355"/>
      <c r="U18" s="1355"/>
      <c r="V18" s="1355"/>
      <c r="W18" s="1355"/>
    </row>
    <row r="19" spans="1:45" s="153" customFormat="1" ht="21.75" customHeight="1">
      <c r="A19" s="409" t="s">
        <v>1634</v>
      </c>
      <c r="B19" s="398" t="s">
        <v>153</v>
      </c>
      <c r="C19" s="205">
        <v>41344</v>
      </c>
      <c r="D19" s="351">
        <v>46813</v>
      </c>
      <c r="E19" s="314" t="str">
        <f t="shared" ca="1" si="0"/>
        <v>VIGENTE</v>
      </c>
      <c r="F19" s="314" t="str">
        <f t="shared" ca="1" si="1"/>
        <v>OK</v>
      </c>
      <c r="G19" s="204" t="s">
        <v>1305</v>
      </c>
      <c r="H19" s="206" t="s">
        <v>165</v>
      </c>
      <c r="I19" s="206" t="s">
        <v>175</v>
      </c>
      <c r="J19" s="1470" t="s">
        <v>68</v>
      </c>
      <c r="K19" s="282">
        <v>20500</v>
      </c>
      <c r="L19" s="166"/>
      <c r="M19" s="166" t="str">
        <f t="shared" si="2"/>
        <v>D1303-20</v>
      </c>
      <c r="N19" s="166" t="str">
        <f t="shared" si="3"/>
        <v>4</v>
      </c>
      <c r="O19" s="1355"/>
      <c r="P19" s="1355"/>
      <c r="Q19" s="1355"/>
      <c r="R19" s="1355"/>
      <c r="S19" s="1355"/>
      <c r="T19" s="1355"/>
      <c r="U19" s="1355"/>
      <c r="V19" s="1355"/>
      <c r="W19" s="1355"/>
    </row>
    <row r="20" spans="1:45" s="153" customFormat="1" ht="18" customHeight="1">
      <c r="A20" s="409" t="s">
        <v>1634</v>
      </c>
      <c r="B20" s="398" t="s">
        <v>154</v>
      </c>
      <c r="C20" s="205">
        <v>41344</v>
      </c>
      <c r="D20" s="351">
        <v>46813</v>
      </c>
      <c r="E20" s="314" t="str">
        <f t="shared" ca="1" si="0"/>
        <v>VIGENTE</v>
      </c>
      <c r="F20" s="314" t="str">
        <f t="shared" ca="1" si="1"/>
        <v>OK</v>
      </c>
      <c r="G20" s="204" t="s">
        <v>1305</v>
      </c>
      <c r="H20" s="206" t="s">
        <v>166</v>
      </c>
      <c r="I20" s="206" t="s">
        <v>4162</v>
      </c>
      <c r="J20" s="1470" t="s">
        <v>68</v>
      </c>
      <c r="K20" s="282">
        <v>20600</v>
      </c>
      <c r="L20" s="166"/>
      <c r="M20" s="166" t="str">
        <f t="shared" si="2"/>
        <v>D1303-20</v>
      </c>
      <c r="N20" s="166" t="str">
        <f t="shared" si="3"/>
        <v>5</v>
      </c>
      <c r="O20" s="1355"/>
      <c r="P20" s="1355"/>
      <c r="Q20" s="1355"/>
      <c r="R20" s="1355"/>
      <c r="S20" s="1355"/>
      <c r="T20" s="1355"/>
      <c r="U20" s="1355"/>
      <c r="V20" s="1355"/>
      <c r="W20" s="1355"/>
    </row>
    <row r="21" spans="1:45" s="1472" customFormat="1" ht="28.5" customHeight="1">
      <c r="A21" s="409" t="s">
        <v>1634</v>
      </c>
      <c r="B21" s="398" t="s">
        <v>155</v>
      </c>
      <c r="C21" s="205">
        <v>41344</v>
      </c>
      <c r="D21" s="351">
        <v>46813</v>
      </c>
      <c r="E21" s="314" t="str">
        <f t="shared" ca="1" si="0"/>
        <v>VIGENTE</v>
      </c>
      <c r="F21" s="314" t="str">
        <f t="shared" ca="1" si="1"/>
        <v>OK</v>
      </c>
      <c r="G21" s="204" t="s">
        <v>1305</v>
      </c>
      <c r="H21" s="206" t="s">
        <v>167</v>
      </c>
      <c r="I21" s="206" t="s">
        <v>4163</v>
      </c>
      <c r="J21" s="1470" t="s">
        <v>183</v>
      </c>
      <c r="K21" s="282" t="s">
        <v>179</v>
      </c>
      <c r="L21" s="166"/>
      <c r="M21" s="166" t="str">
        <f t="shared" si="2"/>
        <v>D1303-20</v>
      </c>
      <c r="N21" s="166" t="str">
        <f t="shared" si="3"/>
        <v>6</v>
      </c>
      <c r="O21" s="1355"/>
      <c r="P21" s="1355"/>
      <c r="Q21" s="1355"/>
      <c r="R21" s="1355"/>
      <c r="S21" s="1355"/>
      <c r="T21" s="1355"/>
      <c r="U21" s="1355"/>
      <c r="V21" s="1355"/>
      <c r="W21" s="1355"/>
      <c r="X21" s="1471"/>
      <c r="Y21" s="1471"/>
      <c r="Z21" s="1471"/>
      <c r="AA21" s="1471"/>
      <c r="AB21" s="1471"/>
      <c r="AC21" s="1471"/>
      <c r="AD21" s="1471"/>
      <c r="AE21" s="1471"/>
      <c r="AF21" s="1471"/>
      <c r="AG21" s="1471"/>
      <c r="AH21" s="1471"/>
      <c r="AI21" s="1471"/>
      <c r="AJ21" s="1471"/>
      <c r="AK21" s="1471"/>
      <c r="AL21" s="1471"/>
      <c r="AM21" s="1471"/>
      <c r="AN21" s="1471"/>
      <c r="AO21" s="1471"/>
      <c r="AP21" s="1471"/>
      <c r="AQ21" s="1471"/>
      <c r="AR21" s="1471"/>
    </row>
    <row r="22" spans="1:45" s="153" customFormat="1" ht="28.5" customHeight="1">
      <c r="A22" s="409" t="s">
        <v>1634</v>
      </c>
      <c r="B22" s="398" t="s">
        <v>156</v>
      </c>
      <c r="C22" s="205">
        <v>41344</v>
      </c>
      <c r="D22" s="351">
        <v>46813</v>
      </c>
      <c r="E22" s="314" t="str">
        <f t="shared" ca="1" si="0"/>
        <v>VIGENTE</v>
      </c>
      <c r="F22" s="314" t="str">
        <f t="shared" ca="1" si="1"/>
        <v>OK</v>
      </c>
      <c r="G22" s="204" t="s">
        <v>1305</v>
      </c>
      <c r="H22" s="206" t="s">
        <v>168</v>
      </c>
      <c r="I22" s="206" t="s">
        <v>176</v>
      </c>
      <c r="J22" s="1470" t="s">
        <v>183</v>
      </c>
      <c r="K22" s="282" t="s">
        <v>180</v>
      </c>
      <c r="L22" s="166"/>
      <c r="M22" s="166" t="str">
        <f t="shared" si="2"/>
        <v>D1303-20</v>
      </c>
      <c r="N22" s="166" t="str">
        <f t="shared" si="3"/>
        <v>7</v>
      </c>
      <c r="O22" s="1355"/>
      <c r="P22" s="1355"/>
      <c r="Q22" s="1355"/>
      <c r="R22" s="1355"/>
      <c r="S22" s="1355"/>
      <c r="T22" s="1355"/>
      <c r="U22" s="1355"/>
      <c r="V22" s="1355"/>
      <c r="W22" s="1355"/>
      <c r="X22" s="1471"/>
      <c r="Y22" s="1471"/>
      <c r="Z22" s="1471"/>
      <c r="AA22" s="1471"/>
      <c r="AB22" s="1471"/>
      <c r="AC22" s="1471"/>
      <c r="AD22" s="1471"/>
      <c r="AE22" s="1471"/>
      <c r="AF22" s="1471"/>
      <c r="AG22" s="1471"/>
      <c r="AH22" s="1471"/>
      <c r="AI22" s="1471"/>
      <c r="AJ22" s="1471"/>
      <c r="AK22" s="1471"/>
      <c r="AL22" s="1471"/>
      <c r="AM22" s="1471"/>
      <c r="AN22" s="1471"/>
      <c r="AO22" s="1471"/>
      <c r="AP22" s="1471"/>
      <c r="AQ22" s="1471"/>
      <c r="AR22" s="1471"/>
    </row>
    <row r="23" spans="1:45" s="153" customFormat="1" ht="28.5" customHeight="1">
      <c r="A23" s="409" t="s">
        <v>1634</v>
      </c>
      <c r="B23" s="398" t="s">
        <v>157</v>
      </c>
      <c r="C23" s="205">
        <v>41344</v>
      </c>
      <c r="D23" s="351">
        <v>46813</v>
      </c>
      <c r="E23" s="314" t="str">
        <f t="shared" ca="1" si="0"/>
        <v>VIGENTE</v>
      </c>
      <c r="F23" s="314" t="str">
        <f t="shared" ca="1" si="1"/>
        <v>OK</v>
      </c>
      <c r="G23" s="204" t="s">
        <v>1305</v>
      </c>
      <c r="H23" s="206" t="s">
        <v>169</v>
      </c>
      <c r="I23" s="206" t="s">
        <v>177</v>
      </c>
      <c r="J23" s="1470" t="s">
        <v>181</v>
      </c>
      <c r="K23" s="282">
        <v>50300</v>
      </c>
      <c r="L23" s="166"/>
      <c r="M23" s="166" t="str">
        <f t="shared" si="2"/>
        <v>D1303-20</v>
      </c>
      <c r="N23" s="166" t="str">
        <f t="shared" si="3"/>
        <v>8</v>
      </c>
      <c r="O23" s="1355"/>
      <c r="P23" s="1355"/>
      <c r="Q23" s="1355"/>
      <c r="R23" s="1355"/>
      <c r="S23" s="1355"/>
      <c r="T23" s="1355"/>
      <c r="U23" s="1355"/>
      <c r="V23" s="1355"/>
      <c r="W23" s="1355"/>
      <c r="X23" s="1471"/>
      <c r="Y23" s="1471"/>
      <c r="Z23" s="1471"/>
      <c r="AA23" s="1471"/>
      <c r="AB23" s="1471"/>
      <c r="AC23" s="1471"/>
      <c r="AD23" s="1471"/>
      <c r="AE23" s="1471"/>
      <c r="AF23" s="1471"/>
      <c r="AG23" s="1471"/>
      <c r="AH23" s="1471"/>
      <c r="AI23" s="1471"/>
      <c r="AJ23" s="1471"/>
      <c r="AK23" s="1471"/>
      <c r="AL23" s="1471"/>
      <c r="AM23" s="1471"/>
      <c r="AN23" s="1471"/>
      <c r="AO23" s="1471"/>
      <c r="AP23" s="1471"/>
      <c r="AQ23" s="1471"/>
      <c r="AR23" s="1471"/>
    </row>
    <row r="24" spans="1:45" s="153" customFormat="1" ht="34.5" customHeight="1">
      <c r="A24" s="409" t="s">
        <v>1634</v>
      </c>
      <c r="B24" s="398" t="s">
        <v>158</v>
      </c>
      <c r="C24" s="205">
        <v>41344</v>
      </c>
      <c r="D24" s="351">
        <v>46813</v>
      </c>
      <c r="E24" s="314" t="str">
        <f t="shared" ca="1" si="0"/>
        <v>VIGENTE</v>
      </c>
      <c r="F24" s="314" t="str">
        <f t="shared" ca="1" si="1"/>
        <v>OK</v>
      </c>
      <c r="G24" s="204" t="s">
        <v>1305</v>
      </c>
      <c r="H24" s="206" t="s">
        <v>170</v>
      </c>
      <c r="I24" s="365" t="s">
        <v>4164</v>
      </c>
      <c r="J24" s="1470" t="s">
        <v>181</v>
      </c>
      <c r="K24" s="282">
        <v>50410</v>
      </c>
      <c r="L24" s="166"/>
      <c r="M24" s="166" t="str">
        <f t="shared" si="2"/>
        <v>D1303-20</v>
      </c>
      <c r="N24" s="166" t="str">
        <f t="shared" si="3"/>
        <v>9</v>
      </c>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row>
    <row r="25" spans="1:45" s="153" customFormat="1" ht="21.75" customHeight="1">
      <c r="A25" s="409" t="s">
        <v>1634</v>
      </c>
      <c r="B25" s="398" t="s">
        <v>159</v>
      </c>
      <c r="C25" s="205">
        <v>41344</v>
      </c>
      <c r="D25" s="351">
        <v>46813</v>
      </c>
      <c r="E25" s="314" t="str">
        <f t="shared" ca="1" si="0"/>
        <v>VIGENTE</v>
      </c>
      <c r="F25" s="314" t="str">
        <f t="shared" ca="1" si="1"/>
        <v>OK</v>
      </c>
      <c r="G25" s="204" t="s">
        <v>1305</v>
      </c>
      <c r="H25" s="206" t="s">
        <v>171</v>
      </c>
      <c r="I25" s="365" t="s">
        <v>4165</v>
      </c>
      <c r="J25" s="1470" t="s">
        <v>181</v>
      </c>
      <c r="K25" s="282">
        <v>50430</v>
      </c>
      <c r="L25" s="166"/>
      <c r="M25" s="166" t="str">
        <f t="shared" si="2"/>
        <v>D1303-20</v>
      </c>
      <c r="N25" s="166" t="str">
        <f t="shared" si="3"/>
        <v>10</v>
      </c>
      <c r="O25" s="1355"/>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row>
    <row r="26" spans="1:45" s="153" customFormat="1" ht="21" customHeight="1">
      <c r="A26" s="409" t="s">
        <v>1633</v>
      </c>
      <c r="B26" s="398" t="s">
        <v>204</v>
      </c>
      <c r="C26" s="205">
        <v>41372</v>
      </c>
      <c r="D26" s="314">
        <v>46844</v>
      </c>
      <c r="E26" s="314" t="str">
        <f t="shared" ca="1" si="0"/>
        <v>VIGENTE</v>
      </c>
      <c r="F26" s="314" t="str">
        <f t="shared" ca="1" si="1"/>
        <v>OK</v>
      </c>
      <c r="G26" s="204" t="s">
        <v>1305</v>
      </c>
      <c r="H26" s="206" t="s">
        <v>203</v>
      </c>
      <c r="I26" s="281" t="s">
        <v>210</v>
      </c>
      <c r="J26" s="252" t="s">
        <v>73</v>
      </c>
      <c r="K26" s="279">
        <v>30400</v>
      </c>
      <c r="L26" s="166"/>
      <c r="M26" s="166" t="str">
        <f t="shared" si="2"/>
        <v>D1303-20</v>
      </c>
      <c r="N26" s="166" t="str">
        <f t="shared" si="3"/>
        <v>11</v>
      </c>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355"/>
      <c r="AS26" s="1355"/>
    </row>
    <row r="27" spans="1:45" s="153" customFormat="1" ht="30">
      <c r="A27" s="409" t="s">
        <v>1633</v>
      </c>
      <c r="B27" s="398" t="s">
        <v>205</v>
      </c>
      <c r="C27" s="205">
        <v>41372</v>
      </c>
      <c r="D27" s="314">
        <v>46844</v>
      </c>
      <c r="E27" s="314" t="str">
        <f t="shared" ca="1" si="0"/>
        <v>VIGENTE</v>
      </c>
      <c r="F27" s="314" t="str">
        <f t="shared" ca="1" si="1"/>
        <v>OK</v>
      </c>
      <c r="G27" s="204" t="s">
        <v>1305</v>
      </c>
      <c r="H27" s="206" t="s">
        <v>207</v>
      </c>
      <c r="I27" s="256" t="s">
        <v>211</v>
      </c>
      <c r="J27" s="252" t="s">
        <v>73</v>
      </c>
      <c r="K27" s="279">
        <v>30403</v>
      </c>
      <c r="L27" s="166"/>
      <c r="M27" s="166" t="str">
        <f t="shared" si="2"/>
        <v>D1303-20</v>
      </c>
      <c r="N27" s="166" t="str">
        <f t="shared" si="3"/>
        <v>12</v>
      </c>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row>
    <row r="28" spans="1:45" s="153" customFormat="1" ht="30">
      <c r="A28" s="409" t="s">
        <v>1633</v>
      </c>
      <c r="B28" s="398" t="s">
        <v>206</v>
      </c>
      <c r="C28" s="205">
        <v>41372</v>
      </c>
      <c r="D28" s="314">
        <v>46844</v>
      </c>
      <c r="E28" s="314" t="str">
        <f t="shared" ca="1" si="0"/>
        <v>VIGENTE</v>
      </c>
      <c r="F28" s="314" t="str">
        <f t="shared" ca="1" si="1"/>
        <v>OK</v>
      </c>
      <c r="G28" s="204" t="s">
        <v>1305</v>
      </c>
      <c r="H28" s="206" t="s">
        <v>208</v>
      </c>
      <c r="I28" s="256" t="s">
        <v>209</v>
      </c>
      <c r="J28" s="252" t="s">
        <v>73</v>
      </c>
      <c r="K28" s="279">
        <v>30404</v>
      </c>
      <c r="L28" s="166"/>
      <c r="M28" s="166" t="str">
        <f t="shared" si="2"/>
        <v>D1304-42</v>
      </c>
      <c r="N28" s="166" t="str">
        <f t="shared" si="3"/>
        <v/>
      </c>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5"/>
      <c r="AR28" s="1355"/>
      <c r="AS28" s="1355"/>
    </row>
    <row r="29" spans="1:45" s="153" customFormat="1" ht="30">
      <c r="A29" s="410" t="s">
        <v>1633</v>
      </c>
      <c r="B29" s="411" t="s">
        <v>1699</v>
      </c>
      <c r="C29" s="246">
        <v>41397</v>
      </c>
      <c r="D29" s="314">
        <v>46874</v>
      </c>
      <c r="E29" s="314" t="str">
        <f t="shared" ca="1" si="0"/>
        <v>VIGENTE</v>
      </c>
      <c r="F29" s="314" t="str">
        <f t="shared" ca="1" si="1"/>
        <v>OK</v>
      </c>
      <c r="G29" s="245" t="s">
        <v>1306</v>
      </c>
      <c r="H29" s="1584" t="s">
        <v>1700</v>
      </c>
      <c r="I29" s="236" t="s">
        <v>1702</v>
      </c>
      <c r="J29" s="200" t="s">
        <v>607</v>
      </c>
      <c r="K29" s="1585">
        <v>30312</v>
      </c>
      <c r="L29" s="166"/>
      <c r="M29" s="166" t="str">
        <f t="shared" si="2"/>
        <v>D1304-43</v>
      </c>
      <c r="N29" s="166" t="str">
        <f t="shared" si="3"/>
        <v/>
      </c>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5"/>
      <c r="AL29" s="1355"/>
      <c r="AM29" s="1355"/>
      <c r="AN29" s="1355"/>
      <c r="AO29" s="1355"/>
      <c r="AP29" s="1355"/>
      <c r="AQ29" s="1355"/>
      <c r="AR29" s="1355"/>
      <c r="AS29" s="1355"/>
    </row>
    <row r="30" spans="1:45" s="153" customFormat="1" ht="45">
      <c r="A30" s="410" t="s">
        <v>1633</v>
      </c>
      <c r="B30" s="411" t="s">
        <v>1763</v>
      </c>
      <c r="C30" s="246">
        <v>41675</v>
      </c>
      <c r="D30" s="314">
        <v>47150</v>
      </c>
      <c r="E30" s="314" t="str">
        <f t="shared" ca="1" si="0"/>
        <v>VIGENTE</v>
      </c>
      <c r="F30" s="314" t="str">
        <f t="shared" ca="1" si="1"/>
        <v>OK</v>
      </c>
      <c r="G30" s="245" t="s">
        <v>1306</v>
      </c>
      <c r="H30" s="200" t="s">
        <v>4630</v>
      </c>
      <c r="I30" s="200" t="s">
        <v>1765</v>
      </c>
      <c r="J30" s="201" t="s">
        <v>607</v>
      </c>
      <c r="K30" s="287">
        <v>30214</v>
      </c>
      <c r="L30" s="166"/>
      <c r="M30" s="166" t="str">
        <f t="shared" si="2"/>
        <v>D1304-44</v>
      </c>
      <c r="N30" s="166" t="str">
        <f t="shared" si="3"/>
        <v/>
      </c>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5"/>
      <c r="AM30" s="1355"/>
      <c r="AN30" s="1355"/>
      <c r="AO30" s="1355"/>
      <c r="AP30" s="1355"/>
      <c r="AQ30" s="1355"/>
      <c r="AR30" s="1355"/>
      <c r="AS30" s="1355"/>
    </row>
    <row r="31" spans="1:45" s="8" customFormat="1" ht="45.75" customHeight="1">
      <c r="A31" s="410" t="s">
        <v>1633</v>
      </c>
      <c r="B31" s="411" t="s">
        <v>1764</v>
      </c>
      <c r="C31" s="246">
        <v>41675</v>
      </c>
      <c r="D31" s="314">
        <v>47150</v>
      </c>
      <c r="E31" s="314" t="str">
        <f t="shared" ca="1" si="0"/>
        <v>VIGENTE</v>
      </c>
      <c r="F31" s="314" t="str">
        <f t="shared" ca="1" si="1"/>
        <v>OK</v>
      </c>
      <c r="G31" s="245" t="s">
        <v>1306</v>
      </c>
      <c r="H31" s="200" t="s">
        <v>4631</v>
      </c>
      <c r="I31" s="285" t="s">
        <v>1766</v>
      </c>
      <c r="J31" s="200" t="s">
        <v>73</v>
      </c>
      <c r="K31" s="287" t="s">
        <v>1767</v>
      </c>
      <c r="L31" s="56"/>
      <c r="M31" s="56" t="str">
        <f t="shared" si="2"/>
        <v>D1305-48</v>
      </c>
      <c r="N31" s="56" t="str">
        <f t="shared" si="3"/>
        <v/>
      </c>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row>
    <row r="32" spans="1:45" s="8" customFormat="1" ht="50.25" customHeight="1">
      <c r="A32" s="410" t="s">
        <v>1633</v>
      </c>
      <c r="B32" s="411" t="s">
        <v>1782</v>
      </c>
      <c r="C32" s="246">
        <v>41704</v>
      </c>
      <c r="D32" s="314">
        <v>45352</v>
      </c>
      <c r="E32" s="314" t="str">
        <f t="shared" ca="1" si="0"/>
        <v>CADUCADO</v>
      </c>
      <c r="F32" s="314" t="str">
        <f t="shared" ca="1" si="1"/>
        <v>ALERTA</v>
      </c>
      <c r="G32" s="245" t="s">
        <v>1306</v>
      </c>
      <c r="H32" s="200" t="s">
        <v>4632</v>
      </c>
      <c r="I32" s="236" t="s">
        <v>1780</v>
      </c>
      <c r="J32" s="200" t="s">
        <v>606</v>
      </c>
      <c r="K32" s="287" t="s">
        <v>1781</v>
      </c>
      <c r="L32" s="56"/>
      <c r="M32" s="56" t="str">
        <f t="shared" si="2"/>
        <v>D1402-03</v>
      </c>
      <c r="N32" s="56" t="str">
        <f t="shared" si="3"/>
        <v/>
      </c>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row>
    <row r="33" spans="1:45" s="8" customFormat="1" ht="50.25" customHeight="1">
      <c r="A33" s="410" t="s">
        <v>1633</v>
      </c>
      <c r="B33" s="411" t="s">
        <v>1785</v>
      </c>
      <c r="C33" s="246">
        <v>41704</v>
      </c>
      <c r="D33" s="314">
        <v>47178</v>
      </c>
      <c r="E33" s="314" t="str">
        <f t="shared" ca="1" si="0"/>
        <v>VIGENTE</v>
      </c>
      <c r="F33" s="314" t="str">
        <f t="shared" ca="1" si="1"/>
        <v>OK</v>
      </c>
      <c r="G33" s="245" t="s">
        <v>1306</v>
      </c>
      <c r="H33" s="200" t="s">
        <v>4633</v>
      </c>
      <c r="I33" s="236" t="s">
        <v>1783</v>
      </c>
      <c r="J33" s="200" t="s">
        <v>646</v>
      </c>
      <c r="K33" s="287" t="s">
        <v>1784</v>
      </c>
      <c r="L33" s="56"/>
      <c r="M33" s="56" t="str">
        <f t="shared" si="2"/>
        <v>D1402-01</v>
      </c>
      <c r="N33" s="56" t="str">
        <f t="shared" si="3"/>
        <v/>
      </c>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row>
    <row r="34" spans="1:45" s="8" customFormat="1" ht="68.25" customHeight="1">
      <c r="A34" s="1498" t="s">
        <v>1633</v>
      </c>
      <c r="B34" s="926" t="s">
        <v>2933</v>
      </c>
      <c r="C34" s="1486">
        <v>42765</v>
      </c>
      <c r="D34" s="1487">
        <v>46753</v>
      </c>
      <c r="E34" s="604" t="str">
        <f ca="1">IF(D34&lt;=$T$2,"CADUCADO","VIGENTE")</f>
        <v>VIGENTE</v>
      </c>
      <c r="F34" s="604" t="str">
        <f ca="1">IF($T$2&gt;=(EDATE(D34,-4)),"ALERTA","OK")</f>
        <v>OK</v>
      </c>
      <c r="G34" s="926" t="s">
        <v>1306</v>
      </c>
      <c r="H34" s="927" t="s">
        <v>2934</v>
      </c>
      <c r="I34" s="1488" t="s">
        <v>2935</v>
      </c>
      <c r="J34" s="927" t="s">
        <v>646</v>
      </c>
      <c r="K34" s="1499" t="s">
        <v>2936</v>
      </c>
      <c r="L34" s="56"/>
      <c r="M34" s="56" t="e">
        <f>IF(ISNUMBER(FIND("/",#REF!,1)),MID(#REF!,1,FIND("/",#REF!,1)-1),#REF!)</f>
        <v>#REF!</v>
      </c>
      <c r="N34" s="56" t="str">
        <f>IF(ISNUMBER(FIND("/",#REF!,1)),MID(#REF!,FIND("/",#REF!,1)+1,LEN(#REF!)),"")</f>
        <v/>
      </c>
      <c r="O34" s="385"/>
      <c r="P34" s="385"/>
      <c r="Q34" s="385"/>
      <c r="R34" s="385"/>
      <c r="S34" s="385"/>
      <c r="T34" s="385"/>
      <c r="U34" s="385"/>
      <c r="V34" s="385"/>
      <c r="W34" s="385"/>
    </row>
    <row r="35" spans="1:45" s="53" customFormat="1" ht="51.75" customHeight="1">
      <c r="A35" s="1498" t="s">
        <v>1633</v>
      </c>
      <c r="B35" s="926" t="s">
        <v>3474</v>
      </c>
      <c r="C35" s="1486">
        <v>43214</v>
      </c>
      <c r="D35" s="1487">
        <v>46867</v>
      </c>
      <c r="E35" s="604" t="str">
        <f ca="1">IF(D35&lt;=$T$2,"CADUCADO","VIGENTE")</f>
        <v>VIGENTE</v>
      </c>
      <c r="F35" s="604" t="str">
        <f ca="1">IF($T$2&gt;=(EDATE(D35,-4)),"ALERTA","OK")</f>
        <v>OK</v>
      </c>
      <c r="G35" s="926" t="s">
        <v>1306</v>
      </c>
      <c r="H35" s="927" t="s">
        <v>3471</v>
      </c>
      <c r="I35" s="1488" t="s">
        <v>3472</v>
      </c>
      <c r="J35" s="1488" t="s">
        <v>646</v>
      </c>
      <c r="K35" s="1503" t="s">
        <v>3473</v>
      </c>
      <c r="L35" s="56"/>
      <c r="M35" s="56" t="e">
        <f>IF(ISNUMBER(FIND("/",#REF!,1)),MID(#REF!,1,FIND("/",#REF!,1)-1),#REF!)</f>
        <v>#REF!</v>
      </c>
      <c r="N35" s="56" t="str">
        <f>IF(ISNUMBER(FIND("/",#REF!,1)),MID(#REF!,FIND("/",#REF!,1)+1,LEN(#REF!)),"")</f>
        <v/>
      </c>
      <c r="O35" s="407"/>
      <c r="P35" s="407"/>
      <c r="Q35" s="407"/>
      <c r="R35" s="407"/>
      <c r="S35" s="407"/>
      <c r="T35" s="407"/>
      <c r="U35" s="407"/>
      <c r="V35" s="407"/>
      <c r="W35" s="407"/>
    </row>
    <row r="36" spans="1:45" s="53" customFormat="1" ht="70.5" customHeight="1">
      <c r="A36" s="1489" t="s">
        <v>1635</v>
      </c>
      <c r="B36" s="1490" t="s">
        <v>4260</v>
      </c>
      <c r="C36" s="1491">
        <v>43643</v>
      </c>
      <c r="D36" s="1492">
        <v>45473</v>
      </c>
      <c r="E36" s="1492" t="str">
        <f ca="1">IF(D36&lt;=$T$2,"CADUCADO","VIGENTE")</f>
        <v>CADUCADO</v>
      </c>
      <c r="F36" s="1492" t="str">
        <f ca="1">IF($T$2&gt;=(EDATE(D36,-4)),"ALERTA","OK")</f>
        <v>ALERTA</v>
      </c>
      <c r="G36" s="1493" t="s">
        <v>1304</v>
      </c>
      <c r="H36" s="1494" t="s">
        <v>4259</v>
      </c>
      <c r="I36" s="1495"/>
      <c r="J36" s="1494"/>
      <c r="K36" s="1496"/>
      <c r="L36" s="56"/>
      <c r="M36" s="56" t="e">
        <f>IF(ISNUMBER(FIND("/",#REF!,1)),MID(#REF!,1,FIND("/",#REF!,1)-1),#REF!)</f>
        <v>#REF!</v>
      </c>
      <c r="N36" s="56" t="str">
        <f>IF(ISNUMBER(FIND("/",#REF!,1)),MID(#REF!,FIND("/",#REF!,1)+1,LEN(#REF!)),"")</f>
        <v/>
      </c>
      <c r="O36" s="407"/>
      <c r="P36" s="407"/>
      <c r="Q36" s="407"/>
      <c r="R36" s="407"/>
      <c r="S36" s="407"/>
      <c r="T36" s="407"/>
      <c r="U36" s="407"/>
      <c r="V36" s="407"/>
      <c r="W36" s="407"/>
    </row>
    <row r="37" spans="1:45" s="1502" customFormat="1" ht="30.75" customHeight="1">
      <c r="A37" s="1504" t="s">
        <v>1634</v>
      </c>
      <c r="B37" s="1505" t="s">
        <v>4261</v>
      </c>
      <c r="C37" s="1506">
        <v>43643</v>
      </c>
      <c r="D37" s="1131">
        <v>45473</v>
      </c>
      <c r="E37" s="1131" t="str">
        <f t="shared" ref="E37:E58" ca="1" si="4">IF(D37&lt;=$T$2,"CADUCADO","VIGENTE")</f>
        <v>CADUCADO</v>
      </c>
      <c r="F37" s="1131" t="str">
        <f t="shared" ref="F37:F42" ca="1" si="5">IF($T$2&gt;=(EDATE(D37,-4)),"ALERTA","OK")</f>
        <v>ALERTA</v>
      </c>
      <c r="G37" s="821" t="s">
        <v>1304</v>
      </c>
      <c r="H37" s="1132" t="s">
        <v>4268</v>
      </c>
      <c r="I37" s="1133" t="s">
        <v>4269</v>
      </c>
      <c r="J37" s="1132" t="s">
        <v>4270</v>
      </c>
      <c r="K37" s="1507">
        <v>50110</v>
      </c>
      <c r="L37" s="1500"/>
      <c r="M37" s="1500"/>
      <c r="N37" s="1500"/>
      <c r="O37" s="1501"/>
      <c r="P37" s="1501"/>
      <c r="Q37" s="1501"/>
      <c r="R37" s="1501"/>
      <c r="S37" s="1501"/>
      <c r="T37" s="1501"/>
      <c r="U37" s="1501"/>
      <c r="V37" s="1501"/>
      <c r="W37" s="1501"/>
    </row>
    <row r="38" spans="1:45" s="53" customFormat="1" ht="77.25" customHeight="1">
      <c r="A38" s="1504" t="s">
        <v>1634</v>
      </c>
      <c r="B38" s="1497" t="s">
        <v>4262</v>
      </c>
      <c r="C38" s="334">
        <v>43643</v>
      </c>
      <c r="D38" s="528">
        <v>45473</v>
      </c>
      <c r="E38" s="528" t="str">
        <f t="shared" ca="1" si="4"/>
        <v>CADUCADO</v>
      </c>
      <c r="F38" s="528" t="str">
        <f t="shared" ca="1" si="5"/>
        <v>ALERTA</v>
      </c>
      <c r="G38" s="527" t="s">
        <v>1304</v>
      </c>
      <c r="H38" s="423" t="s">
        <v>4271</v>
      </c>
      <c r="I38" s="412" t="s">
        <v>4284</v>
      </c>
      <c r="J38" s="423" t="s">
        <v>4270</v>
      </c>
      <c r="K38" s="1485">
        <v>50120</v>
      </c>
      <c r="L38" s="56"/>
      <c r="M38" s="56" t="e">
        <f>IF(ISNUMBER(FIND("/",#REF!,1)),MID(#REF!,1,FIND("/",#REF!,1)-1),#REF!)</f>
        <v>#REF!</v>
      </c>
      <c r="N38" s="56" t="str">
        <f>IF(ISNUMBER(FIND("/",#REF!,1)),MID(#REF!,FIND("/",#REF!,1)+1,LEN(#REF!)),"")</f>
        <v/>
      </c>
      <c r="O38" s="407"/>
      <c r="P38" s="407"/>
      <c r="Q38" s="407"/>
      <c r="R38" s="407"/>
      <c r="S38" s="407"/>
      <c r="T38" s="407"/>
      <c r="U38" s="407"/>
      <c r="V38" s="407"/>
      <c r="W38" s="407"/>
    </row>
    <row r="39" spans="1:45" s="1510" customFormat="1" ht="46.5" customHeight="1">
      <c r="A39" s="1504" t="s">
        <v>1634</v>
      </c>
      <c r="B39" s="1497" t="s">
        <v>4263</v>
      </c>
      <c r="C39" s="334">
        <v>43643</v>
      </c>
      <c r="D39" s="528">
        <v>45473</v>
      </c>
      <c r="E39" s="528" t="str">
        <f t="shared" ca="1" si="4"/>
        <v>CADUCADO</v>
      </c>
      <c r="F39" s="528" t="str">
        <f t="shared" ca="1" si="5"/>
        <v>ALERTA</v>
      </c>
      <c r="G39" s="824" t="s">
        <v>1304</v>
      </c>
      <c r="H39" s="1512" t="s">
        <v>4272</v>
      </c>
      <c r="I39" s="1512" t="s">
        <v>4273</v>
      </c>
      <c r="J39" s="1513" t="s">
        <v>4274</v>
      </c>
      <c r="K39" s="1511">
        <v>70900</v>
      </c>
      <c r="L39" s="1508"/>
      <c r="M39" s="1508"/>
      <c r="N39" s="1508"/>
      <c r="O39" s="1509"/>
      <c r="P39" s="1509"/>
      <c r="Q39" s="1509"/>
      <c r="R39" s="1509"/>
      <c r="S39" s="1509"/>
      <c r="T39" s="1509"/>
      <c r="U39" s="1509"/>
      <c r="V39" s="1509"/>
      <c r="W39" s="1509"/>
    </row>
    <row r="40" spans="1:45" s="53" customFormat="1" ht="30.75" customHeight="1">
      <c r="A40" s="1504" t="s">
        <v>1634</v>
      </c>
      <c r="B40" s="1497" t="s">
        <v>4264</v>
      </c>
      <c r="C40" s="334">
        <v>43643</v>
      </c>
      <c r="D40" s="528">
        <v>45473</v>
      </c>
      <c r="E40" s="528" t="str">
        <f t="shared" ca="1" si="4"/>
        <v>CADUCADO</v>
      </c>
      <c r="F40" s="528" t="str">
        <f t="shared" ca="1" si="5"/>
        <v>ALERTA</v>
      </c>
      <c r="G40" s="824" t="s">
        <v>1304</v>
      </c>
      <c r="H40" s="1512" t="s">
        <v>4275</v>
      </c>
      <c r="I40" s="1512" t="s">
        <v>4281</v>
      </c>
      <c r="J40" s="1513" t="s">
        <v>4276</v>
      </c>
      <c r="K40" s="1511">
        <v>70380</v>
      </c>
      <c r="L40" s="56"/>
      <c r="M40" s="56"/>
      <c r="N40" s="56"/>
      <c r="O40" s="407"/>
      <c r="P40" s="407"/>
      <c r="Q40" s="407"/>
      <c r="R40" s="407"/>
      <c r="S40" s="407"/>
      <c r="T40" s="407"/>
      <c r="U40" s="407"/>
      <c r="V40" s="407"/>
      <c r="W40" s="407"/>
    </row>
    <row r="41" spans="1:45" s="53" customFormat="1" ht="27.75" customHeight="1">
      <c r="A41" s="1504" t="s">
        <v>1634</v>
      </c>
      <c r="B41" s="1497" t="s">
        <v>4265</v>
      </c>
      <c r="C41" s="334">
        <v>43643</v>
      </c>
      <c r="D41" s="528">
        <v>45473</v>
      </c>
      <c r="E41" s="528" t="str">
        <f t="shared" ca="1" si="4"/>
        <v>CADUCADO</v>
      </c>
      <c r="F41" s="528" t="str">
        <f t="shared" ca="1" si="5"/>
        <v>ALERTA</v>
      </c>
      <c r="G41" s="824" t="s">
        <v>1304</v>
      </c>
      <c r="H41" s="1512" t="s">
        <v>4277</v>
      </c>
      <c r="I41" s="1512" t="s">
        <v>4282</v>
      </c>
      <c r="J41" s="1513" t="s">
        <v>4278</v>
      </c>
      <c r="K41" s="1511">
        <v>70530</v>
      </c>
      <c r="L41" s="56"/>
      <c r="M41" s="56"/>
      <c r="N41" s="56"/>
      <c r="O41" s="407"/>
      <c r="P41" s="407"/>
      <c r="Q41" s="407"/>
      <c r="R41" s="407"/>
      <c r="S41" s="407"/>
      <c r="T41" s="407"/>
      <c r="U41" s="407"/>
      <c r="V41" s="407"/>
      <c r="W41" s="407"/>
    </row>
    <row r="42" spans="1:45" s="53" customFormat="1" ht="30" customHeight="1">
      <c r="A42" s="1504" t="s">
        <v>1634</v>
      </c>
      <c r="B42" s="1497" t="s">
        <v>4266</v>
      </c>
      <c r="C42" s="334">
        <v>43643</v>
      </c>
      <c r="D42" s="528">
        <v>45473</v>
      </c>
      <c r="E42" s="528" t="str">
        <f t="shared" ca="1" si="4"/>
        <v>CADUCADO</v>
      </c>
      <c r="F42" s="528" t="str">
        <f t="shared" ca="1" si="5"/>
        <v>ALERTA</v>
      </c>
      <c r="G42" s="824" t="s">
        <v>1304</v>
      </c>
      <c r="H42" s="1512" t="s">
        <v>4279</v>
      </c>
      <c r="I42" s="1512" t="s">
        <v>4283</v>
      </c>
      <c r="J42" s="1513" t="s">
        <v>4280</v>
      </c>
      <c r="K42" s="1511">
        <v>70520</v>
      </c>
      <c r="L42" s="56"/>
      <c r="M42" s="56"/>
      <c r="N42" s="56"/>
      <c r="O42" s="407"/>
      <c r="P42" s="407"/>
      <c r="Q42" s="407"/>
      <c r="R42" s="407"/>
      <c r="S42" s="407"/>
      <c r="T42" s="407"/>
      <c r="U42" s="407"/>
      <c r="V42" s="407"/>
      <c r="W42" s="407"/>
    </row>
    <row r="43" spans="1:45" s="53" customFormat="1" ht="26.25" customHeight="1">
      <c r="A43" s="1504" t="s">
        <v>1634</v>
      </c>
      <c r="B43" s="1497" t="s">
        <v>4267</v>
      </c>
      <c r="C43" s="334">
        <v>43643</v>
      </c>
      <c r="D43" s="528">
        <v>45473</v>
      </c>
      <c r="E43" s="528" t="str">
        <f t="shared" ca="1" si="4"/>
        <v>CADUCADO</v>
      </c>
      <c r="F43" s="528" t="str">
        <f t="shared" ref="F43:F51" ca="1" si="6">IF($T$2&gt;=(EDATE(D43,-4)),"ALERTA","OK")</f>
        <v>ALERTA</v>
      </c>
      <c r="G43" s="824" t="s">
        <v>1304</v>
      </c>
      <c r="H43" s="200" t="s">
        <v>4300</v>
      </c>
      <c r="I43" s="236" t="s">
        <v>4305</v>
      </c>
      <c r="J43" s="200" t="s">
        <v>4280</v>
      </c>
      <c r="K43" s="1485">
        <v>70510</v>
      </c>
      <c r="L43" s="56"/>
      <c r="M43" s="56"/>
      <c r="N43" s="56"/>
      <c r="O43" s="407"/>
      <c r="P43" s="407"/>
      <c r="Q43" s="407"/>
      <c r="R43" s="407"/>
      <c r="S43" s="407"/>
      <c r="T43" s="407"/>
      <c r="U43" s="407"/>
      <c r="V43" s="407"/>
      <c r="W43" s="407"/>
    </row>
    <row r="44" spans="1:45" s="53" customFormat="1" ht="26.25" customHeight="1">
      <c r="A44" s="1504" t="s">
        <v>1634</v>
      </c>
      <c r="B44" s="1497" t="s">
        <v>4285</v>
      </c>
      <c r="C44" s="334">
        <v>43643</v>
      </c>
      <c r="D44" s="528">
        <v>45473</v>
      </c>
      <c r="E44" s="528" t="str">
        <f t="shared" ca="1" si="4"/>
        <v>CADUCADO</v>
      </c>
      <c r="F44" s="528" t="str">
        <f t="shared" ca="1" si="6"/>
        <v>ALERTA</v>
      </c>
      <c r="G44" s="824" t="s">
        <v>1304</v>
      </c>
      <c r="H44" s="200" t="s">
        <v>4301</v>
      </c>
      <c r="I44" s="236" t="s">
        <v>4306</v>
      </c>
      <c r="J44" s="200" t="s">
        <v>4302</v>
      </c>
      <c r="K44" s="1485">
        <v>70100</v>
      </c>
      <c r="L44" s="56"/>
      <c r="M44" s="56"/>
      <c r="N44" s="56"/>
      <c r="O44" s="407"/>
      <c r="P44" s="407"/>
      <c r="Q44" s="407"/>
      <c r="R44" s="407"/>
      <c r="S44" s="407"/>
      <c r="T44" s="407"/>
      <c r="U44" s="407"/>
      <c r="V44" s="407"/>
      <c r="W44" s="407"/>
    </row>
    <row r="45" spans="1:45" s="53" customFormat="1" ht="35.25" customHeight="1">
      <c r="A45" s="1504" t="s">
        <v>1634</v>
      </c>
      <c r="B45" s="1497" t="s">
        <v>4286</v>
      </c>
      <c r="C45" s="334">
        <v>43643</v>
      </c>
      <c r="D45" s="528">
        <v>45473</v>
      </c>
      <c r="E45" s="528" t="str">
        <f t="shared" ca="1" si="4"/>
        <v>CADUCADO</v>
      </c>
      <c r="F45" s="528" t="str">
        <f t="shared" ca="1" si="6"/>
        <v>ALERTA</v>
      </c>
      <c r="G45" s="824" t="s">
        <v>1304</v>
      </c>
      <c r="H45" s="200" t="s">
        <v>4307</v>
      </c>
      <c r="I45" s="236" t="s">
        <v>4308</v>
      </c>
      <c r="J45" s="200" t="s">
        <v>4303</v>
      </c>
      <c r="K45" s="1485">
        <v>20070</v>
      </c>
      <c r="L45" s="56"/>
      <c r="M45" s="56"/>
      <c r="N45" s="56"/>
      <c r="O45" s="407"/>
      <c r="P45" s="407"/>
      <c r="Q45" s="407"/>
      <c r="R45" s="407"/>
      <c r="S45" s="407"/>
      <c r="T45" s="407"/>
      <c r="U45" s="407"/>
      <c r="V45" s="407"/>
      <c r="W45" s="407"/>
    </row>
    <row r="46" spans="1:45" s="53" customFormat="1" ht="35.25" customHeight="1">
      <c r="A46" s="1504" t="s">
        <v>1634</v>
      </c>
      <c r="B46" s="1497" t="s">
        <v>4287</v>
      </c>
      <c r="C46" s="334">
        <v>43643</v>
      </c>
      <c r="D46" s="528">
        <v>45473</v>
      </c>
      <c r="E46" s="528" t="str">
        <f t="shared" ca="1" si="4"/>
        <v>CADUCADO</v>
      </c>
      <c r="F46" s="528" t="str">
        <f t="shared" ca="1" si="6"/>
        <v>ALERTA</v>
      </c>
      <c r="G46" s="824" t="s">
        <v>1304</v>
      </c>
      <c r="H46" s="200" t="s">
        <v>4309</v>
      </c>
      <c r="I46" s="236" t="s">
        <v>4308</v>
      </c>
      <c r="J46" s="200" t="s">
        <v>4304</v>
      </c>
      <c r="K46" s="1485">
        <v>20230</v>
      </c>
      <c r="L46" s="56"/>
      <c r="M46" s="56"/>
      <c r="N46" s="56"/>
      <c r="O46" s="407"/>
      <c r="P46" s="407"/>
      <c r="Q46" s="407"/>
      <c r="R46" s="407"/>
      <c r="S46" s="407"/>
      <c r="T46" s="407"/>
      <c r="U46" s="407"/>
      <c r="V46" s="407"/>
      <c r="W46" s="407"/>
    </row>
    <row r="47" spans="1:45" s="53" customFormat="1" ht="35.25" customHeight="1">
      <c r="A47" s="1504" t="s">
        <v>1634</v>
      </c>
      <c r="B47" s="1497" t="s">
        <v>4289</v>
      </c>
      <c r="C47" s="334">
        <v>43643</v>
      </c>
      <c r="D47" s="528">
        <v>45473</v>
      </c>
      <c r="E47" s="528" t="str">
        <f t="shared" ca="1" si="4"/>
        <v>CADUCADO</v>
      </c>
      <c r="F47" s="528" t="str">
        <f t="shared" ca="1" si="6"/>
        <v>ALERTA</v>
      </c>
      <c r="G47" s="824" t="s">
        <v>1304</v>
      </c>
      <c r="H47" s="200" t="s">
        <v>4310</v>
      </c>
      <c r="I47" s="236" t="s">
        <v>4311</v>
      </c>
      <c r="J47" s="200" t="s">
        <v>4303</v>
      </c>
      <c r="K47" s="1485">
        <v>70700</v>
      </c>
      <c r="L47" s="56"/>
      <c r="M47" s="56"/>
      <c r="N47" s="56"/>
      <c r="O47" s="407"/>
      <c r="P47" s="407"/>
      <c r="Q47" s="407"/>
      <c r="R47" s="407"/>
      <c r="S47" s="407"/>
      <c r="T47" s="407"/>
      <c r="U47" s="407"/>
      <c r="V47" s="407"/>
      <c r="W47" s="407"/>
    </row>
    <row r="48" spans="1:45" s="53" customFormat="1" ht="35.25" customHeight="1">
      <c r="A48" s="1504" t="s">
        <v>1634</v>
      </c>
      <c r="B48" s="1497" t="s">
        <v>4288</v>
      </c>
      <c r="C48" s="334">
        <v>43643</v>
      </c>
      <c r="D48" s="528">
        <v>45473</v>
      </c>
      <c r="E48" s="528" t="str">
        <f t="shared" ca="1" si="4"/>
        <v>CADUCADO</v>
      </c>
      <c r="F48" s="528" t="str">
        <f t="shared" ca="1" si="6"/>
        <v>ALERTA</v>
      </c>
      <c r="G48" s="824" t="s">
        <v>1304</v>
      </c>
      <c r="H48" s="200" t="s">
        <v>4312</v>
      </c>
      <c r="I48" s="236" t="s">
        <v>4313</v>
      </c>
      <c r="J48" s="200" t="s">
        <v>4314</v>
      </c>
      <c r="K48" s="1485">
        <v>55635</v>
      </c>
      <c r="L48" s="56"/>
      <c r="M48" s="56"/>
      <c r="N48" s="56"/>
      <c r="O48" s="407"/>
      <c r="P48" s="407"/>
      <c r="Q48" s="407"/>
      <c r="R48" s="407"/>
      <c r="S48" s="407"/>
      <c r="T48" s="407"/>
      <c r="U48" s="407"/>
      <c r="V48" s="407"/>
      <c r="W48" s="407"/>
    </row>
    <row r="49" spans="1:23" s="53" customFormat="1" ht="35.25" customHeight="1">
      <c r="A49" s="1504" t="s">
        <v>1634</v>
      </c>
      <c r="B49" s="1497" t="s">
        <v>4290</v>
      </c>
      <c r="C49" s="334">
        <v>43643</v>
      </c>
      <c r="D49" s="528">
        <v>45473</v>
      </c>
      <c r="E49" s="528" t="str">
        <f t="shared" ca="1" si="4"/>
        <v>CADUCADO</v>
      </c>
      <c r="F49" s="528" t="str">
        <f t="shared" ca="1" si="6"/>
        <v>ALERTA</v>
      </c>
      <c r="G49" s="824" t="s">
        <v>1304</v>
      </c>
      <c r="H49" s="200" t="s">
        <v>4315</v>
      </c>
      <c r="I49" s="236" t="s">
        <v>4324</v>
      </c>
      <c r="J49" s="200" t="s">
        <v>4316</v>
      </c>
      <c r="K49" s="1485">
        <v>70422</v>
      </c>
      <c r="L49" s="56"/>
      <c r="M49" s="56"/>
      <c r="N49" s="56"/>
      <c r="O49" s="407"/>
      <c r="P49" s="407"/>
      <c r="Q49" s="407"/>
      <c r="R49" s="407"/>
      <c r="S49" s="407"/>
      <c r="T49" s="407"/>
      <c r="U49" s="407"/>
      <c r="V49" s="407"/>
      <c r="W49" s="407"/>
    </row>
    <row r="50" spans="1:23" s="53" customFormat="1" ht="35.25" customHeight="1">
      <c r="A50" s="1504" t="s">
        <v>1634</v>
      </c>
      <c r="B50" s="1497" t="s">
        <v>4292</v>
      </c>
      <c r="C50" s="334">
        <v>43643</v>
      </c>
      <c r="D50" s="528">
        <v>45473</v>
      </c>
      <c r="E50" s="528" t="str">
        <f t="shared" ca="1" si="4"/>
        <v>CADUCADO</v>
      </c>
      <c r="F50" s="528" t="str">
        <f t="shared" ca="1" si="6"/>
        <v>ALERTA</v>
      </c>
      <c r="G50" s="824" t="s">
        <v>1304</v>
      </c>
      <c r="H50" s="200" t="s">
        <v>4317</v>
      </c>
      <c r="I50" s="236" t="s">
        <v>4324</v>
      </c>
      <c r="J50" s="200" t="s">
        <v>4316</v>
      </c>
      <c r="K50" s="1485">
        <v>70442</v>
      </c>
      <c r="L50" s="56"/>
      <c r="M50" s="56"/>
      <c r="N50" s="56"/>
      <c r="O50" s="407"/>
      <c r="P50" s="407"/>
      <c r="Q50" s="407"/>
      <c r="R50" s="407"/>
      <c r="S50" s="407"/>
      <c r="T50" s="407"/>
      <c r="U50" s="407"/>
      <c r="V50" s="407"/>
      <c r="W50" s="407"/>
    </row>
    <row r="51" spans="1:23" s="53" customFormat="1" ht="26.25" customHeight="1">
      <c r="A51" s="1504" t="s">
        <v>1634</v>
      </c>
      <c r="B51" s="1497" t="s">
        <v>4291</v>
      </c>
      <c r="C51" s="334">
        <v>43643</v>
      </c>
      <c r="D51" s="528">
        <v>45473</v>
      </c>
      <c r="E51" s="528" t="str">
        <f t="shared" ca="1" si="4"/>
        <v>CADUCADO</v>
      </c>
      <c r="F51" s="528" t="str">
        <f t="shared" ca="1" si="6"/>
        <v>ALERTA</v>
      </c>
      <c r="G51" s="824" t="s">
        <v>1304</v>
      </c>
      <c r="H51" s="200" t="s">
        <v>4318</v>
      </c>
      <c r="I51" s="236" t="s">
        <v>4325</v>
      </c>
      <c r="J51" s="200" t="s">
        <v>4278</v>
      </c>
      <c r="K51" s="1485">
        <v>70572</v>
      </c>
      <c r="L51" s="56"/>
      <c r="M51" s="56"/>
      <c r="N51" s="56"/>
      <c r="O51" s="407"/>
      <c r="P51" s="407"/>
      <c r="Q51" s="407"/>
      <c r="R51" s="407"/>
      <c r="S51" s="407"/>
      <c r="T51" s="407"/>
      <c r="U51" s="407"/>
      <c r="V51" s="407"/>
      <c r="W51" s="407"/>
    </row>
    <row r="52" spans="1:23" s="53" customFormat="1" ht="35.25" customHeight="1">
      <c r="A52" s="1504" t="s">
        <v>1634</v>
      </c>
      <c r="B52" s="1497" t="s">
        <v>4293</v>
      </c>
      <c r="C52" s="334">
        <v>43643</v>
      </c>
      <c r="D52" s="528">
        <v>45473</v>
      </c>
      <c r="E52" s="528" t="str">
        <f t="shared" ca="1" si="4"/>
        <v>CADUCADO</v>
      </c>
      <c r="F52" s="528" t="str">
        <f t="shared" ref="F52:F58" ca="1" si="7">IF($T$2&gt;=(EDATE(D52,-4)),"ALERTA","OK")</f>
        <v>ALERTA</v>
      </c>
      <c r="G52" s="824" t="s">
        <v>1304</v>
      </c>
      <c r="H52" s="200" t="s">
        <v>4319</v>
      </c>
      <c r="I52" s="236" t="s">
        <v>4324</v>
      </c>
      <c r="J52" s="200" t="s">
        <v>4278</v>
      </c>
      <c r="K52" s="1485">
        <v>70402</v>
      </c>
      <c r="L52" s="56"/>
      <c r="M52" s="56"/>
      <c r="N52" s="56"/>
      <c r="O52" s="407"/>
      <c r="P52" s="407"/>
      <c r="Q52" s="407"/>
      <c r="R52" s="407"/>
      <c r="S52" s="407"/>
      <c r="T52" s="407"/>
      <c r="U52" s="407"/>
      <c r="V52" s="407"/>
      <c r="W52" s="407"/>
    </row>
    <row r="53" spans="1:23" s="53" customFormat="1" ht="35.25" customHeight="1">
      <c r="A53" s="1504" t="s">
        <v>1634</v>
      </c>
      <c r="B53" s="1497" t="s">
        <v>4294</v>
      </c>
      <c r="C53" s="334">
        <v>43643</v>
      </c>
      <c r="D53" s="528">
        <v>45473</v>
      </c>
      <c r="E53" s="528" t="str">
        <f t="shared" ca="1" si="4"/>
        <v>CADUCADO</v>
      </c>
      <c r="F53" s="528" t="str">
        <f t="shared" ca="1" si="7"/>
        <v>ALERTA</v>
      </c>
      <c r="G53" s="824" t="s">
        <v>1304</v>
      </c>
      <c r="H53" s="200" t="s">
        <v>4320</v>
      </c>
      <c r="I53" s="236" t="s">
        <v>4324</v>
      </c>
      <c r="J53" s="200" t="s">
        <v>4328</v>
      </c>
      <c r="K53" s="1485">
        <v>70542</v>
      </c>
      <c r="L53" s="56"/>
      <c r="M53" s="56"/>
      <c r="N53" s="56"/>
      <c r="O53" s="407"/>
      <c r="P53" s="407"/>
      <c r="Q53" s="407"/>
      <c r="R53" s="407"/>
      <c r="S53" s="407"/>
      <c r="T53" s="407"/>
      <c r="U53" s="407"/>
      <c r="V53" s="407"/>
      <c r="W53" s="407"/>
    </row>
    <row r="54" spans="1:23" s="53" customFormat="1" ht="35.25" customHeight="1">
      <c r="A54" s="1504" t="s">
        <v>1634</v>
      </c>
      <c r="B54" s="1497" t="s">
        <v>4295</v>
      </c>
      <c r="C54" s="334">
        <v>43643</v>
      </c>
      <c r="D54" s="528">
        <v>45473</v>
      </c>
      <c r="E54" s="528" t="str">
        <f t="shared" ca="1" si="4"/>
        <v>CADUCADO</v>
      </c>
      <c r="F54" s="528" t="str">
        <f t="shared" ca="1" si="7"/>
        <v>ALERTA</v>
      </c>
      <c r="G54" s="824" t="s">
        <v>1304</v>
      </c>
      <c r="H54" s="200" t="s">
        <v>4321</v>
      </c>
      <c r="I54" s="236" t="s">
        <v>4324</v>
      </c>
      <c r="J54" s="200" t="s">
        <v>4328</v>
      </c>
      <c r="K54" s="1485">
        <v>70562</v>
      </c>
      <c r="L54" s="56"/>
      <c r="M54" s="56"/>
      <c r="N54" s="56"/>
      <c r="O54" s="407"/>
      <c r="P54" s="407"/>
      <c r="Q54" s="407"/>
      <c r="R54" s="407"/>
      <c r="S54" s="407"/>
      <c r="T54" s="407"/>
      <c r="U54" s="407"/>
      <c r="V54" s="407"/>
      <c r="W54" s="407"/>
    </row>
    <row r="55" spans="1:23" s="53" customFormat="1" ht="35.25" customHeight="1">
      <c r="A55" s="1504" t="s">
        <v>1634</v>
      </c>
      <c r="B55" s="1497" t="s">
        <v>4296</v>
      </c>
      <c r="C55" s="334">
        <v>43643</v>
      </c>
      <c r="D55" s="528">
        <v>45473</v>
      </c>
      <c r="E55" s="528" t="str">
        <f t="shared" ca="1" si="4"/>
        <v>CADUCADO</v>
      </c>
      <c r="F55" s="528" t="str">
        <f t="shared" ca="1" si="7"/>
        <v>ALERTA</v>
      </c>
      <c r="G55" s="824" t="s">
        <v>1304</v>
      </c>
      <c r="H55" s="200" t="s">
        <v>4322</v>
      </c>
      <c r="I55" s="236" t="s">
        <v>4324</v>
      </c>
      <c r="J55" s="200" t="s">
        <v>4278</v>
      </c>
      <c r="K55" s="1485">
        <v>70491</v>
      </c>
      <c r="L55" s="56"/>
      <c r="M55" s="56"/>
      <c r="N55" s="56"/>
      <c r="O55" s="407"/>
      <c r="P55" s="407"/>
      <c r="Q55" s="407"/>
      <c r="R55" s="407"/>
      <c r="S55" s="407"/>
      <c r="T55" s="407"/>
      <c r="U55" s="407"/>
      <c r="V55" s="407"/>
      <c r="W55" s="407"/>
    </row>
    <row r="56" spans="1:23" s="53" customFormat="1" ht="35.25" customHeight="1">
      <c r="A56" s="1504" t="s">
        <v>1634</v>
      </c>
      <c r="B56" s="1497" t="s">
        <v>4297</v>
      </c>
      <c r="C56" s="334">
        <v>43643</v>
      </c>
      <c r="D56" s="528">
        <v>45473</v>
      </c>
      <c r="E56" s="528" t="str">
        <f t="shared" ca="1" si="4"/>
        <v>CADUCADO</v>
      </c>
      <c r="F56" s="528" t="str">
        <f t="shared" ca="1" si="7"/>
        <v>ALERTA</v>
      </c>
      <c r="G56" s="824" t="s">
        <v>1304</v>
      </c>
      <c r="H56" s="200" t="s">
        <v>4323</v>
      </c>
      <c r="I56" s="236" t="s">
        <v>4324</v>
      </c>
      <c r="J56" s="200" t="s">
        <v>4278</v>
      </c>
      <c r="K56" s="1485">
        <v>70492</v>
      </c>
      <c r="L56" s="56"/>
      <c r="M56" s="56"/>
      <c r="N56" s="56"/>
      <c r="O56" s="407"/>
      <c r="P56" s="407"/>
      <c r="Q56" s="407"/>
      <c r="R56" s="407"/>
      <c r="S56" s="407"/>
      <c r="T56" s="407"/>
      <c r="U56" s="407"/>
      <c r="V56" s="407"/>
      <c r="W56" s="407"/>
    </row>
    <row r="57" spans="1:23" s="53" customFormat="1" ht="35.25" customHeight="1">
      <c r="A57" s="1504" t="s">
        <v>1634</v>
      </c>
      <c r="B57" s="1497" t="s">
        <v>4298</v>
      </c>
      <c r="C57" s="334">
        <v>43643</v>
      </c>
      <c r="D57" s="528">
        <v>45473</v>
      </c>
      <c r="E57" s="528" t="str">
        <f t="shared" ca="1" si="4"/>
        <v>CADUCADO</v>
      </c>
      <c r="F57" s="528" t="str">
        <f t="shared" ca="1" si="7"/>
        <v>ALERTA</v>
      </c>
      <c r="G57" s="824" t="s">
        <v>1304</v>
      </c>
      <c r="H57" s="200" t="s">
        <v>4326</v>
      </c>
      <c r="I57" s="236" t="s">
        <v>4324</v>
      </c>
      <c r="J57" s="200" t="s">
        <v>4329</v>
      </c>
      <c r="K57" s="1485">
        <v>70493</v>
      </c>
      <c r="L57" s="56"/>
      <c r="M57" s="56"/>
      <c r="N57" s="56"/>
      <c r="O57" s="407"/>
      <c r="P57" s="407"/>
      <c r="Q57" s="407"/>
      <c r="R57" s="407"/>
      <c r="S57" s="407"/>
      <c r="T57" s="407"/>
      <c r="U57" s="407"/>
      <c r="V57" s="407"/>
      <c r="W57" s="407"/>
    </row>
    <row r="58" spans="1:23" s="53" customFormat="1" ht="35.25" customHeight="1">
      <c r="A58" s="1504" t="s">
        <v>1634</v>
      </c>
      <c r="B58" s="1497" t="s">
        <v>4299</v>
      </c>
      <c r="C58" s="334">
        <v>43643</v>
      </c>
      <c r="D58" s="528">
        <v>45473</v>
      </c>
      <c r="E58" s="528" t="str">
        <f t="shared" ca="1" si="4"/>
        <v>CADUCADO</v>
      </c>
      <c r="F58" s="528" t="str">
        <f t="shared" ca="1" si="7"/>
        <v>ALERTA</v>
      </c>
      <c r="G58" s="824" t="s">
        <v>1304</v>
      </c>
      <c r="H58" s="200" t="s">
        <v>4327</v>
      </c>
      <c r="I58" s="236" t="s">
        <v>4324</v>
      </c>
      <c r="J58" s="200" t="s">
        <v>4330</v>
      </c>
      <c r="K58" s="1485">
        <v>70494</v>
      </c>
      <c r="L58" s="56"/>
      <c r="M58" s="56"/>
      <c r="N58" s="56"/>
      <c r="O58" s="407"/>
      <c r="P58" s="407"/>
      <c r="Q58" s="407"/>
      <c r="R58" s="407"/>
      <c r="S58" s="407"/>
      <c r="T58" s="407"/>
      <c r="U58" s="407"/>
      <c r="V58" s="407"/>
      <c r="W58" s="407"/>
    </row>
    <row r="59" spans="1:23" s="53" customFormat="1" ht="35.25" customHeight="1">
      <c r="A59" s="1484" t="s">
        <v>1633</v>
      </c>
      <c r="B59" s="1497" t="s">
        <v>4490</v>
      </c>
      <c r="C59" s="334">
        <v>43845</v>
      </c>
      <c r="D59" s="528">
        <v>45688</v>
      </c>
      <c r="E59" s="528" t="str">
        <f ca="1">IF(D59&lt;=$T$2,"CADUCADO","VIGENTE")</f>
        <v>CADUCADO</v>
      </c>
      <c r="F59" s="528" t="str">
        <f ca="1">IF($T$2&gt;=(EDATE(D59,-4)),"ALERTA","OK")</f>
        <v>ALERTA</v>
      </c>
      <c r="G59" s="527" t="s">
        <v>1305</v>
      </c>
      <c r="H59" s="200" t="s">
        <v>4488</v>
      </c>
      <c r="I59" s="236" t="s">
        <v>4489</v>
      </c>
      <c r="J59" s="200" t="s">
        <v>73</v>
      </c>
      <c r="K59" s="1485">
        <v>30320</v>
      </c>
      <c r="L59" s="56"/>
      <c r="M59" s="56"/>
      <c r="N59" s="56"/>
      <c r="O59" s="407"/>
      <c r="P59" s="407"/>
      <c r="Q59" s="407"/>
      <c r="R59" s="407"/>
      <c r="S59" s="407"/>
      <c r="T59" s="407"/>
      <c r="U59" s="407"/>
      <c r="V59" s="407"/>
      <c r="W59" s="407"/>
    </row>
    <row r="60" spans="1:23" s="53" customFormat="1" ht="35.25" customHeight="1">
      <c r="A60" s="1484" t="s">
        <v>1633</v>
      </c>
      <c r="B60" s="1497" t="s">
        <v>4493</v>
      </c>
      <c r="C60" s="334">
        <v>43845</v>
      </c>
      <c r="D60" s="528">
        <v>45688</v>
      </c>
      <c r="E60" s="528" t="str">
        <f ca="1">IF(D60&lt;=$T$2,"CADUCADO","VIGENTE")</f>
        <v>CADUCADO</v>
      </c>
      <c r="F60" s="528" t="str">
        <f ca="1">IF($T$2&gt;=(EDATE(D60,-4)),"ALERTA","OK")</f>
        <v>ALERTA</v>
      </c>
      <c r="G60" s="527" t="s">
        <v>1305</v>
      </c>
      <c r="H60" s="200" t="s">
        <v>4491</v>
      </c>
      <c r="I60" s="236" t="s">
        <v>4492</v>
      </c>
      <c r="J60" s="200" t="s">
        <v>73</v>
      </c>
      <c r="K60" s="1485">
        <v>30319</v>
      </c>
      <c r="L60" s="56"/>
      <c r="M60" s="56"/>
      <c r="N60" s="56"/>
      <c r="O60" s="407"/>
      <c r="P60" s="407"/>
      <c r="Q60" s="407"/>
      <c r="R60" s="407"/>
      <c r="S60" s="407"/>
      <c r="T60" s="407"/>
      <c r="U60" s="407"/>
      <c r="V60" s="407"/>
      <c r="W60" s="407"/>
    </row>
    <row r="61" spans="1:23" s="53" customFormat="1" ht="35.25" customHeight="1" thickBot="1">
      <c r="A61" s="695"/>
      <c r="B61" s="1497"/>
      <c r="C61" s="334"/>
      <c r="D61" s="528"/>
      <c r="E61" s="528"/>
      <c r="F61" s="528"/>
      <c r="G61" s="527"/>
      <c r="H61" s="724"/>
      <c r="I61" s="696"/>
      <c r="J61" s="696"/>
      <c r="K61" s="697"/>
      <c r="L61" s="56"/>
      <c r="M61" s="56"/>
      <c r="N61" s="56"/>
      <c r="O61" s="407"/>
      <c r="P61" s="407"/>
      <c r="Q61" s="407"/>
      <c r="R61" s="407"/>
      <c r="S61" s="407"/>
      <c r="T61" s="407"/>
      <c r="U61" s="407"/>
      <c r="V61" s="407"/>
      <c r="W61" s="407"/>
    </row>
    <row r="62" spans="1:23" s="53" customFormat="1" ht="49.5" customHeight="1" thickTop="1">
      <c r="A62" s="2299" t="s">
        <v>2240</v>
      </c>
      <c r="B62" s="2300"/>
      <c r="C62" s="384"/>
      <c r="D62" s="531"/>
      <c r="E62" s="531"/>
      <c r="F62" s="531"/>
      <c r="G62" s="383"/>
      <c r="H62" s="70"/>
      <c r="I62" s="69"/>
      <c r="J62" s="70"/>
      <c r="K62" s="342"/>
      <c r="L62" s="56"/>
      <c r="M62" s="56"/>
      <c r="N62" s="56"/>
      <c r="O62" s="407"/>
      <c r="P62" s="407"/>
      <c r="Q62" s="407"/>
      <c r="R62" s="407"/>
      <c r="S62" s="407"/>
      <c r="T62" s="407"/>
      <c r="U62" s="407"/>
      <c r="V62" s="407"/>
      <c r="W62" s="407"/>
    </row>
    <row r="63" spans="1:23" s="53" customFormat="1" ht="43.5" customHeight="1" thickBot="1">
      <c r="A63" s="51"/>
      <c r="B63" s="11"/>
      <c r="C63" s="10"/>
      <c r="D63" s="7"/>
      <c r="E63" s="7"/>
      <c r="F63" s="7"/>
      <c r="G63" s="11"/>
      <c r="H63" s="52"/>
      <c r="I63" s="2"/>
      <c r="J63" s="2"/>
      <c r="K63" s="7"/>
      <c r="L63" s="56"/>
      <c r="M63" s="56"/>
      <c r="N63" s="56"/>
      <c r="O63" s="407"/>
      <c r="P63" s="407"/>
      <c r="Q63" s="407"/>
      <c r="R63" s="407"/>
      <c r="S63" s="407"/>
      <c r="T63" s="407"/>
      <c r="U63" s="407"/>
      <c r="V63" s="407"/>
      <c r="W63" s="407"/>
    </row>
    <row r="64" spans="1:23" s="53" customFormat="1" ht="24.75" customHeight="1" thickBot="1">
      <c r="A64" s="399" t="s">
        <v>1645</v>
      </c>
      <c r="B64" s="399" t="s">
        <v>1646</v>
      </c>
      <c r="C64" s="399" t="s">
        <v>1647</v>
      </c>
      <c r="D64" s="399" t="s">
        <v>1899</v>
      </c>
      <c r="E64" s="399" t="s">
        <v>1648</v>
      </c>
      <c r="F64" s="553"/>
      <c r="G64" s="70"/>
      <c r="H64" s="105"/>
      <c r="I64" s="2"/>
      <c r="J64" s="2"/>
      <c r="K64" s="7"/>
      <c r="L64" s="56"/>
      <c r="M64" s="56" t="e">
        <f>IF(ISNUMBER(FIND("/",#REF!,1)),MID(#REF!,1,FIND("/",#REF!,1)-1),#REF!)</f>
        <v>#REF!</v>
      </c>
      <c r="N64" s="56" t="str">
        <f>IF(ISNUMBER(FIND("/",#REF!,1)),MID(#REF!,FIND("/",#REF!,1)+1,LEN(#REF!)),"")</f>
        <v/>
      </c>
      <c r="O64" s="407"/>
      <c r="P64" s="407"/>
      <c r="Q64" s="407"/>
      <c r="R64" s="407"/>
      <c r="S64" s="407"/>
      <c r="T64" s="407"/>
      <c r="U64" s="407"/>
      <c r="V64" s="407"/>
      <c r="W64" s="407"/>
    </row>
    <row r="65" spans="1:23" s="53" customFormat="1" ht="22.5" customHeight="1" thickBot="1">
      <c r="A65" s="400">
        <f>COUNTIF($A5:$A63,"P")</f>
        <v>14</v>
      </c>
      <c r="B65" s="400">
        <f>COUNTIF($A5:$A63,"S*")</f>
        <v>0</v>
      </c>
      <c r="C65" s="400">
        <f>COUNTIF($A5:$A63,"F")</f>
        <v>3</v>
      </c>
      <c r="D65" s="400">
        <f>COUNTIF($A5:$A63,"PF*")</f>
        <v>39</v>
      </c>
      <c r="E65" s="400">
        <f>COUNTIF($A5:$A63,"P*") + COUNTIF($A5:$A63,"S2") *2 + COUNTIF($A5:$A63,"S3") *3 + COUNTIF($A5:$A63,"S4") *4</f>
        <v>53</v>
      </c>
      <c r="F65" s="27"/>
      <c r="G65" s="2"/>
      <c r="H65" s="2"/>
      <c r="I65" s="2"/>
      <c r="J65" s="2"/>
      <c r="K65" s="7"/>
      <c r="L65" s="56"/>
      <c r="M65" s="56">
        <f t="shared" ref="M65:M96" si="8">IF(ISNUMBER(FIND("/",$B61,1)),MID($B61,1,FIND("/",$B61,1)-1),$B61)</f>
        <v>0</v>
      </c>
      <c r="N65" s="56" t="str">
        <f t="shared" ref="N65:N96" si="9">IF(ISNUMBER(FIND("/",$B61,1)),MID($B61,FIND("/",$B61,1)+1,LEN($B61)),"")</f>
        <v/>
      </c>
      <c r="O65" s="407"/>
      <c r="P65" s="407"/>
      <c r="Q65" s="407"/>
      <c r="R65" s="407"/>
      <c r="S65" s="407"/>
      <c r="T65" s="407"/>
      <c r="U65" s="407"/>
      <c r="V65" s="407"/>
      <c r="W65" s="407"/>
    </row>
    <row r="66" spans="1:23" s="8" customFormat="1">
      <c r="A66" s="2"/>
      <c r="B66" s="2"/>
      <c r="C66" s="2"/>
      <c r="D66" s="2"/>
      <c r="E66" s="2"/>
      <c r="F66" s="2"/>
      <c r="G66" s="2"/>
      <c r="H66" s="2"/>
      <c r="I66" s="2"/>
      <c r="J66" s="2"/>
      <c r="K66" s="7"/>
      <c r="L66" s="7"/>
      <c r="M66" s="7"/>
      <c r="N66" s="7"/>
      <c r="O66" s="103"/>
      <c r="P66" s="103"/>
      <c r="Q66" s="103"/>
      <c r="R66" s="103"/>
      <c r="S66" s="103"/>
      <c r="T66" s="103"/>
      <c r="U66" s="103"/>
      <c r="V66" s="103"/>
      <c r="W66" s="103"/>
    </row>
    <row r="67" spans="1:23" s="8" customFormat="1">
      <c r="A67" s="2"/>
      <c r="B67" s="2"/>
      <c r="C67" s="2"/>
      <c r="D67" s="2"/>
      <c r="E67" s="2"/>
      <c r="F67" s="2"/>
      <c r="G67" s="2"/>
      <c r="H67" s="2"/>
      <c r="I67" s="2"/>
      <c r="J67" s="2"/>
      <c r="K67" s="7"/>
      <c r="L67" s="7"/>
      <c r="M67" s="7">
        <f t="shared" si="8"/>
        <v>0</v>
      </c>
      <c r="N67" s="7" t="str">
        <f t="shared" si="9"/>
        <v/>
      </c>
      <c r="O67" s="103"/>
      <c r="P67" s="103"/>
      <c r="Q67" s="103"/>
      <c r="R67" s="103"/>
      <c r="S67" s="103"/>
      <c r="T67" s="103"/>
      <c r="U67" s="103"/>
      <c r="V67" s="103"/>
      <c r="W67" s="103"/>
    </row>
    <row r="68" spans="1:23" s="70" customFormat="1">
      <c r="A68" s="2"/>
      <c r="B68" s="2"/>
      <c r="C68" s="2"/>
      <c r="D68" s="2"/>
      <c r="E68" s="2"/>
      <c r="F68" s="2"/>
      <c r="G68" s="2"/>
      <c r="H68" s="2"/>
      <c r="I68" s="2"/>
      <c r="J68" s="2"/>
      <c r="K68" s="7"/>
      <c r="L68" s="7"/>
      <c r="M68" s="7" t="str">
        <f t="shared" si="8"/>
        <v>SISTEMAS</v>
      </c>
      <c r="N68" s="7" t="str">
        <f t="shared" si="9"/>
        <v/>
      </c>
      <c r="O68" s="408"/>
      <c r="P68" s="408"/>
      <c r="Q68" s="408"/>
      <c r="R68" s="408"/>
      <c r="S68" s="408"/>
      <c r="T68" s="408"/>
      <c r="U68" s="408"/>
      <c r="V68" s="408"/>
      <c r="W68" s="408"/>
    </row>
    <row r="69" spans="1:23">
      <c r="M69" s="7">
        <f t="shared" si="8"/>
        <v>0</v>
      </c>
      <c r="N69" s="7" t="str">
        <f t="shared" si="9"/>
        <v/>
      </c>
      <c r="O69" s="103"/>
      <c r="P69" s="103"/>
      <c r="Q69" s="103"/>
      <c r="R69" s="103"/>
      <c r="S69" s="103"/>
      <c r="T69" s="103"/>
      <c r="U69" s="103"/>
      <c r="V69" s="103"/>
      <c r="W69" s="103"/>
    </row>
    <row r="70" spans="1:23">
      <c r="M70" s="7">
        <f t="shared" si="8"/>
        <v>0</v>
      </c>
      <c r="N70" s="7" t="str">
        <f t="shared" si="9"/>
        <v/>
      </c>
      <c r="O70" s="103"/>
      <c r="P70" s="103"/>
      <c r="Q70" s="103"/>
      <c r="R70" s="103"/>
      <c r="S70" s="103"/>
      <c r="T70" s="103"/>
      <c r="U70" s="103"/>
      <c r="V70" s="103"/>
      <c r="W70" s="103"/>
    </row>
    <row r="71" spans="1:23">
      <c r="M71" s="7">
        <f t="shared" si="8"/>
        <v>0</v>
      </c>
      <c r="N71" s="7" t="str">
        <f t="shared" si="9"/>
        <v/>
      </c>
      <c r="O71" s="103"/>
      <c r="P71" s="103"/>
      <c r="Q71" s="103"/>
      <c r="R71" s="103"/>
      <c r="S71" s="103"/>
      <c r="T71" s="103"/>
      <c r="U71" s="103"/>
      <c r="V71" s="103"/>
      <c r="W71" s="103"/>
    </row>
    <row r="72" spans="1:23">
      <c r="M72" s="7">
        <f t="shared" si="8"/>
        <v>0</v>
      </c>
      <c r="N72" s="7" t="str">
        <f t="shared" si="9"/>
        <v/>
      </c>
      <c r="O72" s="103"/>
      <c r="P72" s="103"/>
      <c r="Q72" s="103"/>
      <c r="R72" s="103"/>
      <c r="S72" s="103"/>
      <c r="T72" s="103"/>
      <c r="U72" s="103"/>
      <c r="V72" s="103"/>
      <c r="W72" s="103"/>
    </row>
    <row r="73" spans="1:23">
      <c r="M73" s="7">
        <f t="shared" si="8"/>
        <v>0</v>
      </c>
      <c r="N73" s="7" t="str">
        <f t="shared" si="9"/>
        <v/>
      </c>
      <c r="O73" s="103"/>
      <c r="P73" s="103"/>
      <c r="Q73" s="103"/>
      <c r="R73" s="103"/>
      <c r="S73" s="103"/>
      <c r="T73" s="103"/>
      <c r="U73" s="103"/>
      <c r="V73" s="103"/>
      <c r="W73" s="103"/>
    </row>
    <row r="74" spans="1:23">
      <c r="M74" s="7">
        <f t="shared" si="8"/>
        <v>0</v>
      </c>
      <c r="N74" s="7" t="str">
        <f t="shared" si="9"/>
        <v/>
      </c>
      <c r="O74" s="103"/>
      <c r="P74" s="103"/>
      <c r="Q74" s="103"/>
      <c r="R74" s="103"/>
      <c r="S74" s="103"/>
      <c r="T74" s="103"/>
      <c r="U74" s="103"/>
      <c r="V74" s="103"/>
      <c r="W74" s="103"/>
    </row>
    <row r="75" spans="1:23">
      <c r="M75" s="7">
        <f t="shared" si="8"/>
        <v>0</v>
      </c>
      <c r="N75" s="7" t="str">
        <f t="shared" si="9"/>
        <v/>
      </c>
      <c r="O75" s="103"/>
      <c r="P75" s="103"/>
      <c r="Q75" s="103"/>
      <c r="R75" s="103"/>
      <c r="S75" s="103"/>
      <c r="T75" s="103"/>
      <c r="U75" s="103"/>
      <c r="V75" s="103"/>
      <c r="W75" s="103"/>
    </row>
    <row r="76" spans="1:23">
      <c r="M76" s="7">
        <f t="shared" si="8"/>
        <v>0</v>
      </c>
      <c r="N76" s="7" t="str">
        <f t="shared" si="9"/>
        <v/>
      </c>
      <c r="O76" s="103"/>
      <c r="P76" s="103"/>
      <c r="Q76" s="103"/>
      <c r="R76" s="103"/>
      <c r="S76" s="103"/>
      <c r="T76" s="103"/>
      <c r="U76" s="103"/>
      <c r="V76" s="103"/>
      <c r="W76" s="103"/>
    </row>
    <row r="77" spans="1:23">
      <c r="L77" s="13"/>
      <c r="M77" s="7">
        <f t="shared" si="8"/>
        <v>0</v>
      </c>
      <c r="N77" s="7" t="str">
        <f t="shared" si="9"/>
        <v/>
      </c>
      <c r="O77" s="103"/>
      <c r="P77" s="103"/>
      <c r="Q77" s="103"/>
      <c r="R77" s="103"/>
      <c r="S77" s="103"/>
      <c r="T77" s="103"/>
      <c r="U77" s="103"/>
      <c r="V77" s="103"/>
      <c r="W77" s="103"/>
    </row>
    <row r="78" spans="1:23">
      <c r="L78" s="13"/>
      <c r="M78" s="7">
        <f t="shared" si="8"/>
        <v>0</v>
      </c>
      <c r="N78" s="7" t="str">
        <f t="shared" si="9"/>
        <v/>
      </c>
      <c r="O78" s="103"/>
      <c r="P78" s="103"/>
      <c r="Q78" s="103"/>
      <c r="R78" s="103"/>
      <c r="S78" s="103"/>
      <c r="T78" s="103"/>
      <c r="U78" s="103"/>
      <c r="V78" s="103"/>
      <c r="W78" s="103"/>
    </row>
    <row r="79" spans="1:23">
      <c r="M79" s="7">
        <f t="shared" si="8"/>
        <v>0</v>
      </c>
      <c r="N79" s="7" t="str">
        <f t="shared" si="9"/>
        <v/>
      </c>
      <c r="O79" s="103"/>
      <c r="P79" s="103"/>
      <c r="Q79" s="103"/>
      <c r="R79" s="103"/>
      <c r="S79" s="103"/>
      <c r="T79" s="103"/>
      <c r="U79" s="103"/>
      <c r="V79" s="103"/>
      <c r="W79" s="103"/>
    </row>
    <row r="80" spans="1:23">
      <c r="M80" s="7">
        <f t="shared" si="8"/>
        <v>0</v>
      </c>
      <c r="N80" s="7" t="str">
        <f t="shared" si="9"/>
        <v/>
      </c>
      <c r="O80" s="103"/>
      <c r="P80" s="103"/>
      <c r="Q80" s="103"/>
      <c r="R80" s="103"/>
      <c r="S80" s="103"/>
      <c r="T80" s="103"/>
      <c r="U80" s="103"/>
      <c r="V80" s="103"/>
      <c r="W80" s="103"/>
    </row>
    <row r="81" spans="13:23">
      <c r="M81" s="7">
        <f t="shared" si="8"/>
        <v>0</v>
      </c>
      <c r="N81" s="7" t="str">
        <f t="shared" si="9"/>
        <v/>
      </c>
      <c r="O81" s="103"/>
      <c r="P81" s="103"/>
      <c r="Q81" s="103"/>
      <c r="R81" s="103"/>
      <c r="S81" s="103"/>
      <c r="T81" s="103"/>
      <c r="U81" s="103"/>
      <c r="V81" s="103"/>
      <c r="W81" s="103"/>
    </row>
    <row r="82" spans="13:23">
      <c r="M82" s="7">
        <f t="shared" si="8"/>
        <v>0</v>
      </c>
      <c r="N82" s="7" t="str">
        <f t="shared" si="9"/>
        <v/>
      </c>
      <c r="O82" s="103"/>
      <c r="P82" s="103"/>
      <c r="Q82" s="103"/>
      <c r="R82" s="103"/>
      <c r="S82" s="103"/>
      <c r="T82" s="103"/>
      <c r="U82" s="103"/>
      <c r="V82" s="103"/>
      <c r="W82" s="103"/>
    </row>
    <row r="83" spans="13:23">
      <c r="M83" s="7">
        <f t="shared" si="8"/>
        <v>0</v>
      </c>
      <c r="N83" s="7" t="str">
        <f t="shared" si="9"/>
        <v/>
      </c>
      <c r="O83" s="103"/>
      <c r="P83" s="103"/>
      <c r="Q83" s="103"/>
      <c r="R83" s="103"/>
      <c r="S83" s="103"/>
      <c r="T83" s="103"/>
      <c r="U83" s="103"/>
      <c r="V83" s="103"/>
      <c r="W83" s="103"/>
    </row>
    <row r="84" spans="13:23">
      <c r="M84" s="7">
        <f t="shared" si="8"/>
        <v>0</v>
      </c>
      <c r="N84" s="7" t="str">
        <f t="shared" si="9"/>
        <v/>
      </c>
      <c r="O84" s="103"/>
      <c r="P84" s="103"/>
      <c r="Q84" s="103"/>
      <c r="R84" s="103"/>
      <c r="S84" s="103"/>
      <c r="T84" s="103"/>
      <c r="U84" s="103"/>
      <c r="V84" s="103"/>
      <c r="W84" s="103"/>
    </row>
    <row r="85" spans="13:23">
      <c r="M85" s="7">
        <f t="shared" si="8"/>
        <v>0</v>
      </c>
      <c r="N85" s="7" t="str">
        <f t="shared" si="9"/>
        <v/>
      </c>
      <c r="O85" s="103"/>
      <c r="P85" s="103"/>
      <c r="Q85" s="103"/>
      <c r="R85" s="103"/>
      <c r="S85" s="103"/>
      <c r="T85" s="103"/>
      <c r="U85" s="103"/>
      <c r="V85" s="103"/>
      <c r="W85" s="103"/>
    </row>
    <row r="86" spans="13:23">
      <c r="M86" s="7">
        <f t="shared" si="8"/>
        <v>0</v>
      </c>
      <c r="N86" s="7" t="str">
        <f t="shared" si="9"/>
        <v/>
      </c>
      <c r="O86" s="103"/>
      <c r="P86" s="103"/>
      <c r="Q86" s="103"/>
      <c r="R86" s="103"/>
      <c r="S86" s="103"/>
      <c r="T86" s="103"/>
      <c r="U86" s="103"/>
      <c r="V86" s="103"/>
      <c r="W86" s="103"/>
    </row>
    <row r="87" spans="13:23">
      <c r="M87" s="7">
        <f t="shared" si="8"/>
        <v>0</v>
      </c>
      <c r="N87" s="7" t="str">
        <f t="shared" si="9"/>
        <v/>
      </c>
      <c r="O87" s="103"/>
      <c r="P87" s="103"/>
      <c r="Q87" s="103"/>
      <c r="R87" s="103"/>
      <c r="S87" s="103"/>
      <c r="T87" s="103"/>
      <c r="U87" s="103"/>
      <c r="V87" s="103"/>
      <c r="W87" s="103"/>
    </row>
    <row r="88" spans="13:23">
      <c r="M88" s="7">
        <f t="shared" si="8"/>
        <v>0</v>
      </c>
      <c r="N88" s="7" t="str">
        <f t="shared" si="9"/>
        <v/>
      </c>
      <c r="O88" s="103"/>
      <c r="P88" s="103"/>
      <c r="Q88" s="103"/>
      <c r="R88" s="103"/>
      <c r="S88" s="103"/>
      <c r="T88" s="103"/>
      <c r="U88" s="103"/>
      <c r="V88" s="103"/>
      <c r="W88" s="103"/>
    </row>
    <row r="89" spans="13:23">
      <c r="M89" s="7">
        <f t="shared" si="8"/>
        <v>0</v>
      </c>
      <c r="N89" s="7" t="str">
        <f t="shared" si="9"/>
        <v/>
      </c>
      <c r="O89" s="103"/>
      <c r="P89" s="103"/>
      <c r="Q89" s="103"/>
      <c r="R89" s="103"/>
      <c r="S89" s="103"/>
      <c r="T89" s="103"/>
      <c r="U89" s="103"/>
      <c r="V89" s="103"/>
      <c r="W89" s="103"/>
    </row>
    <row r="90" spans="13:23">
      <c r="M90" s="7">
        <f t="shared" si="8"/>
        <v>0</v>
      </c>
      <c r="N90" s="7" t="str">
        <f t="shared" si="9"/>
        <v/>
      </c>
      <c r="O90" s="103"/>
      <c r="P90" s="103"/>
      <c r="Q90" s="103"/>
      <c r="R90" s="103"/>
      <c r="S90" s="103"/>
      <c r="T90" s="103"/>
      <c r="U90" s="103"/>
      <c r="V90" s="103"/>
      <c r="W90" s="103"/>
    </row>
    <row r="91" spans="13:23">
      <c r="M91" s="7">
        <f t="shared" si="8"/>
        <v>0</v>
      </c>
      <c r="N91" s="7" t="str">
        <f t="shared" si="9"/>
        <v/>
      </c>
      <c r="O91" s="103"/>
      <c r="P91" s="103"/>
      <c r="Q91" s="103"/>
      <c r="R91" s="103"/>
      <c r="S91" s="103"/>
      <c r="T91" s="103"/>
      <c r="U91" s="103"/>
      <c r="V91" s="103"/>
      <c r="W91" s="103"/>
    </row>
    <row r="92" spans="13:23">
      <c r="M92" s="7">
        <f t="shared" si="8"/>
        <v>0</v>
      </c>
      <c r="N92" s="7" t="str">
        <f t="shared" si="9"/>
        <v/>
      </c>
      <c r="O92" s="103"/>
      <c r="P92" s="103"/>
      <c r="Q92" s="103"/>
      <c r="R92" s="103"/>
      <c r="S92" s="103"/>
      <c r="T92" s="103"/>
      <c r="U92" s="103"/>
      <c r="V92" s="103"/>
      <c r="W92" s="103"/>
    </row>
    <row r="93" spans="13:23">
      <c r="M93" s="7">
        <f t="shared" si="8"/>
        <v>0</v>
      </c>
      <c r="N93" s="7" t="str">
        <f t="shared" si="9"/>
        <v/>
      </c>
      <c r="O93" s="103"/>
      <c r="P93" s="103"/>
      <c r="Q93" s="103"/>
      <c r="R93" s="103"/>
      <c r="S93" s="103"/>
      <c r="T93" s="103"/>
      <c r="U93" s="103"/>
      <c r="V93" s="103"/>
      <c r="W93" s="103"/>
    </row>
    <row r="94" spans="13:23">
      <c r="M94" s="7">
        <f t="shared" si="8"/>
        <v>0</v>
      </c>
      <c r="N94" s="7" t="str">
        <f t="shared" si="9"/>
        <v/>
      </c>
      <c r="O94" s="103"/>
      <c r="P94" s="103"/>
      <c r="Q94" s="103"/>
      <c r="R94" s="103"/>
      <c r="S94" s="103"/>
      <c r="T94" s="103"/>
      <c r="U94" s="103"/>
      <c r="V94" s="103"/>
      <c r="W94" s="103"/>
    </row>
    <row r="95" spans="13:23">
      <c r="M95" s="7">
        <f t="shared" si="8"/>
        <v>0</v>
      </c>
      <c r="N95" s="7" t="str">
        <f t="shared" si="9"/>
        <v/>
      </c>
    </row>
    <row r="96" spans="13:23">
      <c r="M96" s="7">
        <f t="shared" si="8"/>
        <v>0</v>
      </c>
      <c r="N96" s="7" t="str">
        <f t="shared" si="9"/>
        <v/>
      </c>
    </row>
    <row r="97" spans="13:14">
      <c r="M97" s="7">
        <f t="shared" ref="M97:M160" si="10">IF(ISNUMBER(FIND("/",$B93,1)),MID($B93,1,FIND("/",$B93,1)-1),$B93)</f>
        <v>0</v>
      </c>
      <c r="N97" s="7" t="str">
        <f t="shared" ref="N97:N160" si="11">IF(ISNUMBER(FIND("/",$B93,1)),MID($B93,FIND("/",$B93,1)+1,LEN($B93)),"")</f>
        <v/>
      </c>
    </row>
    <row r="98" spans="13:14">
      <c r="M98" s="7">
        <f t="shared" si="10"/>
        <v>0</v>
      </c>
      <c r="N98" s="7" t="str">
        <f t="shared" si="11"/>
        <v/>
      </c>
    </row>
    <row r="99" spans="13:14">
      <c r="M99" s="7">
        <f t="shared" si="10"/>
        <v>0</v>
      </c>
      <c r="N99" s="7" t="str">
        <f t="shared" si="11"/>
        <v/>
      </c>
    </row>
    <row r="100" spans="13:14">
      <c r="M100" s="7">
        <f t="shared" si="10"/>
        <v>0</v>
      </c>
      <c r="N100" s="7" t="str">
        <f t="shared" si="11"/>
        <v/>
      </c>
    </row>
    <row r="101" spans="13:14">
      <c r="M101" s="7">
        <f t="shared" si="10"/>
        <v>0</v>
      </c>
      <c r="N101" s="7" t="str">
        <f t="shared" si="11"/>
        <v/>
      </c>
    </row>
    <row r="102" spans="13:14">
      <c r="M102" s="7">
        <f t="shared" si="10"/>
        <v>0</v>
      </c>
      <c r="N102" s="7" t="str">
        <f t="shared" si="11"/>
        <v/>
      </c>
    </row>
    <row r="103" spans="13:14">
      <c r="M103" s="7">
        <f t="shared" si="10"/>
        <v>0</v>
      </c>
      <c r="N103" s="7" t="str">
        <f t="shared" si="11"/>
        <v/>
      </c>
    </row>
    <row r="104" spans="13:14">
      <c r="M104" s="7">
        <f t="shared" si="10"/>
        <v>0</v>
      </c>
      <c r="N104" s="7" t="str">
        <f t="shared" si="11"/>
        <v/>
      </c>
    </row>
    <row r="105" spans="13:14">
      <c r="M105" s="7">
        <f t="shared" si="10"/>
        <v>0</v>
      </c>
      <c r="N105" s="7" t="str">
        <f t="shared" si="11"/>
        <v/>
      </c>
    </row>
    <row r="106" spans="13:14">
      <c r="M106" s="7">
        <f t="shared" si="10"/>
        <v>0</v>
      </c>
      <c r="N106" s="7" t="str">
        <f t="shared" si="11"/>
        <v/>
      </c>
    </row>
    <row r="107" spans="13:14">
      <c r="M107" s="7">
        <f t="shared" si="10"/>
        <v>0</v>
      </c>
      <c r="N107" s="7" t="str">
        <f t="shared" si="11"/>
        <v/>
      </c>
    </row>
    <row r="108" spans="13:14">
      <c r="M108" s="7">
        <f t="shared" si="10"/>
        <v>0</v>
      </c>
      <c r="N108" s="7" t="str">
        <f t="shared" si="11"/>
        <v/>
      </c>
    </row>
    <row r="109" spans="13:14">
      <c r="M109" s="7">
        <f t="shared" si="10"/>
        <v>0</v>
      </c>
      <c r="N109" s="7" t="str">
        <f t="shared" si="11"/>
        <v/>
      </c>
    </row>
    <row r="110" spans="13:14">
      <c r="M110" s="7">
        <f t="shared" si="10"/>
        <v>0</v>
      </c>
      <c r="N110" s="7" t="str">
        <f t="shared" si="11"/>
        <v/>
      </c>
    </row>
    <row r="111" spans="13:14">
      <c r="M111" s="7">
        <f t="shared" si="10"/>
        <v>0</v>
      </c>
      <c r="N111" s="7" t="str">
        <f t="shared" si="11"/>
        <v/>
      </c>
    </row>
    <row r="112" spans="13:14">
      <c r="M112" s="7">
        <f t="shared" si="10"/>
        <v>0</v>
      </c>
      <c r="N112" s="7" t="str">
        <f t="shared" si="11"/>
        <v/>
      </c>
    </row>
    <row r="113" spans="12:14">
      <c r="M113" s="7">
        <f t="shared" si="10"/>
        <v>0</v>
      </c>
      <c r="N113" s="7" t="str">
        <f t="shared" si="11"/>
        <v/>
      </c>
    </row>
    <row r="114" spans="12:14">
      <c r="M114" s="7">
        <f t="shared" si="10"/>
        <v>0</v>
      </c>
      <c r="N114" s="7" t="str">
        <f t="shared" si="11"/>
        <v/>
      </c>
    </row>
    <row r="115" spans="12:14">
      <c r="M115" s="7">
        <f t="shared" si="10"/>
        <v>0</v>
      </c>
      <c r="N115" s="7" t="str">
        <f t="shared" si="11"/>
        <v/>
      </c>
    </row>
    <row r="116" spans="12:14">
      <c r="M116" s="7">
        <f t="shared" si="10"/>
        <v>0</v>
      </c>
      <c r="N116" s="7" t="str">
        <f t="shared" si="11"/>
        <v/>
      </c>
    </row>
    <row r="117" spans="12:14">
      <c r="M117" s="7">
        <f t="shared" si="10"/>
        <v>0</v>
      </c>
      <c r="N117" s="7" t="str">
        <f t="shared" si="11"/>
        <v/>
      </c>
    </row>
    <row r="118" spans="12:14">
      <c r="M118" s="7">
        <f t="shared" si="10"/>
        <v>0</v>
      </c>
      <c r="N118" s="7" t="str">
        <f t="shared" si="11"/>
        <v/>
      </c>
    </row>
    <row r="119" spans="12:14">
      <c r="L119" s="387"/>
      <c r="M119" s="7">
        <f t="shared" si="10"/>
        <v>0</v>
      </c>
      <c r="N119" s="7" t="str">
        <f t="shared" si="11"/>
        <v/>
      </c>
    </row>
    <row r="120" spans="12:14">
      <c r="M120" s="7">
        <f t="shared" si="10"/>
        <v>0</v>
      </c>
      <c r="N120" s="7" t="str">
        <f t="shared" si="11"/>
        <v/>
      </c>
    </row>
    <row r="121" spans="12:14">
      <c r="M121" s="7">
        <f t="shared" si="10"/>
        <v>0</v>
      </c>
      <c r="N121" s="7" t="str">
        <f t="shared" si="11"/>
        <v/>
      </c>
    </row>
    <row r="122" spans="12:14">
      <c r="M122" s="7">
        <f t="shared" si="10"/>
        <v>0</v>
      </c>
      <c r="N122" s="7" t="str">
        <f t="shared" si="11"/>
        <v/>
      </c>
    </row>
    <row r="123" spans="12:14">
      <c r="M123" s="7">
        <f t="shared" si="10"/>
        <v>0</v>
      </c>
      <c r="N123" s="7" t="str">
        <f t="shared" si="11"/>
        <v/>
      </c>
    </row>
    <row r="124" spans="12:14">
      <c r="M124" s="7">
        <f t="shared" si="10"/>
        <v>0</v>
      </c>
      <c r="N124" s="7" t="str">
        <f t="shared" si="11"/>
        <v/>
      </c>
    </row>
    <row r="125" spans="12:14">
      <c r="M125" s="7">
        <f t="shared" si="10"/>
        <v>0</v>
      </c>
      <c r="N125" s="7" t="str">
        <f t="shared" si="11"/>
        <v/>
      </c>
    </row>
    <row r="126" spans="12:14">
      <c r="M126" s="7">
        <f t="shared" si="10"/>
        <v>0</v>
      </c>
      <c r="N126" s="7" t="str">
        <f t="shared" si="11"/>
        <v/>
      </c>
    </row>
    <row r="127" spans="12:14">
      <c r="M127" s="7">
        <f t="shared" si="10"/>
        <v>0</v>
      </c>
      <c r="N127" s="7" t="str">
        <f t="shared" si="11"/>
        <v/>
      </c>
    </row>
    <row r="128" spans="12:14">
      <c r="M128" s="7">
        <f t="shared" si="10"/>
        <v>0</v>
      </c>
      <c r="N128" s="7" t="str">
        <f t="shared" si="11"/>
        <v/>
      </c>
    </row>
    <row r="129" spans="13:14">
      <c r="M129" s="7">
        <f t="shared" si="10"/>
        <v>0</v>
      </c>
      <c r="N129" s="7" t="str">
        <f t="shared" si="11"/>
        <v/>
      </c>
    </row>
    <row r="130" spans="13:14">
      <c r="M130" s="7">
        <f t="shared" si="10"/>
        <v>0</v>
      </c>
      <c r="N130" s="7" t="str">
        <f t="shared" si="11"/>
        <v/>
      </c>
    </row>
    <row r="131" spans="13:14">
      <c r="M131" s="7">
        <f t="shared" si="10"/>
        <v>0</v>
      </c>
      <c r="N131" s="7" t="str">
        <f t="shared" si="11"/>
        <v/>
      </c>
    </row>
    <row r="132" spans="13:14">
      <c r="M132" s="7">
        <f t="shared" si="10"/>
        <v>0</v>
      </c>
      <c r="N132" s="7" t="str">
        <f t="shared" si="11"/>
        <v/>
      </c>
    </row>
    <row r="133" spans="13:14">
      <c r="M133" s="7">
        <f t="shared" si="10"/>
        <v>0</v>
      </c>
      <c r="N133" s="7" t="str">
        <f t="shared" si="11"/>
        <v/>
      </c>
    </row>
    <row r="134" spans="13:14">
      <c r="M134" s="7">
        <f t="shared" si="10"/>
        <v>0</v>
      </c>
      <c r="N134" s="7" t="str">
        <f t="shared" si="11"/>
        <v/>
      </c>
    </row>
    <row r="135" spans="13:14">
      <c r="M135" s="7">
        <f t="shared" si="10"/>
        <v>0</v>
      </c>
      <c r="N135" s="7" t="str">
        <f t="shared" si="11"/>
        <v/>
      </c>
    </row>
    <row r="136" spans="13:14">
      <c r="M136" s="7">
        <f t="shared" si="10"/>
        <v>0</v>
      </c>
      <c r="N136" s="7" t="str">
        <f t="shared" si="11"/>
        <v/>
      </c>
    </row>
    <row r="137" spans="13:14">
      <c r="M137" s="7">
        <f t="shared" si="10"/>
        <v>0</v>
      </c>
      <c r="N137" s="7" t="str">
        <f t="shared" si="11"/>
        <v/>
      </c>
    </row>
    <row r="138" spans="13:14">
      <c r="M138" s="7">
        <f t="shared" si="10"/>
        <v>0</v>
      </c>
      <c r="N138" s="7" t="str">
        <f t="shared" si="11"/>
        <v/>
      </c>
    </row>
    <row r="139" spans="13:14">
      <c r="M139" s="7">
        <f t="shared" si="10"/>
        <v>0</v>
      </c>
      <c r="N139" s="7" t="str">
        <f t="shared" si="11"/>
        <v/>
      </c>
    </row>
    <row r="140" spans="13:14">
      <c r="M140" s="7">
        <f t="shared" si="10"/>
        <v>0</v>
      </c>
      <c r="N140" s="7" t="str">
        <f t="shared" si="11"/>
        <v/>
      </c>
    </row>
    <row r="141" spans="13:14">
      <c r="M141" s="7">
        <f t="shared" si="10"/>
        <v>0</v>
      </c>
      <c r="N141" s="7" t="str">
        <f t="shared" si="11"/>
        <v/>
      </c>
    </row>
    <row r="142" spans="13:14">
      <c r="M142" s="7">
        <f t="shared" si="10"/>
        <v>0</v>
      </c>
      <c r="N142" s="7" t="str">
        <f t="shared" si="11"/>
        <v/>
      </c>
    </row>
    <row r="143" spans="13:14">
      <c r="M143" s="7">
        <f t="shared" si="10"/>
        <v>0</v>
      </c>
      <c r="N143" s="7" t="str">
        <f t="shared" si="11"/>
        <v/>
      </c>
    </row>
    <row r="144" spans="13:14">
      <c r="M144" s="7">
        <f t="shared" si="10"/>
        <v>0</v>
      </c>
      <c r="N144" s="7" t="str">
        <f t="shared" si="11"/>
        <v/>
      </c>
    </row>
    <row r="145" spans="13:14">
      <c r="M145" s="7">
        <f t="shared" si="10"/>
        <v>0</v>
      </c>
      <c r="N145" s="7" t="str">
        <f t="shared" si="11"/>
        <v/>
      </c>
    </row>
    <row r="146" spans="13:14">
      <c r="M146" s="7">
        <f t="shared" si="10"/>
        <v>0</v>
      </c>
      <c r="N146" s="7" t="str">
        <f t="shared" si="11"/>
        <v/>
      </c>
    </row>
    <row r="147" spans="13:14">
      <c r="M147" s="7">
        <f t="shared" si="10"/>
        <v>0</v>
      </c>
      <c r="N147" s="7" t="str">
        <f t="shared" si="11"/>
        <v/>
      </c>
    </row>
    <row r="148" spans="13:14">
      <c r="M148" s="7">
        <f t="shared" si="10"/>
        <v>0</v>
      </c>
      <c r="N148" s="7" t="str">
        <f t="shared" si="11"/>
        <v/>
      </c>
    </row>
    <row r="149" spans="13:14">
      <c r="M149" s="7">
        <f t="shared" si="10"/>
        <v>0</v>
      </c>
      <c r="N149" s="7" t="str">
        <f t="shared" si="11"/>
        <v/>
      </c>
    </row>
    <row r="150" spans="13:14">
      <c r="M150" s="7">
        <f t="shared" si="10"/>
        <v>0</v>
      </c>
      <c r="N150" s="7" t="str">
        <f t="shared" si="11"/>
        <v/>
      </c>
    </row>
    <row r="151" spans="13:14">
      <c r="M151" s="7">
        <f t="shared" si="10"/>
        <v>0</v>
      </c>
      <c r="N151" s="7" t="str">
        <f t="shared" si="11"/>
        <v/>
      </c>
    </row>
    <row r="152" spans="13:14">
      <c r="M152" s="7">
        <f t="shared" si="10"/>
        <v>0</v>
      </c>
      <c r="N152" s="7" t="str">
        <f t="shared" si="11"/>
        <v/>
      </c>
    </row>
    <row r="153" spans="13:14">
      <c r="M153" s="7">
        <f t="shared" si="10"/>
        <v>0</v>
      </c>
      <c r="N153" s="7" t="str">
        <f t="shared" si="11"/>
        <v/>
      </c>
    </row>
    <row r="154" spans="13:14">
      <c r="M154" s="7">
        <f t="shared" si="10"/>
        <v>0</v>
      </c>
      <c r="N154" s="7" t="str">
        <f t="shared" si="11"/>
        <v/>
      </c>
    </row>
    <row r="155" spans="13:14">
      <c r="M155" s="7">
        <f t="shared" si="10"/>
        <v>0</v>
      </c>
      <c r="N155" s="7" t="str">
        <f t="shared" si="11"/>
        <v/>
      </c>
    </row>
    <row r="156" spans="13:14">
      <c r="M156" s="7">
        <f t="shared" si="10"/>
        <v>0</v>
      </c>
      <c r="N156" s="7" t="str">
        <f t="shared" si="11"/>
        <v/>
      </c>
    </row>
    <row r="157" spans="13:14">
      <c r="M157" s="7">
        <f t="shared" si="10"/>
        <v>0</v>
      </c>
      <c r="N157" s="7" t="str">
        <f t="shared" si="11"/>
        <v/>
      </c>
    </row>
    <row r="158" spans="13:14">
      <c r="M158" s="7">
        <f t="shared" si="10"/>
        <v>0</v>
      </c>
      <c r="N158" s="7" t="str">
        <f t="shared" si="11"/>
        <v/>
      </c>
    </row>
    <row r="159" spans="13:14">
      <c r="M159" s="7">
        <f t="shared" si="10"/>
        <v>0</v>
      </c>
      <c r="N159" s="7" t="str">
        <f t="shared" si="11"/>
        <v/>
      </c>
    </row>
    <row r="160" spans="13:14">
      <c r="M160" s="7">
        <f t="shared" si="10"/>
        <v>0</v>
      </c>
      <c r="N160" s="7" t="str">
        <f t="shared" si="11"/>
        <v/>
      </c>
    </row>
    <row r="161" spans="13:14">
      <c r="M161" s="7">
        <f t="shared" ref="M161:M224" si="12">IF(ISNUMBER(FIND("/",$B157,1)),MID($B157,1,FIND("/",$B157,1)-1),$B157)</f>
        <v>0</v>
      </c>
      <c r="N161" s="7" t="str">
        <f t="shared" ref="N161:N224" si="13">IF(ISNUMBER(FIND("/",$B157,1)),MID($B157,FIND("/",$B157,1)+1,LEN($B157)),"")</f>
        <v/>
      </c>
    </row>
    <row r="162" spans="13:14">
      <c r="M162" s="7">
        <f t="shared" si="12"/>
        <v>0</v>
      </c>
      <c r="N162" s="7" t="str">
        <f t="shared" si="13"/>
        <v/>
      </c>
    </row>
    <row r="163" spans="13:14">
      <c r="M163" s="7">
        <f t="shared" si="12"/>
        <v>0</v>
      </c>
      <c r="N163" s="7" t="str">
        <f t="shared" si="13"/>
        <v/>
      </c>
    </row>
    <row r="164" spans="13:14">
      <c r="M164" s="7">
        <f t="shared" si="12"/>
        <v>0</v>
      </c>
      <c r="N164" s="7" t="str">
        <f t="shared" si="13"/>
        <v/>
      </c>
    </row>
    <row r="165" spans="13:14">
      <c r="M165" s="7">
        <f t="shared" si="12"/>
        <v>0</v>
      </c>
      <c r="N165" s="7" t="str">
        <f t="shared" si="13"/>
        <v/>
      </c>
    </row>
    <row r="166" spans="13:14">
      <c r="M166" s="7">
        <f t="shared" si="12"/>
        <v>0</v>
      </c>
      <c r="N166" s="7" t="str">
        <f t="shared" si="13"/>
        <v/>
      </c>
    </row>
    <row r="167" spans="13:14">
      <c r="M167" s="7">
        <f t="shared" si="12"/>
        <v>0</v>
      </c>
      <c r="N167" s="7" t="str">
        <f t="shared" si="13"/>
        <v/>
      </c>
    </row>
    <row r="168" spans="13:14">
      <c r="M168" s="7">
        <f t="shared" si="12"/>
        <v>0</v>
      </c>
      <c r="N168" s="7" t="str">
        <f t="shared" si="13"/>
        <v/>
      </c>
    </row>
    <row r="169" spans="13:14">
      <c r="M169" s="7">
        <f t="shared" si="12"/>
        <v>0</v>
      </c>
      <c r="N169" s="7" t="str">
        <f t="shared" si="13"/>
        <v/>
      </c>
    </row>
    <row r="170" spans="13:14">
      <c r="M170" s="7">
        <f t="shared" si="12"/>
        <v>0</v>
      </c>
      <c r="N170" s="7" t="str">
        <f t="shared" si="13"/>
        <v/>
      </c>
    </row>
    <row r="171" spans="13:14">
      <c r="M171" s="7">
        <f t="shared" si="12"/>
        <v>0</v>
      </c>
      <c r="N171" s="7" t="str">
        <f t="shared" si="13"/>
        <v/>
      </c>
    </row>
    <row r="172" spans="13:14">
      <c r="M172" s="7">
        <f t="shared" si="12"/>
        <v>0</v>
      </c>
      <c r="N172" s="7" t="str">
        <f t="shared" si="13"/>
        <v/>
      </c>
    </row>
    <row r="173" spans="13:14">
      <c r="M173" s="7">
        <f t="shared" si="12"/>
        <v>0</v>
      </c>
      <c r="N173" s="7" t="str">
        <f t="shared" si="13"/>
        <v/>
      </c>
    </row>
    <row r="174" spans="13:14">
      <c r="M174" s="7">
        <f t="shared" si="12"/>
        <v>0</v>
      </c>
      <c r="N174" s="7" t="str">
        <f t="shared" si="13"/>
        <v/>
      </c>
    </row>
    <row r="175" spans="13:14">
      <c r="M175" s="7">
        <f t="shared" si="12"/>
        <v>0</v>
      </c>
      <c r="N175" s="7" t="str">
        <f t="shared" si="13"/>
        <v/>
      </c>
    </row>
    <row r="176" spans="13:14">
      <c r="M176" s="7">
        <f t="shared" si="12"/>
        <v>0</v>
      </c>
      <c r="N176" s="7" t="str">
        <f t="shared" si="13"/>
        <v/>
      </c>
    </row>
    <row r="177" spans="13:14">
      <c r="M177" s="7">
        <f t="shared" si="12"/>
        <v>0</v>
      </c>
      <c r="N177" s="7" t="str">
        <f t="shared" si="13"/>
        <v/>
      </c>
    </row>
    <row r="178" spans="13:14">
      <c r="M178" s="7">
        <f t="shared" si="12"/>
        <v>0</v>
      </c>
      <c r="N178" s="7" t="str">
        <f t="shared" si="13"/>
        <v/>
      </c>
    </row>
    <row r="179" spans="13:14">
      <c r="M179" s="7">
        <f t="shared" si="12"/>
        <v>0</v>
      </c>
      <c r="N179" s="7" t="str">
        <f t="shared" si="13"/>
        <v/>
      </c>
    </row>
    <row r="180" spans="13:14">
      <c r="M180" s="7">
        <f t="shared" si="12"/>
        <v>0</v>
      </c>
      <c r="N180" s="7" t="str">
        <f t="shared" si="13"/>
        <v/>
      </c>
    </row>
    <row r="181" spans="13:14">
      <c r="M181" s="7">
        <f t="shared" si="12"/>
        <v>0</v>
      </c>
      <c r="N181" s="7" t="str">
        <f t="shared" si="13"/>
        <v/>
      </c>
    </row>
    <row r="182" spans="13:14">
      <c r="M182" s="7">
        <f t="shared" si="12"/>
        <v>0</v>
      </c>
      <c r="N182" s="7" t="str">
        <f t="shared" si="13"/>
        <v/>
      </c>
    </row>
    <row r="183" spans="13:14">
      <c r="M183" s="7">
        <f t="shared" si="12"/>
        <v>0</v>
      </c>
      <c r="N183" s="7" t="str">
        <f t="shared" si="13"/>
        <v/>
      </c>
    </row>
    <row r="184" spans="13:14">
      <c r="M184" s="7">
        <f t="shared" si="12"/>
        <v>0</v>
      </c>
      <c r="N184" s="7" t="str">
        <f t="shared" si="13"/>
        <v/>
      </c>
    </row>
    <row r="185" spans="13:14">
      <c r="M185" s="7">
        <f t="shared" si="12"/>
        <v>0</v>
      </c>
      <c r="N185" s="7" t="str">
        <f t="shared" si="13"/>
        <v/>
      </c>
    </row>
    <row r="186" spans="13:14">
      <c r="M186" s="7">
        <f t="shared" si="12"/>
        <v>0</v>
      </c>
      <c r="N186" s="7" t="str">
        <f t="shared" si="13"/>
        <v/>
      </c>
    </row>
    <row r="187" spans="13:14">
      <c r="M187" s="7">
        <f t="shared" si="12"/>
        <v>0</v>
      </c>
      <c r="N187" s="7" t="str">
        <f t="shared" si="13"/>
        <v/>
      </c>
    </row>
    <row r="188" spans="13:14">
      <c r="M188" s="7">
        <f t="shared" si="12"/>
        <v>0</v>
      </c>
      <c r="N188" s="7" t="str">
        <f t="shared" si="13"/>
        <v/>
      </c>
    </row>
    <row r="189" spans="13:14">
      <c r="M189" s="7">
        <f t="shared" si="12"/>
        <v>0</v>
      </c>
      <c r="N189" s="7" t="str">
        <f t="shared" si="13"/>
        <v/>
      </c>
    </row>
    <row r="190" spans="13:14">
      <c r="M190" s="7">
        <f t="shared" si="12"/>
        <v>0</v>
      </c>
      <c r="N190" s="7" t="str">
        <f t="shared" si="13"/>
        <v/>
      </c>
    </row>
    <row r="191" spans="13:14">
      <c r="M191" s="7">
        <f t="shared" si="12"/>
        <v>0</v>
      </c>
      <c r="N191" s="7" t="str">
        <f t="shared" si="13"/>
        <v/>
      </c>
    </row>
    <row r="192" spans="13:14">
      <c r="M192" s="7">
        <f t="shared" si="12"/>
        <v>0</v>
      </c>
      <c r="N192" s="7" t="str">
        <f t="shared" si="13"/>
        <v/>
      </c>
    </row>
    <row r="193" spans="12:14">
      <c r="M193" s="7">
        <f t="shared" si="12"/>
        <v>0</v>
      </c>
      <c r="N193" s="7" t="str">
        <f t="shared" si="13"/>
        <v/>
      </c>
    </row>
    <row r="194" spans="12:14">
      <c r="M194" s="7">
        <f t="shared" si="12"/>
        <v>0</v>
      </c>
      <c r="N194" s="7" t="str">
        <f t="shared" si="13"/>
        <v/>
      </c>
    </row>
    <row r="195" spans="12:14">
      <c r="M195" s="7">
        <f t="shared" si="12"/>
        <v>0</v>
      </c>
      <c r="N195" s="7" t="str">
        <f t="shared" si="13"/>
        <v/>
      </c>
    </row>
    <row r="196" spans="12:14">
      <c r="M196" s="7">
        <f t="shared" si="12"/>
        <v>0</v>
      </c>
      <c r="N196" s="7" t="str">
        <f t="shared" si="13"/>
        <v/>
      </c>
    </row>
    <row r="197" spans="12:14">
      <c r="M197" s="7">
        <f t="shared" si="12"/>
        <v>0</v>
      </c>
      <c r="N197" s="7" t="str">
        <f t="shared" si="13"/>
        <v/>
      </c>
    </row>
    <row r="198" spans="12:14">
      <c r="M198" s="7">
        <f t="shared" si="12"/>
        <v>0</v>
      </c>
      <c r="N198" s="7" t="str">
        <f t="shared" si="13"/>
        <v/>
      </c>
    </row>
    <row r="199" spans="12:14">
      <c r="M199" s="7">
        <f t="shared" si="12"/>
        <v>0</v>
      </c>
      <c r="N199" s="7" t="str">
        <f t="shared" si="13"/>
        <v/>
      </c>
    </row>
    <row r="200" spans="12:14">
      <c r="L200" s="11"/>
      <c r="M200" s="7">
        <f t="shared" si="12"/>
        <v>0</v>
      </c>
      <c r="N200" s="7" t="str">
        <f t="shared" si="13"/>
        <v/>
      </c>
    </row>
    <row r="201" spans="12:14">
      <c r="L201" s="11"/>
      <c r="M201" s="7">
        <f t="shared" si="12"/>
        <v>0</v>
      </c>
      <c r="N201" s="7" t="str">
        <f t="shared" si="13"/>
        <v/>
      </c>
    </row>
    <row r="202" spans="12:14">
      <c r="L202" s="11"/>
      <c r="M202" s="7">
        <f t="shared" si="12"/>
        <v>0</v>
      </c>
      <c r="N202" s="7" t="str">
        <f t="shared" si="13"/>
        <v/>
      </c>
    </row>
    <row r="203" spans="12:14">
      <c r="L203" s="11"/>
      <c r="M203" s="7">
        <f t="shared" si="12"/>
        <v>0</v>
      </c>
      <c r="N203" s="7" t="str">
        <f t="shared" si="13"/>
        <v/>
      </c>
    </row>
    <row r="204" spans="12:14">
      <c r="L204" s="11"/>
      <c r="M204" s="7">
        <f t="shared" si="12"/>
        <v>0</v>
      </c>
      <c r="N204" s="7" t="str">
        <f t="shared" si="13"/>
        <v/>
      </c>
    </row>
    <row r="205" spans="12:14">
      <c r="L205" s="11"/>
      <c r="M205" s="7">
        <f t="shared" si="12"/>
        <v>0</v>
      </c>
      <c r="N205" s="7" t="str">
        <f t="shared" si="13"/>
        <v/>
      </c>
    </row>
    <row r="206" spans="12:14">
      <c r="L206" s="11"/>
      <c r="M206" s="7">
        <f t="shared" si="12"/>
        <v>0</v>
      </c>
      <c r="N206" s="7" t="str">
        <f t="shared" si="13"/>
        <v/>
      </c>
    </row>
    <row r="207" spans="12:14">
      <c r="L207" s="11"/>
      <c r="M207" s="7">
        <f t="shared" si="12"/>
        <v>0</v>
      </c>
      <c r="N207" s="7" t="str">
        <f t="shared" si="13"/>
        <v/>
      </c>
    </row>
    <row r="208" spans="12:14">
      <c r="L208" s="11"/>
      <c r="M208" s="7">
        <f t="shared" si="12"/>
        <v>0</v>
      </c>
      <c r="N208" s="7" t="str">
        <f t="shared" si="13"/>
        <v/>
      </c>
    </row>
    <row r="209" spans="12:14">
      <c r="L209" s="11"/>
      <c r="M209" s="7">
        <f t="shared" si="12"/>
        <v>0</v>
      </c>
      <c r="N209" s="7" t="str">
        <f t="shared" si="13"/>
        <v/>
      </c>
    </row>
    <row r="210" spans="12:14">
      <c r="L210" s="11"/>
      <c r="M210" s="7">
        <f t="shared" si="12"/>
        <v>0</v>
      </c>
      <c r="N210" s="7" t="str">
        <f t="shared" si="13"/>
        <v/>
      </c>
    </row>
    <row r="211" spans="12:14">
      <c r="L211" s="11"/>
      <c r="M211" s="7">
        <f t="shared" si="12"/>
        <v>0</v>
      </c>
      <c r="N211" s="7" t="str">
        <f t="shared" si="13"/>
        <v/>
      </c>
    </row>
    <row r="212" spans="12:14">
      <c r="L212" s="11"/>
      <c r="M212" s="7">
        <f t="shared" si="12"/>
        <v>0</v>
      </c>
      <c r="N212" s="7" t="str">
        <f t="shared" si="13"/>
        <v/>
      </c>
    </row>
    <row r="213" spans="12:14">
      <c r="L213" s="11"/>
      <c r="M213" s="7">
        <f t="shared" si="12"/>
        <v>0</v>
      </c>
      <c r="N213" s="7" t="str">
        <f t="shared" si="13"/>
        <v/>
      </c>
    </row>
    <row r="214" spans="12:14">
      <c r="L214" s="11"/>
      <c r="M214" s="7">
        <f t="shared" si="12"/>
        <v>0</v>
      </c>
      <c r="N214" s="7" t="str">
        <f t="shared" si="13"/>
        <v/>
      </c>
    </row>
    <row r="215" spans="12:14">
      <c r="L215" s="11"/>
      <c r="M215" s="7">
        <f t="shared" si="12"/>
        <v>0</v>
      </c>
      <c r="N215" s="7" t="str">
        <f t="shared" si="13"/>
        <v/>
      </c>
    </row>
    <row r="216" spans="12:14">
      <c r="L216" s="11"/>
      <c r="M216" s="7">
        <f t="shared" si="12"/>
        <v>0</v>
      </c>
      <c r="N216" s="7" t="str">
        <f t="shared" si="13"/>
        <v/>
      </c>
    </row>
    <row r="217" spans="12:14">
      <c r="L217" s="11"/>
      <c r="M217" s="7">
        <f t="shared" si="12"/>
        <v>0</v>
      </c>
      <c r="N217" s="7" t="str">
        <f t="shared" si="13"/>
        <v/>
      </c>
    </row>
    <row r="218" spans="12:14">
      <c r="L218" s="11"/>
      <c r="M218" s="7">
        <f t="shared" si="12"/>
        <v>0</v>
      </c>
      <c r="N218" s="7" t="str">
        <f t="shared" si="13"/>
        <v/>
      </c>
    </row>
    <row r="219" spans="12:14">
      <c r="L219" s="11"/>
      <c r="M219" s="7">
        <f t="shared" si="12"/>
        <v>0</v>
      </c>
      <c r="N219" s="7" t="str">
        <f t="shared" si="13"/>
        <v/>
      </c>
    </row>
    <row r="220" spans="12:14">
      <c r="L220" s="11"/>
      <c r="M220" s="7">
        <f t="shared" si="12"/>
        <v>0</v>
      </c>
      <c r="N220" s="7" t="str">
        <f t="shared" si="13"/>
        <v/>
      </c>
    </row>
    <row r="221" spans="12:14">
      <c r="L221" s="42"/>
      <c r="M221" s="7">
        <f t="shared" si="12"/>
        <v>0</v>
      </c>
      <c r="N221" s="7" t="str">
        <f t="shared" si="13"/>
        <v/>
      </c>
    </row>
    <row r="222" spans="12:14">
      <c r="L222" s="42"/>
      <c r="M222" s="7">
        <f t="shared" si="12"/>
        <v>0</v>
      </c>
      <c r="N222" s="7" t="str">
        <f t="shared" si="13"/>
        <v/>
      </c>
    </row>
    <row r="223" spans="12:14">
      <c r="L223" s="42"/>
      <c r="M223" s="7">
        <f t="shared" si="12"/>
        <v>0</v>
      </c>
      <c r="N223" s="7" t="str">
        <f t="shared" si="13"/>
        <v/>
      </c>
    </row>
    <row r="224" spans="12:14">
      <c r="L224" s="42"/>
      <c r="M224" s="7">
        <f t="shared" si="12"/>
        <v>0</v>
      </c>
      <c r="N224" s="7" t="str">
        <f t="shared" si="13"/>
        <v/>
      </c>
    </row>
    <row r="225" spans="12:14">
      <c r="L225" s="42"/>
      <c r="M225" s="7">
        <f t="shared" ref="M225:M288" si="14">IF(ISNUMBER(FIND("/",$B221,1)),MID($B221,1,FIND("/",$B221,1)-1),$B221)</f>
        <v>0</v>
      </c>
      <c r="N225" s="7" t="str">
        <f t="shared" ref="N225:N288" si="15">IF(ISNUMBER(FIND("/",$B221,1)),MID($B221,FIND("/",$B221,1)+1,LEN($B221)),"")</f>
        <v/>
      </c>
    </row>
    <row r="226" spans="12:14">
      <c r="L226" s="42"/>
      <c r="M226" s="7">
        <f t="shared" si="14"/>
        <v>0</v>
      </c>
      <c r="N226" s="7" t="str">
        <f t="shared" si="15"/>
        <v/>
      </c>
    </row>
    <row r="227" spans="12:14">
      <c r="L227" s="42"/>
      <c r="M227" s="7">
        <f t="shared" si="14"/>
        <v>0</v>
      </c>
      <c r="N227" s="7" t="str">
        <f t="shared" si="15"/>
        <v/>
      </c>
    </row>
    <row r="228" spans="12:14">
      <c r="L228" s="42"/>
      <c r="M228" s="7">
        <f t="shared" si="14"/>
        <v>0</v>
      </c>
      <c r="N228" s="7" t="str">
        <f t="shared" si="15"/>
        <v/>
      </c>
    </row>
    <row r="229" spans="12:14">
      <c r="L229" s="42"/>
      <c r="M229" s="7">
        <f t="shared" si="14"/>
        <v>0</v>
      </c>
      <c r="N229" s="7" t="str">
        <f t="shared" si="15"/>
        <v/>
      </c>
    </row>
    <row r="230" spans="12:14">
      <c r="L230" s="42"/>
      <c r="M230" s="7">
        <f t="shared" si="14"/>
        <v>0</v>
      </c>
      <c r="N230" s="7" t="str">
        <f t="shared" si="15"/>
        <v/>
      </c>
    </row>
    <row r="231" spans="12:14">
      <c r="L231" s="42"/>
      <c r="M231" s="7">
        <f t="shared" si="14"/>
        <v>0</v>
      </c>
      <c r="N231" s="7" t="str">
        <f t="shared" si="15"/>
        <v/>
      </c>
    </row>
    <row r="232" spans="12:14">
      <c r="L232" s="42"/>
      <c r="M232" s="7">
        <f t="shared" si="14"/>
        <v>0</v>
      </c>
      <c r="N232" s="7" t="str">
        <f t="shared" si="15"/>
        <v/>
      </c>
    </row>
    <row r="233" spans="12:14">
      <c r="L233" s="42"/>
      <c r="M233" s="7">
        <f t="shared" si="14"/>
        <v>0</v>
      </c>
      <c r="N233" s="7" t="str">
        <f t="shared" si="15"/>
        <v/>
      </c>
    </row>
    <row r="234" spans="12:14">
      <c r="L234" s="42"/>
      <c r="M234" s="7">
        <f t="shared" si="14"/>
        <v>0</v>
      </c>
      <c r="N234" s="7" t="str">
        <f t="shared" si="15"/>
        <v/>
      </c>
    </row>
    <row r="235" spans="12:14">
      <c r="L235" s="42"/>
      <c r="M235" s="7">
        <f t="shared" si="14"/>
        <v>0</v>
      </c>
      <c r="N235" s="7" t="str">
        <f t="shared" si="15"/>
        <v/>
      </c>
    </row>
    <row r="236" spans="12:14">
      <c r="L236" s="42"/>
      <c r="M236" s="7">
        <f t="shared" si="14"/>
        <v>0</v>
      </c>
      <c r="N236" s="7" t="str">
        <f t="shared" si="15"/>
        <v/>
      </c>
    </row>
    <row r="237" spans="12:14">
      <c r="L237" s="42"/>
      <c r="M237" s="7">
        <f t="shared" si="14"/>
        <v>0</v>
      </c>
      <c r="N237" s="7" t="str">
        <f t="shared" si="15"/>
        <v/>
      </c>
    </row>
    <row r="238" spans="12:14">
      <c r="L238" s="42"/>
      <c r="M238" s="7">
        <f t="shared" si="14"/>
        <v>0</v>
      </c>
      <c r="N238" s="7" t="str">
        <f t="shared" si="15"/>
        <v/>
      </c>
    </row>
    <row r="239" spans="12:14">
      <c r="L239" s="42"/>
      <c r="M239" s="7">
        <f t="shared" si="14"/>
        <v>0</v>
      </c>
      <c r="N239" s="7" t="str">
        <f t="shared" si="15"/>
        <v/>
      </c>
    </row>
    <row r="240" spans="12:14">
      <c r="L240" s="42"/>
      <c r="M240" s="7">
        <f t="shared" si="14"/>
        <v>0</v>
      </c>
      <c r="N240" s="7" t="str">
        <f t="shared" si="15"/>
        <v/>
      </c>
    </row>
    <row r="241" spans="12:14">
      <c r="L241" s="42"/>
      <c r="M241" s="7">
        <f t="shared" si="14"/>
        <v>0</v>
      </c>
      <c r="N241" s="7" t="str">
        <f t="shared" si="15"/>
        <v/>
      </c>
    </row>
    <row r="242" spans="12:14">
      <c r="L242" s="42"/>
      <c r="M242" s="7">
        <f t="shared" si="14"/>
        <v>0</v>
      </c>
      <c r="N242" s="7" t="str">
        <f t="shared" si="15"/>
        <v/>
      </c>
    </row>
    <row r="243" spans="12:14">
      <c r="L243" s="11"/>
      <c r="M243" s="7">
        <f t="shared" si="14"/>
        <v>0</v>
      </c>
      <c r="N243" s="7" t="str">
        <f t="shared" si="15"/>
        <v/>
      </c>
    </row>
    <row r="244" spans="12:14">
      <c r="L244" s="11"/>
      <c r="M244" s="7">
        <f t="shared" si="14"/>
        <v>0</v>
      </c>
      <c r="N244" s="7" t="str">
        <f t="shared" si="15"/>
        <v/>
      </c>
    </row>
    <row r="245" spans="12:14">
      <c r="L245" s="11"/>
      <c r="M245" s="7">
        <f t="shared" si="14"/>
        <v>0</v>
      </c>
      <c r="N245" s="7" t="str">
        <f t="shared" si="15"/>
        <v/>
      </c>
    </row>
    <row r="246" spans="12:14">
      <c r="L246" s="11"/>
      <c r="M246" s="7">
        <f t="shared" si="14"/>
        <v>0</v>
      </c>
      <c r="N246" s="7" t="str">
        <f t="shared" si="15"/>
        <v/>
      </c>
    </row>
    <row r="247" spans="12:14">
      <c r="L247" s="11"/>
      <c r="M247" s="7">
        <f t="shared" si="14"/>
        <v>0</v>
      </c>
      <c r="N247" s="7" t="str">
        <f t="shared" si="15"/>
        <v/>
      </c>
    </row>
    <row r="248" spans="12:14">
      <c r="L248" s="11"/>
      <c r="M248" s="7">
        <f t="shared" si="14"/>
        <v>0</v>
      </c>
      <c r="N248" s="7" t="str">
        <f t="shared" si="15"/>
        <v/>
      </c>
    </row>
    <row r="249" spans="12:14">
      <c r="L249" s="11"/>
      <c r="M249" s="7">
        <f t="shared" si="14"/>
        <v>0</v>
      </c>
      <c r="N249" s="7" t="str">
        <f t="shared" si="15"/>
        <v/>
      </c>
    </row>
    <row r="250" spans="12:14">
      <c r="M250" s="7">
        <f t="shared" si="14"/>
        <v>0</v>
      </c>
      <c r="N250" s="7" t="str">
        <f t="shared" si="15"/>
        <v/>
      </c>
    </row>
    <row r="251" spans="12:14">
      <c r="M251" s="7">
        <f t="shared" si="14"/>
        <v>0</v>
      </c>
      <c r="N251" s="7" t="str">
        <f t="shared" si="15"/>
        <v/>
      </c>
    </row>
    <row r="252" spans="12:14">
      <c r="M252" s="7">
        <f t="shared" si="14"/>
        <v>0</v>
      </c>
      <c r="N252" s="7" t="str">
        <f t="shared" si="15"/>
        <v/>
      </c>
    </row>
    <row r="253" spans="12:14">
      <c r="M253" s="7">
        <f t="shared" si="14"/>
        <v>0</v>
      </c>
      <c r="N253" s="7" t="str">
        <f t="shared" si="15"/>
        <v/>
      </c>
    </row>
    <row r="254" spans="12:14">
      <c r="M254" s="7">
        <f t="shared" si="14"/>
        <v>0</v>
      </c>
      <c r="N254" s="7" t="str">
        <f t="shared" si="15"/>
        <v/>
      </c>
    </row>
    <row r="255" spans="12:14">
      <c r="M255" s="7">
        <f t="shared" si="14"/>
        <v>0</v>
      </c>
      <c r="N255" s="7" t="str">
        <f t="shared" si="15"/>
        <v/>
      </c>
    </row>
    <row r="256" spans="12:14">
      <c r="M256" s="7">
        <f t="shared" si="14"/>
        <v>0</v>
      </c>
      <c r="N256" s="7" t="str">
        <f t="shared" si="15"/>
        <v/>
      </c>
    </row>
    <row r="257" spans="13:14">
      <c r="M257" s="7">
        <f t="shared" si="14"/>
        <v>0</v>
      </c>
      <c r="N257" s="7" t="str">
        <f t="shared" si="15"/>
        <v/>
      </c>
    </row>
    <row r="258" spans="13:14">
      <c r="M258" s="7">
        <f t="shared" si="14"/>
        <v>0</v>
      </c>
      <c r="N258" s="7" t="str">
        <f t="shared" si="15"/>
        <v/>
      </c>
    </row>
    <row r="259" spans="13:14">
      <c r="M259" s="7">
        <f t="shared" si="14"/>
        <v>0</v>
      </c>
      <c r="N259" s="7" t="str">
        <f t="shared" si="15"/>
        <v/>
      </c>
    </row>
    <row r="260" spans="13:14">
      <c r="M260" s="7">
        <f t="shared" si="14"/>
        <v>0</v>
      </c>
      <c r="N260" s="7" t="str">
        <f t="shared" si="15"/>
        <v/>
      </c>
    </row>
    <row r="261" spans="13:14">
      <c r="M261" s="7">
        <f t="shared" si="14"/>
        <v>0</v>
      </c>
      <c r="N261" s="7" t="str">
        <f t="shared" si="15"/>
        <v/>
      </c>
    </row>
    <row r="262" spans="13:14">
      <c r="M262" s="7">
        <f t="shared" si="14"/>
        <v>0</v>
      </c>
      <c r="N262" s="7" t="str">
        <f t="shared" si="15"/>
        <v/>
      </c>
    </row>
    <row r="263" spans="13:14">
      <c r="M263" s="7">
        <f t="shared" si="14"/>
        <v>0</v>
      </c>
      <c r="N263" s="7" t="str">
        <f t="shared" si="15"/>
        <v/>
      </c>
    </row>
    <row r="264" spans="13:14">
      <c r="M264" s="7">
        <f t="shared" si="14"/>
        <v>0</v>
      </c>
      <c r="N264" s="7" t="str">
        <f t="shared" si="15"/>
        <v/>
      </c>
    </row>
    <row r="265" spans="13:14">
      <c r="M265" s="7">
        <f t="shared" si="14"/>
        <v>0</v>
      </c>
      <c r="N265" s="7" t="str">
        <f t="shared" si="15"/>
        <v/>
      </c>
    </row>
    <row r="266" spans="13:14">
      <c r="M266" s="7">
        <f t="shared" si="14"/>
        <v>0</v>
      </c>
      <c r="N266" s="7" t="str">
        <f t="shared" si="15"/>
        <v/>
      </c>
    </row>
    <row r="267" spans="13:14">
      <c r="M267" s="7">
        <f t="shared" si="14"/>
        <v>0</v>
      </c>
      <c r="N267" s="7" t="str">
        <f t="shared" si="15"/>
        <v/>
      </c>
    </row>
    <row r="268" spans="13:14">
      <c r="M268" s="7">
        <f t="shared" si="14"/>
        <v>0</v>
      </c>
      <c r="N268" s="7" t="str">
        <f t="shared" si="15"/>
        <v/>
      </c>
    </row>
    <row r="269" spans="13:14">
      <c r="M269" s="7">
        <f t="shared" si="14"/>
        <v>0</v>
      </c>
      <c r="N269" s="7" t="str">
        <f t="shared" si="15"/>
        <v/>
      </c>
    </row>
    <row r="270" spans="13:14">
      <c r="M270" s="7">
        <f t="shared" si="14"/>
        <v>0</v>
      </c>
      <c r="N270" s="7" t="str">
        <f t="shared" si="15"/>
        <v/>
      </c>
    </row>
    <row r="271" spans="13:14">
      <c r="M271" s="7">
        <f t="shared" si="14"/>
        <v>0</v>
      </c>
      <c r="N271" s="7" t="str">
        <f t="shared" si="15"/>
        <v/>
      </c>
    </row>
    <row r="272" spans="13:14">
      <c r="M272" s="7">
        <f t="shared" si="14"/>
        <v>0</v>
      </c>
      <c r="N272" s="7" t="str">
        <f t="shared" si="15"/>
        <v/>
      </c>
    </row>
    <row r="273" spans="13:14">
      <c r="M273" s="7">
        <f t="shared" si="14"/>
        <v>0</v>
      </c>
      <c r="N273" s="7" t="str">
        <f t="shared" si="15"/>
        <v/>
      </c>
    </row>
    <row r="274" spans="13:14">
      <c r="M274" s="7">
        <f t="shared" si="14"/>
        <v>0</v>
      </c>
      <c r="N274" s="7" t="str">
        <f t="shared" si="15"/>
        <v/>
      </c>
    </row>
    <row r="275" spans="13:14">
      <c r="M275" s="7">
        <f t="shared" si="14"/>
        <v>0</v>
      </c>
      <c r="N275" s="7" t="str">
        <f t="shared" si="15"/>
        <v/>
      </c>
    </row>
    <row r="276" spans="13:14">
      <c r="M276" s="7">
        <f t="shared" si="14"/>
        <v>0</v>
      </c>
      <c r="N276" s="7" t="str">
        <f t="shared" si="15"/>
        <v/>
      </c>
    </row>
    <row r="277" spans="13:14">
      <c r="M277" s="7">
        <f t="shared" si="14"/>
        <v>0</v>
      </c>
      <c r="N277" s="7" t="str">
        <f t="shared" si="15"/>
        <v/>
      </c>
    </row>
    <row r="278" spans="13:14">
      <c r="M278" s="7">
        <f t="shared" si="14"/>
        <v>0</v>
      </c>
      <c r="N278" s="7" t="str">
        <f t="shared" si="15"/>
        <v/>
      </c>
    </row>
    <row r="279" spans="13:14">
      <c r="M279" s="7">
        <f t="shared" si="14"/>
        <v>0</v>
      </c>
      <c r="N279" s="7" t="str">
        <f t="shared" si="15"/>
        <v/>
      </c>
    </row>
    <row r="280" spans="13:14">
      <c r="M280" s="7">
        <f t="shared" si="14"/>
        <v>0</v>
      </c>
      <c r="N280" s="7" t="str">
        <f t="shared" si="15"/>
        <v/>
      </c>
    </row>
    <row r="281" spans="13:14">
      <c r="M281" s="7">
        <f t="shared" si="14"/>
        <v>0</v>
      </c>
      <c r="N281" s="7" t="str">
        <f t="shared" si="15"/>
        <v/>
      </c>
    </row>
    <row r="282" spans="13:14">
      <c r="M282" s="7">
        <f t="shared" si="14"/>
        <v>0</v>
      </c>
      <c r="N282" s="7" t="str">
        <f t="shared" si="15"/>
        <v/>
      </c>
    </row>
    <row r="283" spans="13:14">
      <c r="M283" s="7">
        <f t="shared" si="14"/>
        <v>0</v>
      </c>
      <c r="N283" s="7" t="str">
        <f t="shared" si="15"/>
        <v/>
      </c>
    </row>
    <row r="284" spans="13:14">
      <c r="M284" s="7">
        <f t="shared" si="14"/>
        <v>0</v>
      </c>
      <c r="N284" s="7" t="str">
        <f t="shared" si="15"/>
        <v/>
      </c>
    </row>
    <row r="285" spans="13:14">
      <c r="M285" s="7">
        <f t="shared" si="14"/>
        <v>0</v>
      </c>
      <c r="N285" s="7" t="str">
        <f t="shared" si="15"/>
        <v/>
      </c>
    </row>
    <row r="286" spans="13:14">
      <c r="M286" s="7">
        <f t="shared" si="14"/>
        <v>0</v>
      </c>
      <c r="N286" s="7" t="str">
        <f t="shared" si="15"/>
        <v/>
      </c>
    </row>
    <row r="287" spans="13:14">
      <c r="M287" s="7">
        <f t="shared" si="14"/>
        <v>0</v>
      </c>
      <c r="N287" s="7" t="str">
        <f t="shared" si="15"/>
        <v/>
      </c>
    </row>
    <row r="288" spans="13:14">
      <c r="M288" s="7">
        <f t="shared" si="14"/>
        <v>0</v>
      </c>
      <c r="N288" s="7" t="str">
        <f t="shared" si="15"/>
        <v/>
      </c>
    </row>
    <row r="289" spans="13:14">
      <c r="M289" s="7">
        <f t="shared" ref="M289:M327" si="16">IF(ISNUMBER(FIND("/",$B285,1)),MID($B285,1,FIND("/",$B285,1)-1),$B285)</f>
        <v>0</v>
      </c>
      <c r="N289" s="7" t="str">
        <f t="shared" ref="N289:N327" si="17">IF(ISNUMBER(FIND("/",$B285,1)),MID($B285,FIND("/",$B285,1)+1,LEN($B285)),"")</f>
        <v/>
      </c>
    </row>
    <row r="290" spans="13:14">
      <c r="M290" s="7">
        <f t="shared" si="16"/>
        <v>0</v>
      </c>
      <c r="N290" s="7" t="str">
        <f t="shared" si="17"/>
        <v/>
      </c>
    </row>
    <row r="291" spans="13:14">
      <c r="M291" s="7">
        <f t="shared" si="16"/>
        <v>0</v>
      </c>
      <c r="N291" s="7" t="str">
        <f t="shared" si="17"/>
        <v/>
      </c>
    </row>
    <row r="292" spans="13:14">
      <c r="M292" s="7">
        <f t="shared" si="16"/>
        <v>0</v>
      </c>
      <c r="N292" s="7" t="str">
        <f t="shared" si="17"/>
        <v/>
      </c>
    </row>
    <row r="293" spans="13:14">
      <c r="M293" s="7">
        <f t="shared" si="16"/>
        <v>0</v>
      </c>
      <c r="N293" s="7" t="str">
        <f t="shared" si="17"/>
        <v/>
      </c>
    </row>
    <row r="294" spans="13:14">
      <c r="M294" s="7">
        <f t="shared" si="16"/>
        <v>0</v>
      </c>
      <c r="N294" s="7" t="str">
        <f t="shared" si="17"/>
        <v/>
      </c>
    </row>
    <row r="295" spans="13:14">
      <c r="M295" s="7">
        <f t="shared" si="16"/>
        <v>0</v>
      </c>
      <c r="N295" s="7" t="str">
        <f t="shared" si="17"/>
        <v/>
      </c>
    </row>
    <row r="296" spans="13:14">
      <c r="M296" s="7">
        <f t="shared" si="16"/>
        <v>0</v>
      </c>
      <c r="N296" s="7" t="str">
        <f t="shared" si="17"/>
        <v/>
      </c>
    </row>
    <row r="297" spans="13:14">
      <c r="M297" s="7">
        <f t="shared" si="16"/>
        <v>0</v>
      </c>
      <c r="N297" s="7" t="str">
        <f t="shared" si="17"/>
        <v/>
      </c>
    </row>
    <row r="298" spans="13:14">
      <c r="M298" s="7">
        <f t="shared" si="16"/>
        <v>0</v>
      </c>
      <c r="N298" s="7" t="str">
        <f t="shared" si="17"/>
        <v/>
      </c>
    </row>
    <row r="299" spans="13:14">
      <c r="M299" s="7">
        <f t="shared" si="16"/>
        <v>0</v>
      </c>
      <c r="N299" s="7" t="str">
        <f t="shared" si="17"/>
        <v/>
      </c>
    </row>
    <row r="300" spans="13:14">
      <c r="M300" s="7">
        <f t="shared" si="16"/>
        <v>0</v>
      </c>
      <c r="N300" s="7" t="str">
        <f t="shared" si="17"/>
        <v/>
      </c>
    </row>
    <row r="301" spans="13:14">
      <c r="M301" s="7">
        <f t="shared" si="16"/>
        <v>0</v>
      </c>
      <c r="N301" s="7" t="str">
        <f t="shared" si="17"/>
        <v/>
      </c>
    </row>
    <row r="302" spans="13:14">
      <c r="M302" s="7">
        <f t="shared" si="16"/>
        <v>0</v>
      </c>
      <c r="N302" s="7" t="str">
        <f t="shared" si="17"/>
        <v/>
      </c>
    </row>
    <row r="303" spans="13:14">
      <c r="M303" s="7">
        <f t="shared" si="16"/>
        <v>0</v>
      </c>
      <c r="N303" s="7" t="str">
        <f t="shared" si="17"/>
        <v/>
      </c>
    </row>
    <row r="304" spans="13:14">
      <c r="M304" s="7">
        <f t="shared" si="16"/>
        <v>0</v>
      </c>
      <c r="N304" s="7" t="str">
        <f t="shared" si="17"/>
        <v/>
      </c>
    </row>
    <row r="305" spans="13:14">
      <c r="M305" s="7">
        <f t="shared" si="16"/>
        <v>0</v>
      </c>
      <c r="N305" s="7" t="str">
        <f t="shared" si="17"/>
        <v/>
      </c>
    </row>
    <row r="306" spans="13:14">
      <c r="M306" s="7">
        <f t="shared" si="16"/>
        <v>0</v>
      </c>
      <c r="N306" s="7" t="str">
        <f t="shared" si="17"/>
        <v/>
      </c>
    </row>
    <row r="307" spans="13:14">
      <c r="M307" s="7">
        <f t="shared" si="16"/>
        <v>0</v>
      </c>
      <c r="N307" s="7" t="str">
        <f t="shared" si="17"/>
        <v/>
      </c>
    </row>
    <row r="308" spans="13:14">
      <c r="M308" s="7">
        <f t="shared" si="16"/>
        <v>0</v>
      </c>
      <c r="N308" s="7" t="str">
        <f t="shared" si="17"/>
        <v/>
      </c>
    </row>
    <row r="309" spans="13:14">
      <c r="M309" s="7">
        <f t="shared" si="16"/>
        <v>0</v>
      </c>
      <c r="N309" s="7" t="str">
        <f t="shared" si="17"/>
        <v/>
      </c>
    </row>
    <row r="310" spans="13:14">
      <c r="M310" s="7">
        <f t="shared" si="16"/>
        <v>0</v>
      </c>
      <c r="N310" s="7" t="str">
        <f t="shared" si="17"/>
        <v/>
      </c>
    </row>
    <row r="311" spans="13:14">
      <c r="M311" s="7">
        <f t="shared" si="16"/>
        <v>0</v>
      </c>
      <c r="N311" s="7" t="str">
        <f t="shared" si="17"/>
        <v/>
      </c>
    </row>
    <row r="312" spans="13:14">
      <c r="M312" s="7">
        <f t="shared" si="16"/>
        <v>0</v>
      </c>
      <c r="N312" s="7" t="str">
        <f t="shared" si="17"/>
        <v/>
      </c>
    </row>
    <row r="313" spans="13:14">
      <c r="M313" s="7">
        <f t="shared" si="16"/>
        <v>0</v>
      </c>
      <c r="N313" s="7" t="str">
        <f t="shared" si="17"/>
        <v/>
      </c>
    </row>
    <row r="314" spans="13:14">
      <c r="M314" s="7">
        <f t="shared" si="16"/>
        <v>0</v>
      </c>
      <c r="N314" s="7" t="str">
        <f t="shared" si="17"/>
        <v/>
      </c>
    </row>
    <row r="315" spans="13:14">
      <c r="M315" s="7">
        <f t="shared" si="16"/>
        <v>0</v>
      </c>
      <c r="N315" s="7" t="str">
        <f t="shared" si="17"/>
        <v/>
      </c>
    </row>
    <row r="316" spans="13:14">
      <c r="M316" s="7">
        <f t="shared" si="16"/>
        <v>0</v>
      </c>
      <c r="N316" s="7" t="str">
        <f t="shared" si="17"/>
        <v/>
      </c>
    </row>
    <row r="317" spans="13:14">
      <c r="M317" s="7">
        <f t="shared" si="16"/>
        <v>0</v>
      </c>
      <c r="N317" s="7" t="str">
        <f t="shared" si="17"/>
        <v/>
      </c>
    </row>
    <row r="318" spans="13:14">
      <c r="M318" s="7">
        <f t="shared" si="16"/>
        <v>0</v>
      </c>
      <c r="N318" s="7" t="str">
        <f t="shared" si="17"/>
        <v/>
      </c>
    </row>
    <row r="319" spans="13:14">
      <c r="M319" s="7">
        <f t="shared" si="16"/>
        <v>0</v>
      </c>
      <c r="N319" s="7" t="str">
        <f t="shared" si="17"/>
        <v/>
      </c>
    </row>
    <row r="320" spans="13:14">
      <c r="M320" s="7">
        <f t="shared" si="16"/>
        <v>0</v>
      </c>
      <c r="N320" s="7" t="str">
        <f t="shared" si="17"/>
        <v/>
      </c>
    </row>
    <row r="321" spans="12:14">
      <c r="M321" s="7">
        <f t="shared" si="16"/>
        <v>0</v>
      </c>
      <c r="N321" s="7" t="str">
        <f t="shared" si="17"/>
        <v/>
      </c>
    </row>
    <row r="322" spans="12:14">
      <c r="M322" s="7">
        <f t="shared" si="16"/>
        <v>0</v>
      </c>
      <c r="N322" s="7" t="str">
        <f t="shared" si="17"/>
        <v/>
      </c>
    </row>
    <row r="323" spans="12:14">
      <c r="L323" s="388"/>
      <c r="M323" s="7">
        <f t="shared" si="16"/>
        <v>0</v>
      </c>
      <c r="N323" s="7" t="str">
        <f t="shared" si="17"/>
        <v/>
      </c>
    </row>
    <row r="324" spans="12:14">
      <c r="L324" s="84"/>
      <c r="M324" s="7">
        <f t="shared" si="16"/>
        <v>0</v>
      </c>
      <c r="N324" s="7" t="str">
        <f t="shared" si="17"/>
        <v/>
      </c>
    </row>
    <row r="325" spans="12:14">
      <c r="L325" s="84"/>
      <c r="M325" s="7">
        <f t="shared" si="16"/>
        <v>0</v>
      </c>
      <c r="N325" s="7" t="str">
        <f t="shared" si="17"/>
        <v/>
      </c>
    </row>
    <row r="326" spans="12:14">
      <c r="L326" s="388"/>
      <c r="M326" s="7">
        <f t="shared" si="16"/>
        <v>0</v>
      </c>
      <c r="N326" s="7" t="str">
        <f t="shared" si="17"/>
        <v/>
      </c>
    </row>
    <row r="327" spans="12:14">
      <c r="L327" s="388"/>
      <c r="M327" s="7">
        <f t="shared" si="16"/>
        <v>0</v>
      </c>
      <c r="N327" s="7" t="str">
        <f t="shared" si="17"/>
        <v/>
      </c>
    </row>
    <row r="328" spans="12:14">
      <c r="L328" s="388"/>
    </row>
    <row r="329" spans="12:14">
      <c r="L329" s="388"/>
    </row>
    <row r="330" spans="12:14">
      <c r="L330" s="154"/>
    </row>
    <row r="331" spans="12:14">
      <c r="L331" s="154"/>
    </row>
  </sheetData>
  <mergeCells count="3">
    <mergeCell ref="A1:H1"/>
    <mergeCell ref="A62:B62"/>
    <mergeCell ref="A3:G3"/>
  </mergeCells>
  <phoneticPr fontId="0" type="noConversion"/>
  <conditionalFormatting sqref="F5:F33">
    <cfRule type="containsText" dxfId="287" priority="19" operator="containsText" text="ALERTA">
      <formula>NOT(ISERROR(SEARCH("ALERTA",F5)))</formula>
    </cfRule>
  </conditionalFormatting>
  <conditionalFormatting sqref="E5:E33">
    <cfRule type="containsText" dxfId="286" priority="20" operator="containsText" text="CADUCADO">
      <formula>NOT(ISERROR(SEARCH("CADUCADO",E5)))</formula>
    </cfRule>
  </conditionalFormatting>
  <conditionalFormatting sqref="F34">
    <cfRule type="containsText" dxfId="285" priority="13" operator="containsText" text="ALERTA">
      <formula>NOT(ISERROR(SEARCH("ALERTA",F34)))</formula>
    </cfRule>
  </conditionalFormatting>
  <conditionalFormatting sqref="E34">
    <cfRule type="containsText" dxfId="284" priority="14" operator="containsText" text="CADUCADO">
      <formula>NOT(ISERROR(SEARCH("CADUCADO",E34)))</formula>
    </cfRule>
  </conditionalFormatting>
  <conditionalFormatting sqref="F36">
    <cfRule type="containsText" dxfId="283" priority="9" operator="containsText" text="ALERTA">
      <formula>NOT(ISERROR(SEARCH("ALERTA",F36)))</formula>
    </cfRule>
  </conditionalFormatting>
  <conditionalFormatting sqref="E36">
    <cfRule type="containsText" dxfId="282" priority="10" operator="containsText" text="CADUCADO">
      <formula>NOT(ISERROR(SEARCH("CADUCADO",E36)))</formula>
    </cfRule>
  </conditionalFormatting>
  <conditionalFormatting sqref="F35">
    <cfRule type="containsText" dxfId="281" priority="7" operator="containsText" text="ALERTA">
      <formula>NOT(ISERROR(SEARCH("ALERTA",F35)))</formula>
    </cfRule>
  </conditionalFormatting>
  <conditionalFormatting sqref="E35">
    <cfRule type="containsText" dxfId="280" priority="8" operator="containsText" text="CADUCADO">
      <formula>NOT(ISERROR(SEARCH("CADUCADO",E35)))</formula>
    </cfRule>
  </conditionalFormatting>
  <conditionalFormatting sqref="F37:F42 F61">
    <cfRule type="containsText" dxfId="279" priority="5" operator="containsText" text="ALERTA">
      <formula>NOT(ISERROR(SEARCH("ALERTA",F37)))</formula>
    </cfRule>
  </conditionalFormatting>
  <conditionalFormatting sqref="E37:E42 E61">
    <cfRule type="containsText" dxfId="278" priority="6" operator="containsText" text="CADUCADO">
      <formula>NOT(ISERROR(SEARCH("CADUCADO",E37)))</formula>
    </cfRule>
  </conditionalFormatting>
  <conditionalFormatting sqref="F43:F51">
    <cfRule type="containsText" dxfId="277" priority="3" operator="containsText" text="ALERTA">
      <formula>NOT(ISERROR(SEARCH("ALERTA",F43)))</formula>
    </cfRule>
  </conditionalFormatting>
  <conditionalFormatting sqref="E43:E51">
    <cfRule type="containsText" dxfId="276" priority="4" operator="containsText" text="CADUCADO">
      <formula>NOT(ISERROR(SEARCH("CADUCADO",E43)))</formula>
    </cfRule>
  </conditionalFormatting>
  <conditionalFormatting sqref="F52:F60">
    <cfRule type="containsText" dxfId="275" priority="1" operator="containsText" text="ALERTA">
      <formula>NOT(ISERROR(SEARCH("ALERTA",F52)))</formula>
    </cfRule>
  </conditionalFormatting>
  <conditionalFormatting sqref="E52:E60">
    <cfRule type="containsText" dxfId="274" priority="2" operator="containsText" text="CADUCADO">
      <formula>NOT(ISERROR(SEARCH("CADUCADO",E52)))</formula>
    </cfRule>
  </conditionalFormatting>
  <hyperlinks>
    <hyperlink ref="A1:H1" location="TITULARES!A1" display="LISTA DE DIAGNOSTICADORES CON AUTORIZACIÓN DE COMERCIALIZACIÓN EN CUBA 2017" xr:uid="{00000000-0004-0000-0F00-000000000000}"/>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AA318"/>
  <sheetViews>
    <sheetView workbookViewId="0">
      <selection sqref="A1:H1"/>
    </sheetView>
  </sheetViews>
  <sheetFormatPr baseColWidth="10" defaultRowHeight="15"/>
  <cols>
    <col min="1" max="1" width="14.42578125" style="19" customWidth="1"/>
    <col min="2" max="2" width="11.42578125" style="19"/>
    <col min="3" max="3" width="13.7109375" style="19" customWidth="1"/>
    <col min="4" max="4" width="15.5703125" style="19" customWidth="1"/>
    <col min="5" max="5" width="16.7109375" style="19" customWidth="1"/>
    <col min="6" max="6" width="15.5703125" style="19" customWidth="1"/>
    <col min="7" max="7" width="14.5703125" style="19" customWidth="1"/>
    <col min="8" max="8" width="32.7109375" style="19" customWidth="1"/>
    <col min="9" max="9" width="79.85546875" style="19" customWidth="1"/>
    <col min="10" max="10" width="35.5703125" style="19" customWidth="1"/>
    <col min="11" max="11" width="17.5703125" style="56" customWidth="1"/>
    <col min="12" max="12" width="11.42578125" style="56" customWidth="1"/>
    <col min="13" max="13" width="12.85546875" style="56" customWidth="1"/>
    <col min="14" max="14" width="17.28515625" style="56" customWidth="1"/>
    <col min="15" max="15" width="11.5703125" style="19" customWidth="1"/>
    <col min="16" max="16" width="8.5703125" style="19" customWidth="1"/>
    <col min="17" max="17" width="5" style="19" customWidth="1"/>
    <col min="18" max="19" width="11.42578125" style="19" customWidth="1"/>
    <col min="20" max="21" width="11.42578125" style="19" hidden="1" customWidth="1"/>
    <col min="22" max="22" width="12" style="19" hidden="1" customWidth="1"/>
    <col min="23" max="23" width="11.42578125" style="19" hidden="1" customWidth="1"/>
    <col min="24" max="27" width="0" style="19" hidden="1" customWidth="1"/>
    <col min="28" max="16384" width="11.42578125" style="19"/>
  </cols>
  <sheetData>
    <row r="1" spans="1:27">
      <c r="A1" s="2339" t="s">
        <v>5695</v>
      </c>
      <c r="B1" s="2339"/>
      <c r="C1" s="2339"/>
      <c r="D1" s="2339"/>
      <c r="E1" s="2339"/>
      <c r="F1" s="2339"/>
      <c r="G1" s="2339"/>
      <c r="H1" s="2339"/>
    </row>
    <row r="2" spans="1:27" ht="25.5" customHeight="1" thickBot="1">
      <c r="A2" s="532" t="s">
        <v>1404</v>
      </c>
      <c r="B2" s="413"/>
      <c r="C2" s="413"/>
      <c r="D2" s="413"/>
      <c r="E2" s="413"/>
      <c r="F2" s="413"/>
      <c r="M2" s="166"/>
      <c r="S2" s="546" t="s">
        <v>2871</v>
      </c>
      <c r="T2" s="547">
        <f ca="1">TODAY()</f>
        <v>45825</v>
      </c>
    </row>
    <row r="3" spans="1:27" ht="21.75" customHeight="1" thickTop="1" thickBot="1">
      <c r="A3" s="1763"/>
      <c r="B3" s="2338" t="s">
        <v>1188</v>
      </c>
      <c r="C3" s="2338"/>
      <c r="D3" s="2338"/>
      <c r="E3" s="1764"/>
      <c r="F3" s="1764"/>
      <c r="G3" s="1765"/>
      <c r="H3" s="1765"/>
      <c r="I3" s="1765"/>
      <c r="J3" s="1765"/>
      <c r="K3" s="1766"/>
    </row>
    <row r="4" spans="1:27" ht="31.5" customHeight="1" thickTop="1" thickBot="1">
      <c r="A4" s="1767" t="s">
        <v>1649</v>
      </c>
      <c r="B4" s="1768" t="s">
        <v>1187</v>
      </c>
      <c r="C4" s="1768" t="s">
        <v>1189</v>
      </c>
      <c r="D4" s="1768" t="s">
        <v>1190</v>
      </c>
      <c r="E4" s="1769" t="s">
        <v>2869</v>
      </c>
      <c r="F4" s="1769" t="s">
        <v>2870</v>
      </c>
      <c r="G4" s="1770" t="s">
        <v>618</v>
      </c>
      <c r="H4" s="1771" t="s">
        <v>1632</v>
      </c>
      <c r="I4" s="1768" t="s">
        <v>1191</v>
      </c>
      <c r="J4" s="1768" t="s">
        <v>1072</v>
      </c>
      <c r="K4" s="1772" t="s">
        <v>531</v>
      </c>
      <c r="L4" s="166" t="s">
        <v>1638</v>
      </c>
      <c r="M4" s="166" t="s">
        <v>1636</v>
      </c>
      <c r="N4" s="166" t="s">
        <v>1637</v>
      </c>
      <c r="O4" s="389" t="s">
        <v>1640</v>
      </c>
      <c r="P4" s="385"/>
      <c r="Q4" s="385"/>
      <c r="R4" s="166"/>
      <c r="S4" s="166"/>
      <c r="T4" s="678"/>
      <c r="U4" s="682">
        <v>2012</v>
      </c>
      <c r="V4" s="677">
        <v>2013</v>
      </c>
      <c r="W4" s="677">
        <v>2014</v>
      </c>
      <c r="X4" s="677">
        <v>2015</v>
      </c>
      <c r="Y4" s="677">
        <v>2016</v>
      </c>
      <c r="Z4" s="682" t="s">
        <v>2872</v>
      </c>
      <c r="AA4" s="699" t="s">
        <v>1641</v>
      </c>
    </row>
    <row r="5" spans="1:27" s="8" customFormat="1" ht="34.5" customHeight="1">
      <c r="A5" s="1773" t="s">
        <v>1633</v>
      </c>
      <c r="B5" s="1774" t="s">
        <v>919</v>
      </c>
      <c r="C5" s="1775">
        <v>40340</v>
      </c>
      <c r="D5" s="1776">
        <v>45809</v>
      </c>
      <c r="E5" s="1777" t="str">
        <f t="shared" ref="E5:E22" ca="1" si="0">IF(D5&lt;=$T$2,"CADUCADO","VIGENTE")</f>
        <v>CADUCADO</v>
      </c>
      <c r="F5" s="1777" t="str">
        <f ca="1">IF($T$2&gt;=(EDATE(D5,-4)),"ALERTA","OK")</f>
        <v>ALERTA</v>
      </c>
      <c r="G5" s="1774" t="s">
        <v>1305</v>
      </c>
      <c r="H5" s="1778" t="s">
        <v>4871</v>
      </c>
      <c r="I5" s="1779" t="s">
        <v>1208</v>
      </c>
      <c r="J5" s="1780" t="s">
        <v>1078</v>
      </c>
      <c r="K5" s="1781" t="s">
        <v>611</v>
      </c>
      <c r="L5" s="154"/>
      <c r="M5" s="53" t="e">
        <f>IF(ISNUMBER(FIND("/",#REF!,1)),MID(#REF!,1,FIND("/",#REF!,1)-1),#REF!)</f>
        <v>#REF!</v>
      </c>
      <c r="N5" s="154" t="str">
        <f>IF(ISNUMBER(FIND("/",#REF!,1)),MID(#REF!,FIND("/",#REF!,1)+1,LEN(#REF!)),"")</f>
        <v/>
      </c>
      <c r="O5" s="417" t="s">
        <v>1187</v>
      </c>
      <c r="P5" s="417" t="s">
        <v>1636</v>
      </c>
      <c r="Q5" s="418" t="s">
        <v>1641</v>
      </c>
      <c r="R5" s="53"/>
      <c r="S5" s="53"/>
      <c r="T5" s="679"/>
      <c r="U5" s="683">
        <f>COUNTIFS($C$5:$C$243, "&gt;="&amp;#REF!, $C$5:$C$243, "&lt;="&amp;#REF!, $A$5:$A$243, "&lt;&gt;F")</f>
        <v>0</v>
      </c>
      <c r="V5" s="683">
        <f>COUNTIFS($C$5:$C$243, "&gt;="&amp;#REF!, $C$5:$C$243, "&lt;="&amp;#REF!, $A$5:$A$243, "&lt;&gt;F")</f>
        <v>0</v>
      </c>
      <c r="W5" s="683">
        <f>COUNTIFS($C$5:$C$243, "&gt;="&amp;#REF!, $C$5:$C$243, "&lt;="&amp;#REF!, $A$5:$A$243, "&lt;&gt;F")</f>
        <v>0</v>
      </c>
      <c r="X5" s="683">
        <f>COUNTIFS($C$5:$C$243, "&gt;="&amp;#REF!, $C$5:$C$243, "&lt;="&amp;#REF!, $A$5:$A$243, "&lt;&gt;F")</f>
        <v>0</v>
      </c>
      <c r="Y5" s="683">
        <f>COUNTIFS($C$5:$C$243, "&gt;="&amp;#REF!, $C$5:$C$243, "&lt;="&amp;#REF!, $A$5:$A$243, "&lt;&gt;F")</f>
        <v>0</v>
      </c>
      <c r="Z5" s="683">
        <f>COUNTIFS($C$5:$C$243,"&gt;="&amp;#REF!, $C$5:$C$243, "&lt;="&amp;#REF!, $A$5:$A$243, "&lt;&gt;F")</f>
        <v>0</v>
      </c>
      <c r="AA5" s="700">
        <f>SUM(U5:Y5)</f>
        <v>0</v>
      </c>
    </row>
    <row r="6" spans="1:27" s="8" customFormat="1">
      <c r="A6" s="1773" t="s">
        <v>1633</v>
      </c>
      <c r="B6" s="1774" t="s">
        <v>920</v>
      </c>
      <c r="C6" s="1775">
        <v>40340</v>
      </c>
      <c r="D6" s="1776">
        <v>45809</v>
      </c>
      <c r="E6" s="1777" t="str">
        <f t="shared" ca="1" si="0"/>
        <v>CADUCADO</v>
      </c>
      <c r="F6" s="1777" t="str">
        <f ca="1">IF($T$2&gt;=(EDATE(D6,-4)),"ALERTA","OK")</f>
        <v>ALERTA</v>
      </c>
      <c r="G6" s="1774" t="s">
        <v>1305</v>
      </c>
      <c r="H6" s="1778" t="s">
        <v>4868</v>
      </c>
      <c r="I6" s="1779" t="s">
        <v>1209</v>
      </c>
      <c r="J6" s="1780" t="s">
        <v>1078</v>
      </c>
      <c r="K6" s="1781" t="s">
        <v>612</v>
      </c>
      <c r="L6" s="154"/>
      <c r="M6" s="53" t="str">
        <f t="shared" ref="M6:M11" si="1">IF(ISNUMBER(FIND("/",$B5,1)),MID($B5,1,FIND("/",$B5,1)-1),$B5)</f>
        <v>D1006-26</v>
      </c>
      <c r="N6" s="154" t="str">
        <f>IF(ISNUMBER(FIND("/",#REF!,1)),MID(#REF!,FIND("/",#REF!,1)+1,LEN(#REF!)),"")</f>
        <v/>
      </c>
      <c r="O6" s="418" t="s">
        <v>1633</v>
      </c>
      <c r="P6" s="418"/>
      <c r="Q6" s="419">
        <v>24</v>
      </c>
      <c r="R6" s="53"/>
      <c r="S6" s="53"/>
      <c r="T6" s="680" t="s">
        <v>2873</v>
      </c>
      <c r="U6" s="683">
        <f>COUNTIFS($C$5:$C$243, "&gt;="&amp;#REF!, $C$5:$C$243, "&lt;="&amp;#REF!, $A$5:$A$243, "&lt;&gt;F",$G$5:$G$243, "A" )</f>
        <v>0</v>
      </c>
      <c r="V6" s="683">
        <f>COUNTIFS($C$5:$C$243, "&gt;="&amp;#REF!, $C$5:$C$243, "&lt;="&amp;#REF!, $A$5:$A$243, "&lt;&gt;F",$G$5:$G$243, "A" )</f>
        <v>0</v>
      </c>
      <c r="W6" s="683">
        <f>COUNTIFS($C$5:$C$243, "&gt;="&amp;#REF!, $C$5:$C$243, "&lt;="&amp;#REF!, $A$5:$A$243, "&lt;&gt;F",$G$5:$G$243, "A" )</f>
        <v>0</v>
      </c>
      <c r="X6" s="683">
        <f>COUNTIFS($C$5:$C$243, "&gt;="&amp;#REF!, $C$5:$C$243, "&lt;="&amp;#REF!, $A$5:$A$243, "&lt;&gt;F",$G$5:$G$243, "A" )</f>
        <v>0</v>
      </c>
      <c r="Y6" s="683">
        <f>COUNTIFS($C$5:$C$243, "&gt;="&amp;#REF!, $C$5:$C$243, "&lt;="&amp;#REF!, $A$5:$A$243, "&lt;&gt;F",$G$5:$G$243, "A" )</f>
        <v>0</v>
      </c>
      <c r="Z6" s="683">
        <f>COUNTIFS($C$5:$C$243,"&gt;="&amp;#REF!, $C$5:$C$243, "&lt;="&amp;#REF!, $A$5:$A$243, "&lt;&gt;F",$G$5:$G$243, "A")</f>
        <v>0</v>
      </c>
      <c r="AA6" s="700">
        <f>SUM(U6:Y6)</f>
        <v>0</v>
      </c>
    </row>
    <row r="7" spans="1:27" s="8" customFormat="1" ht="18" customHeight="1">
      <c r="A7" s="1773" t="s">
        <v>1633</v>
      </c>
      <c r="B7" s="1774" t="s">
        <v>921</v>
      </c>
      <c r="C7" s="1775">
        <v>40340</v>
      </c>
      <c r="D7" s="1776">
        <v>45809</v>
      </c>
      <c r="E7" s="1777" t="str">
        <f t="shared" ca="1" si="0"/>
        <v>CADUCADO</v>
      </c>
      <c r="F7" s="1777" t="str">
        <f ca="1">IF($T$2&gt;=(EDATE(D7,-4)),"ALERTA","OK")</f>
        <v>ALERTA</v>
      </c>
      <c r="G7" s="1774" t="s">
        <v>1305</v>
      </c>
      <c r="H7" s="1778" t="s">
        <v>4870</v>
      </c>
      <c r="I7" s="1779" t="s">
        <v>1211</v>
      </c>
      <c r="J7" s="1780" t="s">
        <v>1078</v>
      </c>
      <c r="K7" s="1781" t="s">
        <v>614</v>
      </c>
      <c r="L7" s="154"/>
      <c r="M7" s="53" t="str">
        <f t="shared" si="1"/>
        <v>D1006-27</v>
      </c>
      <c r="N7" s="154" t="str">
        <f>IF(ISNUMBER(FIND("/",#REF!,1)),MID(#REF!,FIND("/",#REF!,1)+1,LEN(#REF!)),"")</f>
        <v/>
      </c>
      <c r="O7" s="418" t="s">
        <v>1639</v>
      </c>
      <c r="P7" s="418"/>
      <c r="Q7" s="419">
        <v>24</v>
      </c>
      <c r="R7" s="53"/>
      <c r="S7" s="53"/>
      <c r="T7" s="680" t="s">
        <v>2874</v>
      </c>
      <c r="U7" s="683">
        <f>COUNTIFS($C$5:$C$243, "&gt;="&amp;#REF!, $C$5:$C$243, "&lt;="&amp;#REF!, $A$5:$A$243, "&lt;&gt;F",$G$5:$G$243, "B" )</f>
        <v>0</v>
      </c>
      <c r="V7" s="683">
        <f>COUNTIFS($C$5:$C$243, "&gt;="&amp;#REF!, $C$5:$C$243, "&lt;="&amp;#REF!, $A$5:$A$243, "&lt;&gt;F",$G$5:$G$243, "B" )</f>
        <v>0</v>
      </c>
      <c r="W7" s="683">
        <f>COUNTIFS($C$5:$C$243, "&gt;="&amp;#REF!, $C$5:$C$243, "&lt;="&amp;#REF!, $A$5:$A$243, "&lt;&gt;F",$G$5:$G$243, "B" )</f>
        <v>0</v>
      </c>
      <c r="X7" s="683">
        <f>COUNTIFS($C$5:$C$243, "&gt;="&amp;#REF!, $C$5:$C$243, "&lt;="&amp;#REF!, $A$5:$A$243, "&lt;&gt;F",$G$5:$G$243, "B" )</f>
        <v>0</v>
      </c>
      <c r="Y7" s="683">
        <f>COUNTIFS($C$5:$C$243, "&gt;="&amp;#REF!, $C$5:$C$243, "&lt;="&amp;#REF!, $A$5:$A$243, "&lt;&gt;F",$G$5:$G$243, "B" )</f>
        <v>0</v>
      </c>
      <c r="Z7" s="683">
        <f>COUNTIFS($C$5:$C$243,"&gt;="&amp;#REF!, $C$5:$C$243, "&lt;="&amp;Z10, $A$5:$A$243, "&lt;&gt;F",$G$5:$G$243, "A")</f>
        <v>0</v>
      </c>
      <c r="AA7" s="700">
        <f>SUM(U7:Y7)</f>
        <v>0</v>
      </c>
    </row>
    <row r="8" spans="1:27" s="8" customFormat="1" ht="18" customHeight="1">
      <c r="A8" s="1773" t="s">
        <v>1633</v>
      </c>
      <c r="B8" s="1782" t="s">
        <v>1210</v>
      </c>
      <c r="C8" s="1775">
        <v>40394</v>
      </c>
      <c r="D8" s="1776">
        <v>45870</v>
      </c>
      <c r="E8" s="1777" t="str">
        <f t="shared" ca="1" si="0"/>
        <v>VIGENTE</v>
      </c>
      <c r="F8" s="1777" t="str">
        <f ca="1">IF($T$2&gt;=(EDATE(D8,-4)),"ALERTA","OK")</f>
        <v>ALERTA</v>
      </c>
      <c r="G8" s="1774" t="s">
        <v>1305</v>
      </c>
      <c r="H8" s="1778" t="s">
        <v>4869</v>
      </c>
      <c r="I8" s="1779" t="s">
        <v>1212</v>
      </c>
      <c r="J8" s="1780" t="s">
        <v>1078</v>
      </c>
      <c r="K8" s="1781" t="s">
        <v>615</v>
      </c>
      <c r="L8" s="154"/>
      <c r="M8" s="53" t="str">
        <f t="shared" si="1"/>
        <v>D1006-28</v>
      </c>
      <c r="N8" s="154" t="str">
        <f>IF(ISNUMBER(FIND("/",#REF!,1)),MID(#REF!,FIND("/",#REF!,1)+1,LEN(#REF!)),"")</f>
        <v/>
      </c>
      <c r="O8" s="418"/>
      <c r="P8" s="418"/>
      <c r="Q8" s="418"/>
      <c r="R8" s="53"/>
      <c r="S8" s="53"/>
      <c r="T8" s="680" t="s">
        <v>2875</v>
      </c>
      <c r="U8" s="683">
        <f>COUNTIFS($C$5:$C$243, "&gt;="&amp;#REF!, $C$5:$C$243, "&lt;="&amp;#REF!, $A$5:$A$243, "&lt;&gt;F",$G$5:$G$243, "C" )</f>
        <v>0</v>
      </c>
      <c r="V8" s="683">
        <f>COUNTIFS($C$5:$C$243, "&gt;="&amp;#REF!, $C$5:$C$243, "&lt;="&amp;#REF!, $A$5:$A$243, "&lt;&gt;F",$G$5:$G$243, "C" )</f>
        <v>0</v>
      </c>
      <c r="W8" s="683">
        <f>COUNTIFS($C$5:$C$243, "&gt;="&amp;#REF!, $C$5:$C$243, "&lt;="&amp;#REF!, $A$5:$A$243, "&lt;&gt;F",$G$5:$G$243, "C" )</f>
        <v>0</v>
      </c>
      <c r="X8" s="683">
        <f>COUNTIFS($C$5:$C$243, "&gt;="&amp;#REF!, $C$5:$C$243, "&lt;="&amp;#REF!, $A$5:$A$243, "&lt;&gt;F",$G$5:$G$243, "C" )</f>
        <v>0</v>
      </c>
      <c r="Y8" s="683">
        <f>COUNTIFS($C$5:$C$243, "&gt;="&amp;#REF!, $C$5:$C$243, "&lt;="&amp;#REF!, $A$5:$A$243, "&lt;&gt;F",$G$5:$G$243, "C" )</f>
        <v>0</v>
      </c>
      <c r="Z8" s="683">
        <f>COUNTIFS($C$5:$C$243,"&gt;="&amp;Z10, $C$5:$C$243, "&lt;="&amp;Z11, $A$5:$A$243, "&lt;&gt;F",$G$5:$G$243, "A")</f>
        <v>0</v>
      </c>
      <c r="AA8" s="700">
        <f>SUM(U8:Y8)</f>
        <v>0</v>
      </c>
    </row>
    <row r="9" spans="1:27" s="8" customFormat="1" ht="18" customHeight="1" thickBot="1">
      <c r="A9" s="1773" t="s">
        <v>1633</v>
      </c>
      <c r="B9" s="1774" t="s">
        <v>1858</v>
      </c>
      <c r="C9" s="420">
        <v>41953</v>
      </c>
      <c r="D9" s="1776">
        <v>45597</v>
      </c>
      <c r="E9" s="1777" t="str">
        <f t="shared" ca="1" si="0"/>
        <v>CADUCADO</v>
      </c>
      <c r="F9" s="1777" t="str">
        <f ca="1">IF($T$2&gt;=(EDATE(D9,-4)),"ALERTA","OK")</f>
        <v>ALERTA</v>
      </c>
      <c r="G9" s="1774" t="s">
        <v>1305</v>
      </c>
      <c r="H9" s="1780" t="s">
        <v>4672</v>
      </c>
      <c r="I9" s="1780" t="s">
        <v>1859</v>
      </c>
      <c r="J9" s="1780" t="s">
        <v>1078</v>
      </c>
      <c r="K9" s="1781" t="s">
        <v>1860</v>
      </c>
      <c r="L9" s="154"/>
      <c r="M9" s="53" t="str">
        <f t="shared" si="1"/>
        <v>D1008-33</v>
      </c>
      <c r="N9" s="154" t="str">
        <f>IF(ISNUMBER(FIND("/",#REF!,1)),MID(#REF!,FIND("/",#REF!,1)+1,LEN(#REF!)),"")</f>
        <v/>
      </c>
      <c r="O9" s="418"/>
      <c r="P9" s="418"/>
      <c r="Q9" s="418"/>
      <c r="R9" s="53"/>
      <c r="S9" s="53"/>
      <c r="T9" s="681" t="s">
        <v>2876</v>
      </c>
      <c r="U9" s="684">
        <f>COUNTIFS($C$5:$C$243, "&gt;="&amp;#REF!, $C$5:$C$243, "&lt;="&amp;#REF!, $A$5:$A$243, "&lt;&gt;F",$G$5:$G$243, "D" )</f>
        <v>0</v>
      </c>
      <c r="V9" s="684">
        <f>COUNTIFS($C$5:$C$243, "&gt;="&amp;#REF!, $C$5:$C$243, "&lt;="&amp;#REF!, $A$5:$A$243, "&lt;&gt;F",$G$5:$G$243, "D" )</f>
        <v>0</v>
      </c>
      <c r="W9" s="684">
        <f>COUNTIFS($C$5:$C$243, "&gt;="&amp;#REF!, $C$5:$C$243, "&lt;="&amp;#REF!, $A$5:$A$243, "&lt;&gt;F",$G$5:$G$243, "D" )</f>
        <v>0</v>
      </c>
      <c r="X9" s="684">
        <f>COUNTIFS($C$5:$C$243, "&gt;="&amp;#REF!, $C$5:$C$243, "&lt;="&amp;#REF!, $A$5:$A$243, "&lt;&gt;F",$G$5:$G$243, "D" )</f>
        <v>0</v>
      </c>
      <c r="Y9" s="684">
        <f>COUNTIFS($C$5:$C$243, "&gt;="&amp;#REF!, $C$5:$C$243, "&lt;="&amp;#REF!, $A$5:$A$243, "&lt;&gt;F",$G$5:$G$243, "D" )</f>
        <v>0</v>
      </c>
      <c r="Z9" s="684">
        <f>COUNTIFS($C$5:$C$243,"&gt;="&amp;Z11, $C$5:$C$243, "&lt;="&amp;Z12, $A$5:$A$243, "&lt;&gt;F",$G$5:$G$243, "A")</f>
        <v>0</v>
      </c>
      <c r="AA9" s="701">
        <f>SUM(U9:Y9)</f>
        <v>0</v>
      </c>
    </row>
    <row r="10" spans="1:27" s="8" customFormat="1" ht="18" customHeight="1" thickTop="1">
      <c r="A10" s="1783" t="s">
        <v>1633</v>
      </c>
      <c r="B10" s="1384" t="s">
        <v>1863</v>
      </c>
      <c r="C10" s="420">
        <v>41953</v>
      </c>
      <c r="D10" s="1777">
        <v>45597</v>
      </c>
      <c r="E10" s="1777" t="str">
        <f t="shared" ca="1" si="0"/>
        <v>CADUCADO</v>
      </c>
      <c r="F10" s="1777" t="str">
        <f t="shared" ref="F10:F22" ca="1" si="2">IF($T$2&gt;=(EDATE(D10,-4)),"ALERTA","OK")</f>
        <v>ALERTA</v>
      </c>
      <c r="G10" s="1384" t="s">
        <v>1305</v>
      </c>
      <c r="H10" s="397" t="s">
        <v>4671</v>
      </c>
      <c r="I10" s="1385" t="s">
        <v>1861</v>
      </c>
      <c r="J10" s="397" t="s">
        <v>1078</v>
      </c>
      <c r="K10" s="1784" t="s">
        <v>1862</v>
      </c>
      <c r="L10" s="154"/>
      <c r="M10" s="53" t="str">
        <f t="shared" si="1"/>
        <v>D1411-45</v>
      </c>
      <c r="N10" s="154" t="str">
        <f>IF(ISNUMBER(FIND("/",#REF!,1)),MID(#REF!,FIND("/",#REF!,1)+1,LEN(#REF!)),"")</f>
        <v/>
      </c>
      <c r="O10" s="418"/>
      <c r="P10" s="418"/>
      <c r="Q10" s="418"/>
      <c r="R10" s="53"/>
      <c r="S10" s="53"/>
      <c r="T10" s="53"/>
      <c r="U10" s="418"/>
      <c r="V10" s="418"/>
      <c r="W10" s="418"/>
    </row>
    <row r="11" spans="1:27" s="8" customFormat="1" ht="18" customHeight="1">
      <c r="A11" s="1783" t="s">
        <v>1633</v>
      </c>
      <c r="B11" s="1384" t="s">
        <v>1864</v>
      </c>
      <c r="C11" s="420">
        <v>41953</v>
      </c>
      <c r="D11" s="1777">
        <v>45597</v>
      </c>
      <c r="E11" s="1777" t="str">
        <f t="shared" ca="1" si="0"/>
        <v>CADUCADO</v>
      </c>
      <c r="F11" s="1777" t="str">
        <f t="shared" ca="1" si="2"/>
        <v>ALERTA</v>
      </c>
      <c r="G11" s="1384" t="s">
        <v>1305</v>
      </c>
      <c r="H11" s="397" t="s">
        <v>4673</v>
      </c>
      <c r="I11" s="1385" t="s">
        <v>1865</v>
      </c>
      <c r="J11" s="397" t="s">
        <v>1078</v>
      </c>
      <c r="K11" s="1784" t="s">
        <v>1866</v>
      </c>
      <c r="L11" s="154"/>
      <c r="M11" s="53" t="str">
        <f t="shared" si="1"/>
        <v>D1411-40</v>
      </c>
      <c r="N11" s="154" t="str">
        <f>IF(ISNUMBER(FIND("/",#REF!,1)),MID(#REF!,FIND("/",#REF!,1)+1,LEN(#REF!)),"")</f>
        <v/>
      </c>
      <c r="O11" s="418"/>
      <c r="P11" s="418"/>
      <c r="Q11" s="418"/>
      <c r="R11" s="53"/>
      <c r="S11" s="53"/>
      <c r="T11" s="53"/>
      <c r="U11" s="418"/>
      <c r="V11" s="418"/>
      <c r="W11" s="418"/>
    </row>
    <row r="12" spans="1:27" s="8" customFormat="1" ht="33.75" customHeight="1">
      <c r="A12" s="1783" t="s">
        <v>1633</v>
      </c>
      <c r="B12" s="1384" t="s">
        <v>1936</v>
      </c>
      <c r="C12" s="420">
        <v>39793</v>
      </c>
      <c r="D12" s="1777">
        <v>47088</v>
      </c>
      <c r="E12" s="1777" t="str">
        <f t="shared" ca="1" si="0"/>
        <v>VIGENTE</v>
      </c>
      <c r="F12" s="1777" t="str">
        <f t="shared" ca="1" si="2"/>
        <v>OK</v>
      </c>
      <c r="G12" s="1384" t="s">
        <v>1305</v>
      </c>
      <c r="H12" s="397" t="s">
        <v>3044</v>
      </c>
      <c r="I12" s="1385" t="s">
        <v>3045</v>
      </c>
      <c r="J12" s="397" t="s">
        <v>1078</v>
      </c>
      <c r="K12" s="1784" t="s">
        <v>1935</v>
      </c>
      <c r="L12" s="154"/>
      <c r="M12" s="53" t="e">
        <f>IF(ISNUMBER(FIND("/",#REF!,1)),MID(#REF!,1,FIND("/",#REF!,1)-1),#REF!)</f>
        <v>#REF!</v>
      </c>
      <c r="N12" s="154" t="str">
        <f>IF(ISNUMBER(FIND("/",#REF!,1)),MID(#REF!,FIND("/",#REF!,1)+1,LEN(#REF!)),"")</f>
        <v/>
      </c>
      <c r="O12" s="418"/>
      <c r="P12" s="418"/>
      <c r="Q12" s="418"/>
      <c r="R12" s="53"/>
      <c r="S12" s="53"/>
      <c r="T12" s="53"/>
      <c r="U12" s="418"/>
      <c r="V12" s="418"/>
      <c r="W12" s="418"/>
    </row>
    <row r="13" spans="1:27" s="8" customFormat="1" ht="18" customHeight="1">
      <c r="A13" s="1783" t="s">
        <v>1633</v>
      </c>
      <c r="B13" s="1384" t="s">
        <v>1937</v>
      </c>
      <c r="C13" s="420">
        <v>39793</v>
      </c>
      <c r="D13" s="1777">
        <v>47088</v>
      </c>
      <c r="E13" s="1777" t="str">
        <f t="shared" ca="1" si="0"/>
        <v>VIGENTE</v>
      </c>
      <c r="F13" s="1777" t="str">
        <f t="shared" ca="1" si="2"/>
        <v>OK</v>
      </c>
      <c r="G13" s="1384" t="s">
        <v>1305</v>
      </c>
      <c r="H13" s="397" t="s">
        <v>1938</v>
      </c>
      <c r="I13" s="1385" t="s">
        <v>1939</v>
      </c>
      <c r="J13" s="397" t="s">
        <v>1078</v>
      </c>
      <c r="K13" s="1784" t="s">
        <v>1940</v>
      </c>
      <c r="L13" s="154"/>
      <c r="M13" s="53" t="e">
        <f>IF(ISNUMBER(FIND("/",#REF!,1)),MID(#REF!,1,FIND("/",#REF!,1)-1),#REF!)</f>
        <v>#REF!</v>
      </c>
      <c r="N13" s="154" t="str">
        <f>IF(ISNUMBER(FIND("/",#REF!,1)),MID(#REF!,FIND("/",#REF!,1)+1,LEN(#REF!)),"")</f>
        <v/>
      </c>
      <c r="O13" s="418"/>
      <c r="P13" s="418"/>
      <c r="Q13" s="418"/>
      <c r="R13" s="53"/>
      <c r="S13" s="53"/>
      <c r="T13" s="53"/>
      <c r="U13" s="418"/>
      <c r="V13" s="418"/>
      <c r="W13" s="418"/>
    </row>
    <row r="14" spans="1:27" s="8" customFormat="1" ht="31.5" customHeight="1">
      <c r="A14" s="1783" t="s">
        <v>1633</v>
      </c>
      <c r="B14" s="1384" t="s">
        <v>1977</v>
      </c>
      <c r="C14" s="420">
        <v>41985</v>
      </c>
      <c r="D14" s="1777">
        <v>45627</v>
      </c>
      <c r="E14" s="1777" t="str">
        <f t="shared" ca="1" si="0"/>
        <v>CADUCADO</v>
      </c>
      <c r="F14" s="1777" t="str">
        <f t="shared" ca="1" si="2"/>
        <v>ALERTA</v>
      </c>
      <c r="G14" s="1384" t="s">
        <v>1305</v>
      </c>
      <c r="H14" s="397" t="s">
        <v>4763</v>
      </c>
      <c r="I14" s="1385" t="s">
        <v>4764</v>
      </c>
      <c r="J14" s="397" t="s">
        <v>1078</v>
      </c>
      <c r="K14" s="1784" t="s">
        <v>1976</v>
      </c>
      <c r="L14" s="154"/>
      <c r="M14" s="53" t="str">
        <f>IF(ISNUMBER(FIND("/",$B11,1)),MID($B11,1,FIND("/",$B11,1)-1),$B11)</f>
        <v>D1411-44</v>
      </c>
      <c r="N14" s="154" t="str">
        <f>IF(ISNUMBER(FIND("/",#REF!,1)),MID(#REF!,FIND("/",#REF!,1)+1,LEN(#REF!)),"")</f>
        <v/>
      </c>
      <c r="O14" s="418"/>
      <c r="P14" s="418"/>
      <c r="Q14" s="418"/>
      <c r="R14" s="53"/>
      <c r="S14" s="53"/>
      <c r="T14" s="53"/>
      <c r="U14" s="418"/>
      <c r="V14" s="418"/>
      <c r="W14" s="418"/>
    </row>
    <row r="15" spans="1:27" s="8" customFormat="1" ht="32.25" customHeight="1">
      <c r="A15" s="1783" t="s">
        <v>1633</v>
      </c>
      <c r="B15" s="1384" t="s">
        <v>1978</v>
      </c>
      <c r="C15" s="420">
        <v>41985</v>
      </c>
      <c r="D15" s="1777">
        <v>43800</v>
      </c>
      <c r="E15" s="1777" t="str">
        <f t="shared" ca="1" si="0"/>
        <v>CADUCADO</v>
      </c>
      <c r="F15" s="1777" t="str">
        <f t="shared" ca="1" si="2"/>
        <v>ALERTA</v>
      </c>
      <c r="G15" s="1384" t="s">
        <v>1305</v>
      </c>
      <c r="H15" s="397" t="s">
        <v>4645</v>
      </c>
      <c r="I15" s="1385" t="s">
        <v>1979</v>
      </c>
      <c r="J15" s="397" t="s">
        <v>1078</v>
      </c>
      <c r="K15" s="1784" t="s">
        <v>1980</v>
      </c>
      <c r="L15" s="154"/>
      <c r="M15" s="53" t="e">
        <f>IF(ISNUMBER(FIND("/",#REF!,1)),MID(#REF!,1,FIND("/",#REF!,1)-1),#REF!)</f>
        <v>#REF!</v>
      </c>
      <c r="N15" s="154" t="str">
        <f>IF(ISNUMBER(FIND("/",#REF!,1)),MID(#REF!,FIND("/",#REF!,1)+1,LEN(#REF!)),"")</f>
        <v/>
      </c>
      <c r="O15" s="418"/>
      <c r="P15" s="418"/>
      <c r="Q15" s="418"/>
      <c r="R15" s="53"/>
      <c r="S15" s="53"/>
      <c r="T15" s="53"/>
      <c r="U15" s="418"/>
      <c r="V15" s="418"/>
      <c r="W15" s="418"/>
    </row>
    <row r="16" spans="1:27" s="8" customFormat="1" ht="30">
      <c r="A16" s="1783" t="s">
        <v>1633</v>
      </c>
      <c r="B16" s="1384" t="s">
        <v>1982</v>
      </c>
      <c r="C16" s="420">
        <v>41985</v>
      </c>
      <c r="D16" s="1777">
        <v>45627</v>
      </c>
      <c r="E16" s="1777" t="str">
        <f t="shared" ca="1" si="0"/>
        <v>CADUCADO</v>
      </c>
      <c r="F16" s="1777" t="str">
        <f t="shared" ca="1" si="2"/>
        <v>ALERTA</v>
      </c>
      <c r="G16" s="1384" t="s">
        <v>1305</v>
      </c>
      <c r="H16" s="397" t="s">
        <v>4765</v>
      </c>
      <c r="I16" s="1385" t="s">
        <v>4766</v>
      </c>
      <c r="J16" s="397" t="s">
        <v>1078</v>
      </c>
      <c r="K16" s="1784" t="s">
        <v>1983</v>
      </c>
      <c r="L16" s="154"/>
      <c r="M16" s="53" t="str">
        <f>IF(ISNUMBER(FIND("/",$B12,1)),MID($B12,1,FIND("/",$B12,1)-1),$B12)</f>
        <v xml:space="preserve">D0812-40                </v>
      </c>
      <c r="N16" s="154" t="str">
        <f>IF(ISNUMBER(FIND("/",#REF!,1)),MID(#REF!,FIND("/",#REF!,1)+1,LEN(#REF!)),"")</f>
        <v/>
      </c>
      <c r="O16" s="418"/>
      <c r="P16" s="418"/>
      <c r="Q16" s="418"/>
      <c r="R16" s="53"/>
      <c r="S16" s="53"/>
      <c r="T16" s="53"/>
      <c r="U16" s="418"/>
      <c r="V16" s="418"/>
      <c r="W16" s="418"/>
    </row>
    <row r="17" spans="1:23" s="8" customFormat="1" ht="27" customHeight="1">
      <c r="A17" s="1783" t="s">
        <v>1633</v>
      </c>
      <c r="B17" s="1384" t="s">
        <v>2184</v>
      </c>
      <c r="C17" s="420">
        <v>42292</v>
      </c>
      <c r="D17" s="1777">
        <v>44105</v>
      </c>
      <c r="E17" s="1777" t="str">
        <f t="shared" ca="1" si="0"/>
        <v>CADUCADO</v>
      </c>
      <c r="F17" s="1777" t="str">
        <f t="shared" ca="1" si="2"/>
        <v>ALERTA</v>
      </c>
      <c r="G17" s="1384" t="s">
        <v>1305</v>
      </c>
      <c r="H17" s="397" t="s">
        <v>2185</v>
      </c>
      <c r="I17" s="1385" t="s">
        <v>2186</v>
      </c>
      <c r="J17" s="397" t="s">
        <v>1078</v>
      </c>
      <c r="K17" s="1784" t="s">
        <v>2187</v>
      </c>
      <c r="L17" s="154"/>
      <c r="M17" s="53" t="str">
        <f>IF(ISNUMBER(FIND("/",$B13,1)),MID($B13,1,FIND("/",$B13,1)-1),$B13)</f>
        <v>D0812-39</v>
      </c>
      <c r="N17" s="154" t="str">
        <f>IF(ISNUMBER(FIND("/",#REF!,1)),MID(#REF!,FIND("/",#REF!,1)+1,LEN(#REF!)),"")</f>
        <v/>
      </c>
      <c r="O17" s="418"/>
      <c r="P17" s="418"/>
      <c r="Q17" s="418"/>
      <c r="R17" s="53"/>
      <c r="S17" s="53"/>
      <c r="T17" s="53"/>
      <c r="U17" s="418"/>
      <c r="V17" s="418"/>
      <c r="W17" s="418"/>
    </row>
    <row r="18" spans="1:23" s="8" customFormat="1" ht="30">
      <c r="A18" s="1783" t="s">
        <v>1633</v>
      </c>
      <c r="B18" s="1384" t="s">
        <v>2212</v>
      </c>
      <c r="C18" s="420">
        <v>42359</v>
      </c>
      <c r="D18" s="1777">
        <v>45992</v>
      </c>
      <c r="E18" s="1777" t="str">
        <f t="shared" ca="1" si="0"/>
        <v>VIGENTE</v>
      </c>
      <c r="F18" s="1777" t="str">
        <f t="shared" ca="1" si="2"/>
        <v>OK</v>
      </c>
      <c r="G18" s="1384" t="s">
        <v>1305</v>
      </c>
      <c r="H18" s="397" t="s">
        <v>4993</v>
      </c>
      <c r="I18" s="1385" t="s">
        <v>2213</v>
      </c>
      <c r="J18" s="397" t="s">
        <v>1078</v>
      </c>
      <c r="K18" s="1784" t="s">
        <v>2214</v>
      </c>
      <c r="L18" s="154"/>
      <c r="M18" s="53" t="str">
        <f>IF(ISNUMBER(FIND("/",$B14,1)),MID($B14,1,FIND("/",$B14,1)-1),$B14)</f>
        <v>D1412-60</v>
      </c>
      <c r="N18" s="154" t="str">
        <f>IF(ISNUMBER(FIND("/",#REF!,1)),MID(#REF!,FIND("/",#REF!,1)+1,LEN(#REF!)),"")</f>
        <v/>
      </c>
      <c r="O18" s="70"/>
      <c r="P18" s="70"/>
      <c r="Q18" s="70"/>
      <c r="R18" s="53"/>
      <c r="S18" s="53"/>
      <c r="T18" s="53"/>
      <c r="U18" s="418"/>
      <c r="V18" s="418"/>
      <c r="W18" s="418"/>
    </row>
    <row r="19" spans="1:23" s="70" customFormat="1" ht="41.25" customHeight="1">
      <c r="A19" s="1783" t="s">
        <v>1633</v>
      </c>
      <c r="B19" s="1384" t="s">
        <v>2215</v>
      </c>
      <c r="C19" s="420">
        <v>42359</v>
      </c>
      <c r="D19" s="1777">
        <v>44166</v>
      </c>
      <c r="E19" s="1777" t="str">
        <f t="shared" ca="1" si="0"/>
        <v>CADUCADO</v>
      </c>
      <c r="F19" s="1777" t="str">
        <f t="shared" ca="1" si="2"/>
        <v>ALERTA</v>
      </c>
      <c r="G19" s="1384" t="s">
        <v>1305</v>
      </c>
      <c r="H19" s="397" t="s">
        <v>4994</v>
      </c>
      <c r="I19" s="1385" t="s">
        <v>2216</v>
      </c>
      <c r="J19" s="397" t="s">
        <v>1078</v>
      </c>
      <c r="K19" s="1784" t="s">
        <v>2217</v>
      </c>
      <c r="L19" s="154"/>
      <c r="M19" s="53" t="str">
        <f>IF(ISNUMBER(FIND("/",$B15,1)),MID($B15,1,FIND("/",$B15,1)-1),$B15)</f>
        <v>D1412-56</v>
      </c>
      <c r="N19" s="154" t="str">
        <f>IF(ISNUMBER(FIND("/",#REF!,1)),MID(#REF!,FIND("/",#REF!,1)+1,LEN(#REF!)),"")</f>
        <v/>
      </c>
      <c r="R19" s="383"/>
      <c r="S19" s="53"/>
      <c r="T19" s="53"/>
    </row>
    <row r="20" spans="1:23" s="70" customFormat="1" ht="30">
      <c r="A20" s="1783" t="s">
        <v>1633</v>
      </c>
      <c r="B20" s="1384" t="s">
        <v>2218</v>
      </c>
      <c r="C20" s="420">
        <v>42359</v>
      </c>
      <c r="D20" s="1777">
        <v>44166</v>
      </c>
      <c r="E20" s="1777" t="str">
        <f t="shared" ca="1" si="0"/>
        <v>CADUCADO</v>
      </c>
      <c r="F20" s="1777" t="str">
        <f t="shared" ca="1" si="2"/>
        <v>ALERTA</v>
      </c>
      <c r="G20" s="1384" t="s">
        <v>1305</v>
      </c>
      <c r="H20" s="397" t="s">
        <v>4997</v>
      </c>
      <c r="I20" s="1385" t="s">
        <v>2219</v>
      </c>
      <c r="J20" s="397" t="s">
        <v>1078</v>
      </c>
      <c r="K20" s="1784" t="s">
        <v>613</v>
      </c>
      <c r="L20" s="154"/>
      <c r="M20" s="53" t="e">
        <f>IF(ISNUMBER(FIND("/",#REF!,1)),MID(#REF!,1,FIND("/",#REF!,1)-1),#REF!)</f>
        <v>#REF!</v>
      </c>
      <c r="N20" s="154" t="str">
        <f>IF(ISNUMBER(FIND("/",#REF!,1)),MID(#REF!,FIND("/",#REF!,1)+1,LEN(#REF!)),"")</f>
        <v/>
      </c>
      <c r="R20" s="383"/>
      <c r="S20" s="383"/>
      <c r="T20" s="383"/>
    </row>
    <row r="21" spans="1:23" s="70" customFormat="1" ht="30">
      <c r="A21" s="1783" t="s">
        <v>1633</v>
      </c>
      <c r="B21" s="1384" t="s">
        <v>2548</v>
      </c>
      <c r="C21" s="420">
        <v>42550</v>
      </c>
      <c r="D21" s="1777">
        <v>46174</v>
      </c>
      <c r="E21" s="1777" t="str">
        <f t="shared" ca="1" si="0"/>
        <v>VIGENTE</v>
      </c>
      <c r="F21" s="1777" t="str">
        <f t="shared" ca="1" si="2"/>
        <v>OK</v>
      </c>
      <c r="G21" s="1384" t="s">
        <v>1305</v>
      </c>
      <c r="H21" s="397" t="s">
        <v>5112</v>
      </c>
      <c r="I21" s="1385" t="s">
        <v>2549</v>
      </c>
      <c r="J21" s="397" t="s">
        <v>1078</v>
      </c>
      <c r="K21" s="1784" t="s">
        <v>2550</v>
      </c>
      <c r="L21" s="154"/>
      <c r="M21" s="53" t="str">
        <f>IF(ISNUMBER(FIND("/",$B16,1)),MID($B16,1,FIND("/",$B16,1)-1),$B16)</f>
        <v>D1412-58</v>
      </c>
      <c r="N21" s="154" t="str">
        <f>IF(ISNUMBER(FIND("/",#REF!,1)),MID(#REF!,FIND("/",#REF!,1)+1,LEN(#REF!)),"")</f>
        <v/>
      </c>
      <c r="R21" s="383"/>
      <c r="S21" s="383"/>
      <c r="T21" s="383"/>
    </row>
    <row r="22" spans="1:23" s="70" customFormat="1" ht="30">
      <c r="A22" s="1783" t="s">
        <v>1633</v>
      </c>
      <c r="B22" s="1384" t="s">
        <v>2551</v>
      </c>
      <c r="C22" s="420">
        <v>42550</v>
      </c>
      <c r="D22" s="1777">
        <v>44348</v>
      </c>
      <c r="E22" s="1777" t="str">
        <f t="shared" ca="1" si="0"/>
        <v>CADUCADO</v>
      </c>
      <c r="F22" s="1777" t="str">
        <f t="shared" ca="1" si="2"/>
        <v>ALERTA</v>
      </c>
      <c r="G22" s="1384" t="s">
        <v>1305</v>
      </c>
      <c r="H22" s="397" t="s">
        <v>2552</v>
      </c>
      <c r="I22" s="1385" t="s">
        <v>2553</v>
      </c>
      <c r="J22" s="397" t="s">
        <v>1078</v>
      </c>
      <c r="K22" s="1784" t="s">
        <v>2554</v>
      </c>
      <c r="L22" s="154"/>
      <c r="M22" s="53" t="e">
        <f>IF(ISNUMBER(FIND("/",#REF!,1)),MID(#REF!,1,FIND("/",#REF!,1)-1),#REF!)</f>
        <v>#REF!</v>
      </c>
      <c r="N22" s="154" t="str">
        <f>IF(ISNUMBER(FIND("/",#REF!,1)),MID(#REF!,FIND("/",#REF!,1)+1,LEN(#REF!)),"")</f>
        <v/>
      </c>
      <c r="R22" s="383"/>
      <c r="S22" s="383"/>
      <c r="T22" s="383"/>
    </row>
    <row r="23" spans="1:23" s="70" customFormat="1" ht="30">
      <c r="A23" s="1785" t="s">
        <v>1633</v>
      </c>
      <c r="B23" s="1786" t="s">
        <v>2594</v>
      </c>
      <c r="C23" s="422">
        <v>42524</v>
      </c>
      <c r="D23" s="1787">
        <v>44348</v>
      </c>
      <c r="E23" s="1777" t="str">
        <f t="shared" ref="E23:E32" ca="1" si="3">IF(D23&lt;=$T$2,"CADUCADO","VIGENTE")</f>
        <v>CADUCADO</v>
      </c>
      <c r="F23" s="1777" t="str">
        <f t="shared" ref="F23:F32" ca="1" si="4">IF($T$2&gt;=(EDATE(D23,-4)),"ALERTA","OK")</f>
        <v>ALERTA</v>
      </c>
      <c r="G23" s="1786" t="s">
        <v>1305</v>
      </c>
      <c r="H23" s="1746" t="s">
        <v>2595</v>
      </c>
      <c r="I23" s="1747" t="s">
        <v>2596</v>
      </c>
      <c r="J23" s="1746" t="s">
        <v>1078</v>
      </c>
      <c r="K23" s="1788" t="s">
        <v>2597</v>
      </c>
      <c r="L23" s="154"/>
      <c r="M23" s="53" t="str">
        <f t="shared" ref="M23:M32" si="5">IF(ISNUMBER(FIND("/",$B17,1)),MID($B17,1,FIND("/",$B17,1)-1),$B17)</f>
        <v>D1510-49</v>
      </c>
      <c r="N23" s="154" t="str">
        <f>IF(ISNUMBER(FIND("/",#REF!,1)),MID(#REF!,FIND("/",#REF!,1)+1,LEN(#REF!)),"")</f>
        <v/>
      </c>
      <c r="R23" s="383"/>
      <c r="S23" s="383"/>
      <c r="T23" s="383"/>
    </row>
    <row r="24" spans="1:23" s="70" customFormat="1" ht="30">
      <c r="A24" s="1789" t="s">
        <v>1633</v>
      </c>
      <c r="B24" s="1384" t="s">
        <v>2815</v>
      </c>
      <c r="C24" s="420">
        <v>42716</v>
      </c>
      <c r="D24" s="1790">
        <v>46357</v>
      </c>
      <c r="E24" s="1790" t="str">
        <f t="shared" ca="1" si="3"/>
        <v>VIGENTE</v>
      </c>
      <c r="F24" s="1791" t="str">
        <f t="shared" ca="1" si="4"/>
        <v>OK</v>
      </c>
      <c r="G24" s="1384" t="s">
        <v>1306</v>
      </c>
      <c r="H24" s="1792" t="s">
        <v>2816</v>
      </c>
      <c r="I24" s="1385" t="s">
        <v>2817</v>
      </c>
      <c r="J24" s="397" t="s">
        <v>64</v>
      </c>
      <c r="K24" s="1386" t="s">
        <v>617</v>
      </c>
      <c r="L24" s="154"/>
      <c r="M24" s="53" t="str">
        <f t="shared" si="5"/>
        <v>D1512-58</v>
      </c>
      <c r="N24" s="154" t="str">
        <f>IF(ISNUMBER(FIND("/",#REF!,1)),MID(#REF!,FIND("/",#REF!,1)+1,LEN(#REF!)),"")</f>
        <v/>
      </c>
      <c r="R24" s="383"/>
      <c r="S24" s="383"/>
      <c r="T24" s="383"/>
    </row>
    <row r="25" spans="1:23" s="70" customFormat="1" ht="30">
      <c r="A25" s="1793" t="s">
        <v>1633</v>
      </c>
      <c r="B25" s="1794" t="s">
        <v>2813</v>
      </c>
      <c r="C25" s="1795">
        <v>42716</v>
      </c>
      <c r="D25" s="1796">
        <v>46357</v>
      </c>
      <c r="E25" s="1796" t="str">
        <f t="shared" ca="1" si="3"/>
        <v>VIGENTE</v>
      </c>
      <c r="F25" s="1791" t="str">
        <f t="shared" ca="1" si="4"/>
        <v>OK</v>
      </c>
      <c r="G25" s="1794" t="s">
        <v>1306</v>
      </c>
      <c r="H25" s="1797" t="s">
        <v>2812</v>
      </c>
      <c r="I25" s="1798" t="s">
        <v>2814</v>
      </c>
      <c r="J25" s="1799" t="s">
        <v>536</v>
      </c>
      <c r="K25" s="1800" t="s">
        <v>616</v>
      </c>
      <c r="L25" s="154"/>
      <c r="M25" s="53" t="str">
        <f t="shared" si="5"/>
        <v>D1512-60</v>
      </c>
      <c r="N25" s="154" t="str">
        <f>IF(ISNUMBER(FIND("/",#REF!,1)),MID(#REF!,FIND("/",#REF!,1)+1,LEN(#REF!)),"")</f>
        <v/>
      </c>
      <c r="R25" s="383"/>
      <c r="S25" s="383"/>
      <c r="T25" s="383"/>
    </row>
    <row r="26" spans="1:23" s="70" customFormat="1" ht="30">
      <c r="A26" s="1801" t="s">
        <v>1633</v>
      </c>
      <c r="B26" s="1802" t="s">
        <v>3317</v>
      </c>
      <c r="C26" s="1803">
        <v>42912</v>
      </c>
      <c r="D26" s="1804">
        <v>44738</v>
      </c>
      <c r="E26" s="1804" t="str">
        <f t="shared" ca="1" si="3"/>
        <v>CADUCADO</v>
      </c>
      <c r="F26" s="1064" t="str">
        <f t="shared" ca="1" si="4"/>
        <v>ALERTA</v>
      </c>
      <c r="G26" s="1802" t="s">
        <v>1305</v>
      </c>
      <c r="H26" s="1805" t="s">
        <v>3314</v>
      </c>
      <c r="I26" s="1806" t="s">
        <v>3315</v>
      </c>
      <c r="J26" s="1807" t="s">
        <v>536</v>
      </c>
      <c r="K26" s="1808" t="s">
        <v>3316</v>
      </c>
      <c r="L26" s="154"/>
      <c r="M26" s="53" t="str">
        <f t="shared" si="5"/>
        <v>D1512-64</v>
      </c>
      <c r="N26" s="154"/>
      <c r="R26" s="383"/>
      <c r="S26" s="383"/>
      <c r="T26" s="383"/>
    </row>
    <row r="27" spans="1:23" s="70" customFormat="1" ht="30">
      <c r="A27" s="1809" t="s">
        <v>1633</v>
      </c>
      <c r="B27" s="1810" t="s">
        <v>3388</v>
      </c>
      <c r="C27" s="1130">
        <v>43172</v>
      </c>
      <c r="D27" s="1811">
        <v>46825</v>
      </c>
      <c r="E27" s="1811" t="str">
        <f t="shared" ca="1" si="3"/>
        <v>VIGENTE</v>
      </c>
      <c r="F27" s="1812" t="str">
        <f t="shared" ca="1" si="4"/>
        <v>OK</v>
      </c>
      <c r="G27" s="1810" t="s">
        <v>1305</v>
      </c>
      <c r="H27" s="1813" t="s">
        <v>3387</v>
      </c>
      <c r="I27" s="1814" t="s">
        <v>3389</v>
      </c>
      <c r="J27" s="1813" t="s">
        <v>1078</v>
      </c>
      <c r="K27" s="1815" t="s">
        <v>3390</v>
      </c>
      <c r="L27" s="154"/>
      <c r="M27" s="53" t="str">
        <f t="shared" si="5"/>
        <v>D1606-63</v>
      </c>
      <c r="N27" s="154"/>
      <c r="R27" s="383"/>
      <c r="S27" s="383"/>
      <c r="T27" s="383"/>
    </row>
    <row r="28" spans="1:23" s="70" customFormat="1">
      <c r="A28" s="1809" t="s">
        <v>1633</v>
      </c>
      <c r="B28" s="1810" t="s">
        <v>3854</v>
      </c>
      <c r="C28" s="1130">
        <v>43257</v>
      </c>
      <c r="D28" s="1811">
        <v>46910</v>
      </c>
      <c r="E28" s="1811" t="str">
        <f t="shared" ca="1" si="3"/>
        <v>VIGENTE</v>
      </c>
      <c r="F28" s="1812" t="str">
        <f t="shared" ca="1" si="4"/>
        <v>OK</v>
      </c>
      <c r="G28" s="1810" t="s">
        <v>1305</v>
      </c>
      <c r="H28" s="1813" t="s">
        <v>3851</v>
      </c>
      <c r="I28" s="1814" t="s">
        <v>3852</v>
      </c>
      <c r="J28" s="1813" t="s">
        <v>1078</v>
      </c>
      <c r="K28" s="1815" t="s">
        <v>3853</v>
      </c>
      <c r="L28" s="154"/>
      <c r="M28" s="53" t="str">
        <f t="shared" si="5"/>
        <v>D1606-64</v>
      </c>
      <c r="N28" s="154" t="str">
        <f>IF(ISNUMBER(FIND("/",#REF!,1)),MID(#REF!,FIND("/",#REF!,1)+1,LEN(#REF!)),"")</f>
        <v/>
      </c>
      <c r="R28" s="383"/>
      <c r="S28" s="383"/>
      <c r="T28" s="383"/>
    </row>
    <row r="29" spans="1:23" s="70" customFormat="1" ht="30">
      <c r="A29" s="1809" t="s">
        <v>1633</v>
      </c>
      <c r="B29" s="1810" t="s">
        <v>3873</v>
      </c>
      <c r="C29" s="1130">
        <v>43390</v>
      </c>
      <c r="D29" s="1811">
        <v>47043</v>
      </c>
      <c r="E29" s="1811" t="str">
        <f t="shared" ca="1" si="3"/>
        <v>VIGENTE</v>
      </c>
      <c r="F29" s="1812" t="str">
        <f t="shared" ca="1" si="4"/>
        <v>OK</v>
      </c>
      <c r="G29" s="1810" t="s">
        <v>1305</v>
      </c>
      <c r="H29" s="1813" t="s">
        <v>3874</v>
      </c>
      <c r="I29" s="1814" t="s">
        <v>3875</v>
      </c>
      <c r="J29" s="1813" t="s">
        <v>594</v>
      </c>
      <c r="K29" s="1815" t="s">
        <v>1981</v>
      </c>
      <c r="L29" s="154"/>
      <c r="M29" s="53" t="str">
        <f t="shared" si="5"/>
        <v>D1606-49</v>
      </c>
      <c r="N29" s="154"/>
      <c r="R29" s="383"/>
      <c r="S29" s="383"/>
      <c r="T29" s="383"/>
    </row>
    <row r="30" spans="1:23" s="149" customFormat="1" ht="27.4" customHeight="1">
      <c r="A30" s="1783" t="s">
        <v>1633</v>
      </c>
      <c r="B30" s="1384" t="s">
        <v>3876</v>
      </c>
      <c r="C30" s="420">
        <v>43390</v>
      </c>
      <c r="D30" s="1777">
        <v>47043</v>
      </c>
      <c r="E30" s="1777" t="str">
        <f t="shared" ca="1" si="3"/>
        <v>VIGENTE</v>
      </c>
      <c r="F30" s="1816" t="str">
        <f t="shared" ca="1" si="4"/>
        <v>OK</v>
      </c>
      <c r="G30" s="1384" t="s">
        <v>1305</v>
      </c>
      <c r="H30" s="397" t="s">
        <v>3877</v>
      </c>
      <c r="I30" s="1385" t="s">
        <v>3878</v>
      </c>
      <c r="J30" s="397" t="s">
        <v>536</v>
      </c>
      <c r="K30" s="1784" t="s">
        <v>1984</v>
      </c>
      <c r="L30" s="176"/>
      <c r="M30" s="176" t="str">
        <f t="shared" si="5"/>
        <v>D1612-101</v>
      </c>
      <c r="N30" s="176" t="str">
        <f>IF(ISNUMBER(FIND("/",$B24,1)),MID($B24,FIND("/",$B24,1)+1,LEN($B24)),"")</f>
        <v/>
      </c>
      <c r="O30" s="148"/>
      <c r="P30" s="148"/>
      <c r="Q30" s="148"/>
      <c r="R30" s="148"/>
      <c r="S30" s="148"/>
      <c r="T30" s="148"/>
      <c r="U30" s="148"/>
      <c r="V30" s="148"/>
      <c r="W30" s="148"/>
    </row>
    <row r="31" spans="1:23" s="151" customFormat="1" ht="30.75" customHeight="1">
      <c r="A31" s="1783" t="s">
        <v>1633</v>
      </c>
      <c r="B31" s="1384" t="s">
        <v>3973</v>
      </c>
      <c r="C31" s="420">
        <v>43413</v>
      </c>
      <c r="D31" s="1777">
        <v>47087</v>
      </c>
      <c r="E31" s="1777" t="str">
        <f t="shared" ca="1" si="3"/>
        <v>VIGENTE</v>
      </c>
      <c r="F31" s="1816" t="str">
        <f t="shared" ca="1" si="4"/>
        <v>OK</v>
      </c>
      <c r="G31" s="1384" t="s">
        <v>1305</v>
      </c>
      <c r="H31" s="397" t="s">
        <v>3970</v>
      </c>
      <c r="I31" s="1385" t="s">
        <v>3971</v>
      </c>
      <c r="J31" s="397" t="s">
        <v>594</v>
      </c>
      <c r="K31" s="1784" t="s">
        <v>3972</v>
      </c>
      <c r="L31" s="901"/>
      <c r="M31" s="901" t="str">
        <f t="shared" si="5"/>
        <v>D1612-102</v>
      </c>
      <c r="N31" s="901" t="str">
        <f>IF(ISNUMBER(FIND("/",$B25,1)),MID($B25,FIND("/",$B25,1)+1,LEN($B25)),"")</f>
        <v/>
      </c>
      <c r="O31" s="902"/>
      <c r="P31" s="902"/>
      <c r="Q31" s="902"/>
      <c r="R31" s="902"/>
      <c r="S31" s="902"/>
      <c r="T31" s="902"/>
      <c r="U31" s="902"/>
      <c r="V31" s="902"/>
      <c r="W31" s="902"/>
    </row>
    <row r="32" spans="1:23" s="149" customFormat="1" ht="30.75" customHeight="1">
      <c r="A32" s="1783" t="s">
        <v>1633</v>
      </c>
      <c r="B32" s="1384" t="s">
        <v>4036</v>
      </c>
      <c r="C32" s="420">
        <v>43447</v>
      </c>
      <c r="D32" s="1777">
        <v>47118</v>
      </c>
      <c r="E32" s="1777" t="str">
        <f t="shared" ca="1" si="3"/>
        <v>VIGENTE</v>
      </c>
      <c r="F32" s="1816" t="str">
        <f t="shared" ca="1" si="4"/>
        <v>OK</v>
      </c>
      <c r="G32" s="1384" t="s">
        <v>1305</v>
      </c>
      <c r="H32" s="397" t="s">
        <v>4037</v>
      </c>
      <c r="I32" s="1385" t="s">
        <v>4038</v>
      </c>
      <c r="J32" s="397" t="s">
        <v>594</v>
      </c>
      <c r="K32" s="1784" t="s">
        <v>4039</v>
      </c>
      <c r="L32" s="176"/>
      <c r="M32" s="176" t="str">
        <f t="shared" si="5"/>
        <v>D1706-87</v>
      </c>
      <c r="N32" s="176" t="str">
        <f>IF(ISNUMBER(FIND("/",$B26,1)),MID($B26,FIND("/",$B26,1)+1,LEN($B26)),"")</f>
        <v/>
      </c>
      <c r="O32" s="148"/>
      <c r="P32" s="148"/>
      <c r="Q32" s="148"/>
      <c r="R32" s="148"/>
      <c r="S32" s="148"/>
      <c r="T32" s="148"/>
      <c r="U32" s="148"/>
      <c r="V32" s="148"/>
      <c r="W32" s="148"/>
    </row>
    <row r="33" spans="1:23" s="177" customFormat="1" ht="30">
      <c r="A33" s="1783" t="s">
        <v>1633</v>
      </c>
      <c r="B33" s="1384" t="s">
        <v>4839</v>
      </c>
      <c r="C33" s="420">
        <v>44048</v>
      </c>
      <c r="D33" s="1777">
        <v>45900</v>
      </c>
      <c r="E33" s="1777" t="str">
        <f ca="1">IF(D33&lt;=$T$2,"CADUCADO","VIGENTE")</f>
        <v>VIGENTE</v>
      </c>
      <c r="F33" s="1816" t="str">
        <f ca="1">IF($T$2&gt;=(EDATE(D33,-4)),"ALERTA","OK")</f>
        <v>ALERTA</v>
      </c>
      <c r="G33" s="1384" t="s">
        <v>1305</v>
      </c>
      <c r="H33" s="397" t="s">
        <v>4865</v>
      </c>
      <c r="I33" s="1385" t="s">
        <v>4866</v>
      </c>
      <c r="J33" s="397" t="s">
        <v>536</v>
      </c>
      <c r="K33" s="1784" t="s">
        <v>4840</v>
      </c>
      <c r="L33" s="166"/>
      <c r="M33" s="56"/>
      <c r="N33" s="166"/>
      <c r="R33" s="342"/>
      <c r="S33" s="342"/>
      <c r="T33" s="342"/>
    </row>
    <row r="34" spans="1:23" s="177" customFormat="1" ht="21" customHeight="1">
      <c r="A34" s="1783"/>
      <c r="B34" s="1384"/>
      <c r="C34" s="420"/>
      <c r="D34" s="1777"/>
      <c r="E34" s="1777" t="str">
        <f ca="1">IF(D34&lt;=$T$2,"CADUCADO","VIGENTE")</f>
        <v>CADUCADO</v>
      </c>
      <c r="F34" s="1816" t="e">
        <f ca="1">IF($T$2&gt;=(EDATE(D34,-4)),"ALERTA","OK")</f>
        <v>#NUM!</v>
      </c>
      <c r="G34" s="1384"/>
      <c r="H34" s="397"/>
      <c r="I34" s="1385"/>
      <c r="J34" s="397"/>
      <c r="K34" s="1784"/>
      <c r="L34" s="166"/>
      <c r="M34" s="56"/>
      <c r="N34" s="166"/>
      <c r="R34" s="342"/>
      <c r="S34" s="342"/>
      <c r="T34" s="342"/>
    </row>
    <row r="35" spans="1:23" s="177" customFormat="1" ht="31.5" customHeight="1">
      <c r="A35" s="1817"/>
      <c r="B35" s="1818"/>
      <c r="C35" s="1819"/>
      <c r="D35" s="1820"/>
      <c r="E35" s="1820"/>
      <c r="F35" s="1821"/>
      <c r="G35" s="1818"/>
      <c r="H35" s="1822"/>
      <c r="I35" s="1823"/>
      <c r="J35" s="1822"/>
      <c r="K35" s="1824"/>
      <c r="L35" s="166"/>
      <c r="M35" s="56"/>
      <c r="N35" s="166"/>
      <c r="R35" s="342"/>
      <c r="S35" s="342"/>
      <c r="T35" s="342"/>
    </row>
    <row r="36" spans="1:23" s="177" customFormat="1" ht="35.25" customHeight="1">
      <c r="A36" s="2299" t="s">
        <v>2240</v>
      </c>
      <c r="B36" s="2300"/>
      <c r="C36" s="424"/>
      <c r="D36" s="425"/>
      <c r="E36" s="425"/>
      <c r="F36" s="425"/>
      <c r="G36" s="383"/>
      <c r="H36" s="70"/>
      <c r="I36" s="69"/>
      <c r="J36" s="70"/>
      <c r="K36" s="342"/>
      <c r="L36" s="166"/>
      <c r="M36" s="56"/>
      <c r="N36" s="166"/>
      <c r="R36" s="342"/>
      <c r="S36" s="342"/>
      <c r="T36" s="342"/>
    </row>
    <row r="37" spans="1:23" s="177" customFormat="1" ht="21" customHeight="1" thickBot="1">
      <c r="E37" s="353"/>
      <c r="F37" s="353"/>
      <c r="L37" s="166"/>
      <c r="M37" s="56"/>
      <c r="N37" s="166"/>
      <c r="R37" s="342"/>
      <c r="S37" s="342"/>
      <c r="T37" s="342"/>
    </row>
    <row r="38" spans="1:23" s="177" customFormat="1" ht="21" customHeight="1">
      <c r="A38" s="403" t="s">
        <v>1645</v>
      </c>
      <c r="B38" s="403" t="s">
        <v>1646</v>
      </c>
      <c r="C38" s="403" t="s">
        <v>1647</v>
      </c>
      <c r="D38" s="403" t="s">
        <v>1648</v>
      </c>
      <c r="E38" s="553"/>
      <c r="F38" s="553"/>
      <c r="G38" s="53"/>
      <c r="H38" s="15"/>
      <c r="I38" s="19"/>
      <c r="J38" s="19"/>
      <c r="K38" s="56"/>
      <c r="L38" s="166"/>
      <c r="M38" s="56"/>
      <c r="N38" s="166"/>
      <c r="R38" s="342"/>
      <c r="S38" s="342"/>
      <c r="T38" s="342"/>
    </row>
    <row r="39" spans="1:23" s="177" customFormat="1" ht="30" customHeight="1" thickBot="1">
      <c r="A39" s="533">
        <f>COUNTIF($A5:$A36,"P")</f>
        <v>29</v>
      </c>
      <c r="B39" s="533">
        <f>COUNTIF($A5:$A36,"S*")</f>
        <v>0</v>
      </c>
      <c r="C39" s="533">
        <f>COUNTIF($A5:$A36,"F")</f>
        <v>0</v>
      </c>
      <c r="D39" s="533">
        <f>COUNTIF($A5:$A36,"P*") + COUNTIF($A5:$A36,"S2") *2 + COUNTIF($A5:$A36,"S3") *3 + COUNTIF($A5:$A36,"S4") *4</f>
        <v>29</v>
      </c>
      <c r="E39" s="461"/>
      <c r="F39" s="461"/>
      <c r="G39" s="19"/>
      <c r="H39" s="160"/>
      <c r="I39" s="19"/>
      <c r="J39" s="19"/>
      <c r="K39" s="56"/>
      <c r="L39" s="166"/>
      <c r="M39" s="56"/>
      <c r="N39" s="166"/>
      <c r="R39" s="342"/>
      <c r="S39" s="342"/>
      <c r="T39" s="342"/>
    </row>
    <row r="40" spans="1:23" s="177" customFormat="1" ht="21" customHeight="1">
      <c r="A40" s="19"/>
      <c r="B40" s="19"/>
      <c r="C40" s="19"/>
      <c r="D40" s="19"/>
      <c r="E40" s="19"/>
      <c r="F40" s="19"/>
      <c r="G40" s="19"/>
      <c r="H40" s="19"/>
      <c r="I40" s="19"/>
      <c r="J40" s="19"/>
      <c r="K40" s="56"/>
      <c r="L40" s="166"/>
      <c r="M40" s="56"/>
      <c r="N40" s="166"/>
      <c r="R40" s="342"/>
      <c r="S40" s="342"/>
      <c r="T40" s="342"/>
    </row>
    <row r="41" spans="1:23" s="177" customFormat="1" ht="31.5" customHeight="1">
      <c r="A41" s="19"/>
      <c r="B41" s="19"/>
      <c r="C41" s="19"/>
      <c r="D41" s="19"/>
      <c r="E41" s="19"/>
      <c r="F41" s="19"/>
      <c r="G41" s="19"/>
      <c r="H41" s="19"/>
      <c r="I41" s="19"/>
      <c r="J41" s="19"/>
      <c r="K41" s="56"/>
      <c r="L41" s="166"/>
      <c r="M41" s="56"/>
      <c r="N41" s="166"/>
      <c r="R41" s="342"/>
      <c r="S41" s="342"/>
      <c r="T41" s="342"/>
    </row>
    <row r="42" spans="1:23" s="177" customFormat="1">
      <c r="A42" s="19"/>
      <c r="B42" s="19"/>
      <c r="C42" s="19"/>
      <c r="D42" s="19"/>
      <c r="E42" s="19"/>
      <c r="F42" s="19"/>
      <c r="G42" s="19"/>
      <c r="H42" s="19"/>
      <c r="I42" s="19"/>
      <c r="J42" s="19"/>
      <c r="K42" s="56"/>
      <c r="M42" s="56">
        <f>IF(ISNUMBER(FIND("/",$B37,1)),MID($B37,1,FIND("/",$B37,1)-1),$B37)</f>
        <v>0</v>
      </c>
      <c r="S42" s="342"/>
      <c r="T42" s="342"/>
    </row>
    <row r="43" spans="1:23" s="177" customFormat="1">
      <c r="A43" s="19"/>
      <c r="B43" s="19"/>
      <c r="C43" s="19"/>
      <c r="D43" s="19"/>
      <c r="E43" s="19"/>
      <c r="F43" s="19"/>
      <c r="G43" s="19"/>
      <c r="H43" s="19"/>
      <c r="I43" s="19"/>
      <c r="J43" s="19"/>
      <c r="K43" s="56"/>
      <c r="L43" s="166"/>
      <c r="M43" s="56" t="str">
        <f>IF(ISNUMBER(FIND("/",$B38,1)),MID($B38,1,FIND("/",$B38,1)-1),$B38)</f>
        <v>SISTEMAS</v>
      </c>
      <c r="N43" s="166" t="str">
        <f>IF(ISNUMBER(FIND("/",#REF!,1)),MID(#REF!,FIND("/",#REF!,1)+1,LEN(#REF!)),"")</f>
        <v/>
      </c>
      <c r="R43" s="342"/>
      <c r="S43" s="342"/>
      <c r="T43" s="342"/>
    </row>
    <row r="44" spans="1:23">
      <c r="L44" s="166"/>
      <c r="M44" s="56">
        <f>IF(ISNUMBER(FIND("/",$B39,1)),MID($B39,1,FIND("/",$B39,1)-1),$B39)</f>
        <v>0</v>
      </c>
      <c r="N44" s="166" t="str">
        <f>IF(ISNUMBER(FIND("/",#REF!,1)),MID(#REF!,FIND("/",#REF!,1)+1,LEN(#REF!)),"")</f>
        <v/>
      </c>
      <c r="O44" s="385"/>
      <c r="P44" s="385"/>
      <c r="Q44" s="385"/>
      <c r="R44" s="342"/>
      <c r="S44" s="342"/>
      <c r="T44" s="342"/>
      <c r="U44" s="385"/>
      <c r="V44" s="385"/>
      <c r="W44" s="385"/>
    </row>
    <row r="45" spans="1:23">
      <c r="L45" s="166"/>
      <c r="M45" s="56">
        <f>IF(ISNUMBER(FIND("/",$B40,1)),MID($B40,1,FIND("/",$B40,1)-1),$B40)</f>
        <v>0</v>
      </c>
      <c r="N45" s="166" t="str">
        <f>IF(ISNUMBER(FIND("/",#REF!,1)),MID(#REF!,FIND("/",#REF!,1)+1,LEN(#REF!)),"")</f>
        <v/>
      </c>
      <c r="O45" s="385"/>
      <c r="P45" s="385"/>
      <c r="Q45" s="385"/>
      <c r="R45" s="342"/>
      <c r="S45" s="342"/>
      <c r="T45" s="342"/>
      <c r="U45" s="385"/>
      <c r="V45" s="385"/>
      <c r="W45" s="385"/>
    </row>
    <row r="46" spans="1:23">
      <c r="M46" s="56">
        <f t="shared" ref="M46:M54" si="6">IF(ISNUMBER(FIND("/",$B39,1)),MID($B39,1,FIND("/",$B39,1)-1),$B39)</f>
        <v>0</v>
      </c>
      <c r="N46" s="56" t="str">
        <f t="shared" ref="N46:N54" si="7">IF(ISNUMBER(FIND("/",$B39,1)),MID($B39,FIND("/",$B39,1)+1,LEN($B39)),"")</f>
        <v/>
      </c>
      <c r="O46" s="385"/>
      <c r="P46" s="385"/>
      <c r="Q46" s="385"/>
      <c r="R46" s="342"/>
      <c r="S46" s="342"/>
      <c r="T46" s="342"/>
      <c r="U46" s="385"/>
      <c r="V46" s="385"/>
      <c r="W46" s="385"/>
    </row>
    <row r="47" spans="1:23">
      <c r="M47" s="56">
        <f t="shared" si="6"/>
        <v>0</v>
      </c>
      <c r="N47" s="56" t="str">
        <f t="shared" si="7"/>
        <v/>
      </c>
      <c r="O47" s="385"/>
      <c r="P47" s="385"/>
      <c r="Q47" s="385"/>
      <c r="R47" s="56"/>
      <c r="S47" s="56"/>
      <c r="T47" s="56"/>
      <c r="U47" s="385"/>
      <c r="V47" s="385"/>
      <c r="W47" s="385"/>
    </row>
    <row r="48" spans="1:23">
      <c r="M48" s="56">
        <f t="shared" si="6"/>
        <v>0</v>
      </c>
      <c r="N48" s="56" t="str">
        <f t="shared" si="7"/>
        <v/>
      </c>
      <c r="O48" s="385"/>
      <c r="P48" s="385"/>
      <c r="Q48" s="385"/>
      <c r="R48" s="56"/>
      <c r="S48" s="56"/>
      <c r="T48" s="56"/>
      <c r="U48" s="385"/>
      <c r="V48" s="385"/>
      <c r="W48" s="385"/>
    </row>
    <row r="49" spans="12:23">
      <c r="M49" s="56">
        <f t="shared" si="6"/>
        <v>0</v>
      </c>
      <c r="N49" s="56" t="str">
        <f t="shared" si="7"/>
        <v/>
      </c>
      <c r="O49" s="385"/>
      <c r="P49" s="385"/>
      <c r="Q49" s="385"/>
      <c r="R49" s="56"/>
      <c r="S49" s="56"/>
      <c r="T49" s="56"/>
      <c r="U49" s="385"/>
      <c r="V49" s="385"/>
      <c r="W49" s="385"/>
    </row>
    <row r="50" spans="12:23">
      <c r="M50" s="56">
        <f t="shared" si="6"/>
        <v>0</v>
      </c>
      <c r="N50" s="56" t="str">
        <f t="shared" si="7"/>
        <v/>
      </c>
      <c r="O50" s="385"/>
      <c r="P50" s="385"/>
      <c r="Q50" s="385"/>
      <c r="R50" s="56"/>
      <c r="S50" s="56"/>
      <c r="T50" s="56"/>
      <c r="U50" s="385"/>
      <c r="V50" s="385"/>
      <c r="W50" s="385"/>
    </row>
    <row r="51" spans="12:23">
      <c r="M51" s="56">
        <f t="shared" si="6"/>
        <v>0</v>
      </c>
      <c r="N51" s="56" t="str">
        <f t="shared" si="7"/>
        <v/>
      </c>
      <c r="O51" s="385"/>
      <c r="P51" s="385"/>
      <c r="Q51" s="385"/>
      <c r="R51" s="56"/>
      <c r="S51" s="56"/>
      <c r="T51" s="56"/>
      <c r="U51" s="385"/>
      <c r="V51" s="385"/>
      <c r="W51" s="385"/>
    </row>
    <row r="52" spans="12:23">
      <c r="M52" s="56">
        <f t="shared" si="6"/>
        <v>0</v>
      </c>
      <c r="N52" s="56" t="str">
        <f t="shared" si="7"/>
        <v/>
      </c>
      <c r="O52" s="385"/>
      <c r="P52" s="385"/>
      <c r="Q52" s="385"/>
      <c r="R52" s="56"/>
      <c r="S52" s="56"/>
      <c r="T52" s="56"/>
      <c r="U52" s="385"/>
      <c r="V52" s="385"/>
      <c r="W52" s="385"/>
    </row>
    <row r="53" spans="12:23">
      <c r="M53" s="56">
        <f t="shared" si="6"/>
        <v>0</v>
      </c>
      <c r="N53" s="56" t="str">
        <f t="shared" si="7"/>
        <v/>
      </c>
      <c r="O53" s="385"/>
      <c r="P53" s="385"/>
      <c r="Q53" s="385"/>
      <c r="R53" s="56"/>
      <c r="S53" s="56"/>
      <c r="T53" s="56"/>
      <c r="U53" s="385"/>
      <c r="V53" s="385"/>
      <c r="W53" s="385"/>
    </row>
    <row r="54" spans="12:23">
      <c r="M54" s="56">
        <f t="shared" si="6"/>
        <v>0</v>
      </c>
      <c r="N54" s="56" t="str">
        <f t="shared" si="7"/>
        <v/>
      </c>
      <c r="O54" s="385"/>
      <c r="P54" s="385"/>
      <c r="Q54" s="385"/>
      <c r="R54" s="56"/>
      <c r="S54" s="56"/>
      <c r="T54" s="56"/>
      <c r="U54" s="385"/>
      <c r="V54" s="385"/>
      <c r="W54" s="385"/>
    </row>
    <row r="55" spans="12:23">
      <c r="M55" s="56">
        <f t="shared" ref="M55:M83" si="8">IF(ISNUMBER(FIND("/",$B48,1)),MID($B48,1,FIND("/",$B48,1)-1),$B48)</f>
        <v>0</v>
      </c>
      <c r="N55" s="56" t="str">
        <f t="shared" ref="N55:N83" si="9">IF(ISNUMBER(FIND("/",$B48,1)),MID($B48,FIND("/",$B48,1)+1,LEN($B48)),"")</f>
        <v/>
      </c>
      <c r="O55" s="385"/>
      <c r="P55" s="385"/>
      <c r="Q55" s="385"/>
      <c r="R55" s="56"/>
      <c r="S55" s="56"/>
      <c r="T55" s="56"/>
      <c r="U55" s="385"/>
      <c r="V55" s="385"/>
      <c r="W55" s="385"/>
    </row>
    <row r="56" spans="12:23">
      <c r="M56" s="56">
        <f t="shared" si="8"/>
        <v>0</v>
      </c>
      <c r="N56" s="56" t="str">
        <f t="shared" si="9"/>
        <v/>
      </c>
      <c r="O56" s="385"/>
      <c r="P56" s="385"/>
      <c r="Q56" s="385"/>
      <c r="R56" s="56"/>
      <c r="S56" s="56"/>
      <c r="T56" s="56"/>
      <c r="U56" s="385"/>
      <c r="V56" s="385"/>
      <c r="W56" s="385"/>
    </row>
    <row r="57" spans="12:23">
      <c r="M57" s="56">
        <f t="shared" si="8"/>
        <v>0</v>
      </c>
      <c r="N57" s="56" t="str">
        <f t="shared" si="9"/>
        <v/>
      </c>
      <c r="O57" s="385"/>
      <c r="P57" s="385"/>
      <c r="Q57" s="385"/>
      <c r="R57" s="56"/>
      <c r="S57" s="56"/>
      <c r="T57" s="56"/>
      <c r="U57" s="385"/>
      <c r="V57" s="385"/>
      <c r="W57" s="385"/>
    </row>
    <row r="58" spans="12:23">
      <c r="M58" s="56">
        <f t="shared" si="8"/>
        <v>0</v>
      </c>
      <c r="N58" s="56" t="str">
        <f t="shared" si="9"/>
        <v/>
      </c>
      <c r="O58" s="385"/>
      <c r="P58" s="385"/>
      <c r="Q58" s="385"/>
      <c r="R58" s="56"/>
      <c r="S58" s="56"/>
      <c r="T58" s="56"/>
      <c r="U58" s="385"/>
      <c r="V58" s="385"/>
      <c r="W58" s="385"/>
    </row>
    <row r="59" spans="12:23">
      <c r="M59" s="56">
        <f t="shared" si="8"/>
        <v>0</v>
      </c>
      <c r="N59" s="56" t="str">
        <f t="shared" si="9"/>
        <v/>
      </c>
      <c r="O59" s="385"/>
      <c r="P59" s="385"/>
      <c r="Q59" s="385"/>
      <c r="R59" s="342"/>
      <c r="S59" s="342"/>
      <c r="T59" s="56"/>
      <c r="U59" s="385"/>
      <c r="V59" s="385"/>
      <c r="W59" s="385"/>
    </row>
    <row r="60" spans="12:23">
      <c r="M60" s="56">
        <f t="shared" si="8"/>
        <v>0</v>
      </c>
      <c r="N60" s="56" t="str">
        <f t="shared" si="9"/>
        <v/>
      </c>
      <c r="O60" s="385"/>
      <c r="P60" s="385"/>
      <c r="Q60" s="385"/>
      <c r="R60" s="342"/>
      <c r="S60" s="342"/>
      <c r="T60" s="56"/>
      <c r="U60" s="385"/>
      <c r="V60" s="385"/>
      <c r="W60" s="385"/>
    </row>
    <row r="61" spans="12:23">
      <c r="M61" s="56">
        <f t="shared" si="8"/>
        <v>0</v>
      </c>
      <c r="N61" s="56" t="str">
        <f t="shared" si="9"/>
        <v/>
      </c>
      <c r="O61" s="385"/>
      <c r="P61" s="385"/>
      <c r="Q61" s="385"/>
      <c r="R61" s="70"/>
      <c r="S61" s="70"/>
      <c r="T61" s="70"/>
      <c r="U61" s="177"/>
      <c r="V61" s="177"/>
      <c r="W61" s="177"/>
    </row>
    <row r="62" spans="12:23">
      <c r="M62" s="56">
        <f t="shared" si="8"/>
        <v>0</v>
      </c>
      <c r="N62" s="56" t="str">
        <f t="shared" si="9"/>
        <v/>
      </c>
      <c r="O62" s="385"/>
      <c r="P62" s="385"/>
      <c r="Q62" s="385"/>
      <c r="R62" s="70"/>
      <c r="S62" s="70"/>
      <c r="T62" s="70"/>
      <c r="U62" s="177"/>
      <c r="V62" s="177"/>
      <c r="W62" s="177"/>
    </row>
    <row r="63" spans="12:23">
      <c r="M63" s="56">
        <f t="shared" si="8"/>
        <v>0</v>
      </c>
      <c r="N63" s="56" t="str">
        <f t="shared" si="9"/>
        <v/>
      </c>
      <c r="O63" s="385"/>
      <c r="P63" s="385"/>
      <c r="Q63" s="385"/>
      <c r="R63" s="56"/>
      <c r="S63" s="56"/>
      <c r="T63" s="56"/>
      <c r="U63" s="426"/>
      <c r="V63" s="426"/>
      <c r="W63" s="426"/>
    </row>
    <row r="64" spans="12:23">
      <c r="L64" s="427"/>
      <c r="M64" s="56">
        <f t="shared" si="8"/>
        <v>0</v>
      </c>
      <c r="N64" s="56" t="str">
        <f t="shared" si="9"/>
        <v/>
      </c>
      <c r="O64" s="385"/>
      <c r="P64" s="385"/>
      <c r="Q64" s="385"/>
      <c r="R64" s="56"/>
      <c r="S64" s="56"/>
      <c r="T64" s="56"/>
      <c r="U64" s="385"/>
      <c r="V64" s="385"/>
      <c r="W64" s="385"/>
    </row>
    <row r="65" spans="12:23">
      <c r="L65" s="427"/>
      <c r="M65" s="56">
        <f t="shared" si="8"/>
        <v>0</v>
      </c>
      <c r="N65" s="56" t="str">
        <f t="shared" si="9"/>
        <v/>
      </c>
      <c r="O65" s="385"/>
      <c r="P65" s="385"/>
      <c r="Q65" s="385"/>
      <c r="R65" s="385"/>
      <c r="S65" s="385"/>
      <c r="T65" s="385"/>
      <c r="U65" s="385"/>
      <c r="V65" s="385"/>
      <c r="W65" s="385"/>
    </row>
    <row r="66" spans="12:23">
      <c r="M66" s="56">
        <f t="shared" si="8"/>
        <v>0</v>
      </c>
      <c r="N66" s="56" t="str">
        <f t="shared" si="9"/>
        <v/>
      </c>
      <c r="O66" s="385"/>
      <c r="P66" s="385"/>
      <c r="Q66" s="385"/>
      <c r="R66" s="385"/>
      <c r="S66" s="385"/>
      <c r="T66" s="385"/>
      <c r="U66" s="385"/>
      <c r="V66" s="385"/>
      <c r="W66" s="385"/>
    </row>
    <row r="67" spans="12:23">
      <c r="M67" s="56">
        <f t="shared" si="8"/>
        <v>0</v>
      </c>
      <c r="N67" s="56" t="str">
        <f t="shared" si="9"/>
        <v/>
      </c>
      <c r="O67" s="385"/>
      <c r="P67" s="385"/>
      <c r="Q67" s="385"/>
      <c r="R67" s="385"/>
      <c r="S67" s="385"/>
      <c r="T67" s="385"/>
      <c r="U67" s="385"/>
      <c r="V67" s="385"/>
      <c r="W67" s="385"/>
    </row>
    <row r="68" spans="12:23">
      <c r="M68" s="56">
        <f t="shared" si="8"/>
        <v>0</v>
      </c>
      <c r="N68" s="56" t="str">
        <f t="shared" si="9"/>
        <v/>
      </c>
      <c r="O68" s="385"/>
      <c r="P68" s="385"/>
      <c r="Q68" s="385"/>
      <c r="R68" s="385"/>
      <c r="S68" s="385"/>
      <c r="T68" s="385"/>
      <c r="U68" s="385"/>
      <c r="V68" s="385"/>
      <c r="W68" s="385"/>
    </row>
    <row r="69" spans="12:23">
      <c r="M69" s="56">
        <f t="shared" si="8"/>
        <v>0</v>
      </c>
      <c r="N69" s="56" t="str">
        <f t="shared" si="9"/>
        <v/>
      </c>
      <c r="O69" s="385"/>
      <c r="P69" s="385"/>
      <c r="Q69" s="385"/>
      <c r="R69" s="385"/>
      <c r="S69" s="385"/>
      <c r="T69" s="385"/>
      <c r="U69" s="385"/>
      <c r="V69" s="385"/>
      <c r="W69" s="385"/>
    </row>
    <row r="70" spans="12:23">
      <c r="M70" s="56">
        <f t="shared" si="8"/>
        <v>0</v>
      </c>
      <c r="N70" s="56" t="str">
        <f t="shared" si="9"/>
        <v/>
      </c>
      <c r="O70" s="385"/>
      <c r="P70" s="385"/>
      <c r="Q70" s="385"/>
      <c r="R70" s="385"/>
      <c r="S70" s="385"/>
      <c r="T70" s="385"/>
      <c r="U70" s="385"/>
      <c r="V70" s="385"/>
      <c r="W70" s="385"/>
    </row>
    <row r="71" spans="12:23">
      <c r="M71" s="56">
        <f t="shared" si="8"/>
        <v>0</v>
      </c>
      <c r="N71" s="56" t="str">
        <f t="shared" si="9"/>
        <v/>
      </c>
      <c r="O71" s="385"/>
      <c r="P71" s="385"/>
      <c r="Q71" s="385"/>
      <c r="R71" s="385"/>
      <c r="S71" s="385"/>
      <c r="T71" s="385"/>
      <c r="U71" s="385"/>
      <c r="V71" s="385"/>
      <c r="W71" s="385"/>
    </row>
    <row r="72" spans="12:23">
      <c r="M72" s="56">
        <f t="shared" si="8"/>
        <v>0</v>
      </c>
      <c r="N72" s="56" t="str">
        <f t="shared" si="9"/>
        <v/>
      </c>
      <c r="O72" s="385"/>
      <c r="P72" s="385"/>
      <c r="Q72" s="385"/>
      <c r="R72" s="385"/>
      <c r="S72" s="385"/>
      <c r="T72" s="385"/>
      <c r="U72" s="385"/>
      <c r="V72" s="385"/>
      <c r="W72" s="385"/>
    </row>
    <row r="73" spans="12:23">
      <c r="M73" s="56">
        <f t="shared" si="8"/>
        <v>0</v>
      </c>
      <c r="N73" s="56" t="str">
        <f t="shared" si="9"/>
        <v/>
      </c>
      <c r="O73" s="385"/>
      <c r="P73" s="385"/>
      <c r="Q73" s="385"/>
      <c r="R73" s="385"/>
      <c r="S73" s="385"/>
      <c r="T73" s="385"/>
      <c r="U73" s="385"/>
      <c r="V73" s="385"/>
      <c r="W73" s="385"/>
    </row>
    <row r="74" spans="12:23">
      <c r="M74" s="56">
        <f t="shared" si="8"/>
        <v>0</v>
      </c>
      <c r="N74" s="56" t="str">
        <f t="shared" si="9"/>
        <v/>
      </c>
      <c r="O74" s="385"/>
      <c r="P74" s="385"/>
      <c r="Q74" s="385"/>
      <c r="R74" s="385"/>
      <c r="S74" s="385"/>
      <c r="T74" s="385"/>
      <c r="U74" s="385"/>
      <c r="V74" s="385"/>
      <c r="W74" s="385"/>
    </row>
    <row r="75" spans="12:23">
      <c r="M75" s="56">
        <f t="shared" si="8"/>
        <v>0</v>
      </c>
      <c r="N75" s="56" t="str">
        <f t="shared" si="9"/>
        <v/>
      </c>
      <c r="O75" s="385"/>
      <c r="P75" s="385"/>
      <c r="Q75" s="385"/>
      <c r="R75" s="385"/>
      <c r="S75" s="385"/>
      <c r="T75" s="385"/>
      <c r="U75" s="385"/>
      <c r="V75" s="385"/>
      <c r="W75" s="385"/>
    </row>
    <row r="76" spans="12:23">
      <c r="M76" s="56">
        <f t="shared" si="8"/>
        <v>0</v>
      </c>
      <c r="N76" s="56" t="str">
        <f t="shared" si="9"/>
        <v/>
      </c>
      <c r="O76" s="385"/>
      <c r="P76" s="385"/>
      <c r="Q76" s="385"/>
      <c r="R76" s="385"/>
      <c r="S76" s="385"/>
      <c r="T76" s="385"/>
      <c r="U76" s="385"/>
      <c r="V76" s="385"/>
      <c r="W76" s="385"/>
    </row>
    <row r="77" spans="12:23">
      <c r="M77" s="56">
        <f t="shared" si="8"/>
        <v>0</v>
      </c>
      <c r="N77" s="56" t="str">
        <f t="shared" si="9"/>
        <v/>
      </c>
      <c r="O77" s="385"/>
      <c r="P77" s="385"/>
      <c r="Q77" s="385"/>
      <c r="R77" s="385"/>
      <c r="S77" s="385"/>
      <c r="T77" s="385"/>
      <c r="U77" s="385"/>
      <c r="V77" s="385"/>
      <c r="W77" s="385"/>
    </row>
    <row r="78" spans="12:23">
      <c r="M78" s="56">
        <f t="shared" si="8"/>
        <v>0</v>
      </c>
      <c r="N78" s="56" t="str">
        <f t="shared" si="9"/>
        <v/>
      </c>
      <c r="O78" s="385"/>
      <c r="P78" s="385"/>
      <c r="Q78" s="385"/>
      <c r="R78" s="385"/>
      <c r="S78" s="385"/>
      <c r="T78" s="385"/>
      <c r="U78" s="385"/>
      <c r="V78" s="385"/>
      <c r="W78" s="385"/>
    </row>
    <row r="79" spans="12:23">
      <c r="M79" s="56">
        <f t="shared" si="8"/>
        <v>0</v>
      </c>
      <c r="N79" s="56" t="str">
        <f t="shared" si="9"/>
        <v/>
      </c>
      <c r="O79" s="385"/>
      <c r="P79" s="385"/>
      <c r="Q79" s="385"/>
      <c r="R79" s="385"/>
      <c r="S79" s="385"/>
      <c r="T79" s="385"/>
      <c r="U79" s="385"/>
      <c r="V79" s="385"/>
      <c r="W79" s="385"/>
    </row>
    <row r="80" spans="12:23">
      <c r="M80" s="56">
        <f t="shared" si="8"/>
        <v>0</v>
      </c>
      <c r="N80" s="56" t="str">
        <f t="shared" si="9"/>
        <v/>
      </c>
      <c r="O80" s="385"/>
      <c r="P80" s="385"/>
      <c r="Q80" s="385"/>
      <c r="R80" s="385"/>
      <c r="S80" s="385"/>
      <c r="T80" s="385"/>
      <c r="U80" s="385"/>
      <c r="V80" s="385"/>
      <c r="W80" s="385"/>
    </row>
    <row r="81" spans="13:23">
      <c r="M81" s="56">
        <f t="shared" si="8"/>
        <v>0</v>
      </c>
      <c r="N81" s="56" t="str">
        <f t="shared" si="9"/>
        <v/>
      </c>
      <c r="O81" s="385"/>
      <c r="P81" s="385"/>
      <c r="Q81" s="385"/>
      <c r="R81" s="385"/>
      <c r="S81" s="385"/>
      <c r="T81" s="385"/>
      <c r="U81" s="385"/>
      <c r="V81" s="385"/>
      <c r="W81" s="385"/>
    </row>
    <row r="82" spans="13:23">
      <c r="M82" s="56">
        <f t="shared" si="8"/>
        <v>0</v>
      </c>
      <c r="N82" s="56" t="str">
        <f t="shared" si="9"/>
        <v/>
      </c>
    </row>
    <row r="83" spans="13:23">
      <c r="M83" s="56">
        <f t="shared" si="8"/>
        <v>0</v>
      </c>
      <c r="N83" s="56" t="str">
        <f t="shared" si="9"/>
        <v/>
      </c>
    </row>
    <row r="84" spans="13:23">
      <c r="M84" s="56">
        <f t="shared" ref="M84:M147" si="10">IF(ISNUMBER(FIND("/",$B77,1)),MID($B77,1,FIND("/",$B77,1)-1),$B77)</f>
        <v>0</v>
      </c>
      <c r="N84" s="56" t="str">
        <f t="shared" ref="N84:N147" si="11">IF(ISNUMBER(FIND("/",$B77,1)),MID($B77,FIND("/",$B77,1)+1,LEN($B77)),"")</f>
        <v/>
      </c>
    </row>
    <row r="85" spans="13:23">
      <c r="M85" s="56">
        <f t="shared" si="10"/>
        <v>0</v>
      </c>
      <c r="N85" s="56" t="str">
        <f t="shared" si="11"/>
        <v/>
      </c>
    </row>
    <row r="86" spans="13:23">
      <c r="M86" s="56">
        <f t="shared" si="10"/>
        <v>0</v>
      </c>
      <c r="N86" s="56" t="str">
        <f t="shared" si="11"/>
        <v/>
      </c>
    </row>
    <row r="87" spans="13:23">
      <c r="M87" s="56">
        <f t="shared" si="10"/>
        <v>0</v>
      </c>
      <c r="N87" s="56" t="str">
        <f t="shared" si="11"/>
        <v/>
      </c>
    </row>
    <row r="88" spans="13:23">
      <c r="M88" s="56">
        <f t="shared" si="10"/>
        <v>0</v>
      </c>
      <c r="N88" s="56" t="str">
        <f t="shared" si="11"/>
        <v/>
      </c>
    </row>
    <row r="89" spans="13:23">
      <c r="M89" s="56">
        <f t="shared" si="10"/>
        <v>0</v>
      </c>
      <c r="N89" s="56" t="str">
        <f t="shared" si="11"/>
        <v/>
      </c>
    </row>
    <row r="90" spans="13:23">
      <c r="M90" s="56">
        <f t="shared" si="10"/>
        <v>0</v>
      </c>
      <c r="N90" s="56" t="str">
        <f t="shared" si="11"/>
        <v/>
      </c>
    </row>
    <row r="91" spans="13:23">
      <c r="M91" s="56">
        <f t="shared" si="10"/>
        <v>0</v>
      </c>
      <c r="N91" s="56" t="str">
        <f t="shared" si="11"/>
        <v/>
      </c>
    </row>
    <row r="92" spans="13:23">
      <c r="M92" s="56">
        <f t="shared" si="10"/>
        <v>0</v>
      </c>
      <c r="N92" s="56" t="str">
        <f t="shared" si="11"/>
        <v/>
      </c>
    </row>
    <row r="93" spans="13:23">
      <c r="M93" s="56">
        <f t="shared" si="10"/>
        <v>0</v>
      </c>
      <c r="N93" s="56" t="str">
        <f t="shared" si="11"/>
        <v/>
      </c>
    </row>
    <row r="94" spans="13:23">
      <c r="M94" s="56">
        <f t="shared" si="10"/>
        <v>0</v>
      </c>
      <c r="N94" s="56" t="str">
        <f t="shared" si="11"/>
        <v/>
      </c>
    </row>
    <row r="95" spans="13:23">
      <c r="M95" s="56">
        <f t="shared" si="10"/>
        <v>0</v>
      </c>
      <c r="N95" s="56" t="str">
        <f t="shared" si="11"/>
        <v/>
      </c>
    </row>
    <row r="96" spans="13:23">
      <c r="M96" s="56">
        <f t="shared" si="10"/>
        <v>0</v>
      </c>
      <c r="N96" s="56" t="str">
        <f t="shared" si="11"/>
        <v/>
      </c>
    </row>
    <row r="97" spans="12:14">
      <c r="M97" s="56">
        <f t="shared" si="10"/>
        <v>0</v>
      </c>
      <c r="N97" s="56" t="str">
        <f t="shared" si="11"/>
        <v/>
      </c>
    </row>
    <row r="98" spans="12:14">
      <c r="M98" s="56">
        <f t="shared" si="10"/>
        <v>0</v>
      </c>
      <c r="N98" s="56" t="str">
        <f t="shared" si="11"/>
        <v/>
      </c>
    </row>
    <row r="99" spans="12:14">
      <c r="M99" s="56">
        <f t="shared" si="10"/>
        <v>0</v>
      </c>
      <c r="N99" s="56" t="str">
        <f t="shared" si="11"/>
        <v/>
      </c>
    </row>
    <row r="100" spans="12:14">
      <c r="M100" s="56">
        <f t="shared" si="10"/>
        <v>0</v>
      </c>
      <c r="N100" s="56" t="str">
        <f t="shared" si="11"/>
        <v/>
      </c>
    </row>
    <row r="101" spans="12:14">
      <c r="M101" s="56">
        <f t="shared" si="10"/>
        <v>0</v>
      </c>
      <c r="N101" s="56" t="str">
        <f t="shared" si="11"/>
        <v/>
      </c>
    </row>
    <row r="102" spans="12:14">
      <c r="M102" s="56">
        <f t="shared" si="10"/>
        <v>0</v>
      </c>
      <c r="N102" s="56" t="str">
        <f t="shared" si="11"/>
        <v/>
      </c>
    </row>
    <row r="103" spans="12:14">
      <c r="M103" s="56">
        <f t="shared" si="10"/>
        <v>0</v>
      </c>
      <c r="N103" s="56" t="str">
        <f t="shared" si="11"/>
        <v/>
      </c>
    </row>
    <row r="104" spans="12:14">
      <c r="M104" s="56">
        <f t="shared" si="10"/>
        <v>0</v>
      </c>
      <c r="N104" s="56" t="str">
        <f t="shared" si="11"/>
        <v/>
      </c>
    </row>
    <row r="105" spans="12:14">
      <c r="M105" s="56">
        <f t="shared" si="10"/>
        <v>0</v>
      </c>
      <c r="N105" s="56" t="str">
        <f t="shared" si="11"/>
        <v/>
      </c>
    </row>
    <row r="106" spans="12:14">
      <c r="L106" s="428"/>
      <c r="M106" s="56">
        <f t="shared" si="10"/>
        <v>0</v>
      </c>
      <c r="N106" s="56" t="str">
        <f t="shared" si="11"/>
        <v/>
      </c>
    </row>
    <row r="107" spans="12:14">
      <c r="M107" s="56">
        <f t="shared" si="10"/>
        <v>0</v>
      </c>
      <c r="N107" s="56" t="str">
        <f t="shared" si="11"/>
        <v/>
      </c>
    </row>
    <row r="108" spans="12:14">
      <c r="M108" s="56">
        <f t="shared" si="10"/>
        <v>0</v>
      </c>
      <c r="N108" s="56" t="str">
        <f t="shared" si="11"/>
        <v/>
      </c>
    </row>
    <row r="109" spans="12:14">
      <c r="M109" s="56">
        <f t="shared" si="10"/>
        <v>0</v>
      </c>
      <c r="N109" s="56" t="str">
        <f t="shared" si="11"/>
        <v/>
      </c>
    </row>
    <row r="110" spans="12:14">
      <c r="M110" s="56">
        <f t="shared" si="10"/>
        <v>0</v>
      </c>
      <c r="N110" s="56" t="str">
        <f t="shared" si="11"/>
        <v/>
      </c>
    </row>
    <row r="111" spans="12:14">
      <c r="M111" s="56">
        <f t="shared" si="10"/>
        <v>0</v>
      </c>
      <c r="N111" s="56" t="str">
        <f t="shared" si="11"/>
        <v/>
      </c>
    </row>
    <row r="112" spans="12:14">
      <c r="M112" s="56">
        <f t="shared" si="10"/>
        <v>0</v>
      </c>
      <c r="N112" s="56" t="str">
        <f t="shared" si="11"/>
        <v/>
      </c>
    </row>
    <row r="113" spans="13:14">
      <c r="M113" s="56">
        <f t="shared" si="10"/>
        <v>0</v>
      </c>
      <c r="N113" s="56" t="str">
        <f t="shared" si="11"/>
        <v/>
      </c>
    </row>
    <row r="114" spans="13:14">
      <c r="M114" s="56">
        <f t="shared" si="10"/>
        <v>0</v>
      </c>
      <c r="N114" s="56" t="str">
        <f t="shared" si="11"/>
        <v/>
      </c>
    </row>
    <row r="115" spans="13:14">
      <c r="M115" s="56">
        <f t="shared" si="10"/>
        <v>0</v>
      </c>
      <c r="N115" s="56" t="str">
        <f t="shared" si="11"/>
        <v/>
      </c>
    </row>
    <row r="116" spans="13:14">
      <c r="M116" s="56">
        <f t="shared" si="10"/>
        <v>0</v>
      </c>
      <c r="N116" s="56" t="str">
        <f t="shared" si="11"/>
        <v/>
      </c>
    </row>
    <row r="117" spans="13:14">
      <c r="M117" s="56">
        <f t="shared" si="10"/>
        <v>0</v>
      </c>
      <c r="N117" s="56" t="str">
        <f t="shared" si="11"/>
        <v/>
      </c>
    </row>
    <row r="118" spans="13:14">
      <c r="M118" s="56">
        <f t="shared" si="10"/>
        <v>0</v>
      </c>
      <c r="N118" s="56" t="str">
        <f t="shared" si="11"/>
        <v/>
      </c>
    </row>
    <row r="119" spans="13:14">
      <c r="M119" s="56">
        <f t="shared" si="10"/>
        <v>0</v>
      </c>
      <c r="N119" s="56" t="str">
        <f t="shared" si="11"/>
        <v/>
      </c>
    </row>
    <row r="120" spans="13:14">
      <c r="M120" s="56">
        <f t="shared" si="10"/>
        <v>0</v>
      </c>
      <c r="N120" s="56" t="str">
        <f t="shared" si="11"/>
        <v/>
      </c>
    </row>
    <row r="121" spans="13:14">
      <c r="M121" s="56">
        <f t="shared" si="10"/>
        <v>0</v>
      </c>
      <c r="N121" s="56" t="str">
        <f t="shared" si="11"/>
        <v/>
      </c>
    </row>
    <row r="122" spans="13:14">
      <c r="M122" s="56">
        <f t="shared" si="10"/>
        <v>0</v>
      </c>
      <c r="N122" s="56" t="str">
        <f t="shared" si="11"/>
        <v/>
      </c>
    </row>
    <row r="123" spans="13:14">
      <c r="M123" s="56">
        <f t="shared" si="10"/>
        <v>0</v>
      </c>
      <c r="N123" s="56" t="str">
        <f t="shared" si="11"/>
        <v/>
      </c>
    </row>
    <row r="124" spans="13:14">
      <c r="M124" s="56">
        <f t="shared" si="10"/>
        <v>0</v>
      </c>
      <c r="N124" s="56" t="str">
        <f t="shared" si="11"/>
        <v/>
      </c>
    </row>
    <row r="125" spans="13:14">
      <c r="M125" s="56">
        <f t="shared" si="10"/>
        <v>0</v>
      </c>
      <c r="N125" s="56" t="str">
        <f t="shared" si="11"/>
        <v/>
      </c>
    </row>
    <row r="126" spans="13:14">
      <c r="M126" s="56">
        <f t="shared" si="10"/>
        <v>0</v>
      </c>
      <c r="N126" s="56" t="str">
        <f t="shared" si="11"/>
        <v/>
      </c>
    </row>
    <row r="127" spans="13:14">
      <c r="M127" s="56">
        <f t="shared" si="10"/>
        <v>0</v>
      </c>
      <c r="N127" s="56" t="str">
        <f t="shared" si="11"/>
        <v/>
      </c>
    </row>
    <row r="128" spans="13:14">
      <c r="M128" s="56">
        <f t="shared" si="10"/>
        <v>0</v>
      </c>
      <c r="N128" s="56" t="str">
        <f t="shared" si="11"/>
        <v/>
      </c>
    </row>
    <row r="129" spans="13:14">
      <c r="M129" s="56">
        <f t="shared" si="10"/>
        <v>0</v>
      </c>
      <c r="N129" s="56" t="str">
        <f t="shared" si="11"/>
        <v/>
      </c>
    </row>
    <row r="130" spans="13:14">
      <c r="M130" s="56">
        <f t="shared" si="10"/>
        <v>0</v>
      </c>
      <c r="N130" s="56" t="str">
        <f t="shared" si="11"/>
        <v/>
      </c>
    </row>
    <row r="131" spans="13:14">
      <c r="M131" s="56">
        <f t="shared" si="10"/>
        <v>0</v>
      </c>
      <c r="N131" s="56" t="str">
        <f t="shared" si="11"/>
        <v/>
      </c>
    </row>
    <row r="132" spans="13:14">
      <c r="M132" s="56">
        <f t="shared" si="10"/>
        <v>0</v>
      </c>
      <c r="N132" s="56" t="str">
        <f t="shared" si="11"/>
        <v/>
      </c>
    </row>
    <row r="133" spans="13:14">
      <c r="M133" s="56">
        <f t="shared" si="10"/>
        <v>0</v>
      </c>
      <c r="N133" s="56" t="str">
        <f t="shared" si="11"/>
        <v/>
      </c>
    </row>
    <row r="134" spans="13:14">
      <c r="M134" s="56">
        <f t="shared" si="10"/>
        <v>0</v>
      </c>
      <c r="N134" s="56" t="str">
        <f t="shared" si="11"/>
        <v/>
      </c>
    </row>
    <row r="135" spans="13:14">
      <c r="M135" s="56">
        <f t="shared" si="10"/>
        <v>0</v>
      </c>
      <c r="N135" s="56" t="str">
        <f t="shared" si="11"/>
        <v/>
      </c>
    </row>
    <row r="136" spans="13:14">
      <c r="M136" s="56">
        <f t="shared" si="10"/>
        <v>0</v>
      </c>
      <c r="N136" s="56" t="str">
        <f t="shared" si="11"/>
        <v/>
      </c>
    </row>
    <row r="137" spans="13:14">
      <c r="M137" s="56">
        <f t="shared" si="10"/>
        <v>0</v>
      </c>
      <c r="N137" s="56" t="str">
        <f t="shared" si="11"/>
        <v/>
      </c>
    </row>
    <row r="138" spans="13:14">
      <c r="M138" s="56">
        <f t="shared" si="10"/>
        <v>0</v>
      </c>
      <c r="N138" s="56" t="str">
        <f t="shared" si="11"/>
        <v/>
      </c>
    </row>
    <row r="139" spans="13:14">
      <c r="M139" s="56">
        <f t="shared" si="10"/>
        <v>0</v>
      </c>
      <c r="N139" s="56" t="str">
        <f t="shared" si="11"/>
        <v/>
      </c>
    </row>
    <row r="140" spans="13:14">
      <c r="M140" s="56">
        <f t="shared" si="10"/>
        <v>0</v>
      </c>
      <c r="N140" s="56" t="str">
        <f t="shared" si="11"/>
        <v/>
      </c>
    </row>
    <row r="141" spans="13:14">
      <c r="M141" s="56">
        <f t="shared" si="10"/>
        <v>0</v>
      </c>
      <c r="N141" s="56" t="str">
        <f t="shared" si="11"/>
        <v/>
      </c>
    </row>
    <row r="142" spans="13:14">
      <c r="M142" s="56">
        <f t="shared" si="10"/>
        <v>0</v>
      </c>
      <c r="N142" s="56" t="str">
        <f t="shared" si="11"/>
        <v/>
      </c>
    </row>
    <row r="143" spans="13:14">
      <c r="M143" s="56">
        <f t="shared" si="10"/>
        <v>0</v>
      </c>
      <c r="N143" s="56" t="str">
        <f t="shared" si="11"/>
        <v/>
      </c>
    </row>
    <row r="144" spans="13:14">
      <c r="M144" s="56">
        <f t="shared" si="10"/>
        <v>0</v>
      </c>
      <c r="N144" s="56" t="str">
        <f t="shared" si="11"/>
        <v/>
      </c>
    </row>
    <row r="145" spans="13:14">
      <c r="M145" s="56">
        <f t="shared" si="10"/>
        <v>0</v>
      </c>
      <c r="N145" s="56" t="str">
        <f t="shared" si="11"/>
        <v/>
      </c>
    </row>
    <row r="146" spans="13:14">
      <c r="M146" s="56">
        <f t="shared" si="10"/>
        <v>0</v>
      </c>
      <c r="N146" s="56" t="str">
        <f t="shared" si="11"/>
        <v/>
      </c>
    </row>
    <row r="147" spans="13:14">
      <c r="M147" s="56">
        <f t="shared" si="10"/>
        <v>0</v>
      </c>
      <c r="N147" s="56" t="str">
        <f t="shared" si="11"/>
        <v/>
      </c>
    </row>
    <row r="148" spans="13:14">
      <c r="M148" s="56">
        <f t="shared" ref="M148:M211" si="12">IF(ISNUMBER(FIND("/",$B141,1)),MID($B141,1,FIND("/",$B141,1)-1),$B141)</f>
        <v>0</v>
      </c>
      <c r="N148" s="56" t="str">
        <f t="shared" ref="N148:N211" si="13">IF(ISNUMBER(FIND("/",$B141,1)),MID($B141,FIND("/",$B141,1)+1,LEN($B141)),"")</f>
        <v/>
      </c>
    </row>
    <row r="149" spans="13:14">
      <c r="M149" s="56">
        <f t="shared" si="12"/>
        <v>0</v>
      </c>
      <c r="N149" s="56" t="str">
        <f t="shared" si="13"/>
        <v/>
      </c>
    </row>
    <row r="150" spans="13:14">
      <c r="M150" s="56">
        <f t="shared" si="12"/>
        <v>0</v>
      </c>
      <c r="N150" s="56" t="str">
        <f t="shared" si="13"/>
        <v/>
      </c>
    </row>
    <row r="151" spans="13:14">
      <c r="M151" s="56">
        <f t="shared" si="12"/>
        <v>0</v>
      </c>
      <c r="N151" s="56" t="str">
        <f t="shared" si="13"/>
        <v/>
      </c>
    </row>
    <row r="152" spans="13:14">
      <c r="M152" s="56">
        <f t="shared" si="12"/>
        <v>0</v>
      </c>
      <c r="N152" s="56" t="str">
        <f t="shared" si="13"/>
        <v/>
      </c>
    </row>
    <row r="153" spans="13:14">
      <c r="M153" s="56">
        <f t="shared" si="12"/>
        <v>0</v>
      </c>
      <c r="N153" s="56" t="str">
        <f t="shared" si="13"/>
        <v/>
      </c>
    </row>
    <row r="154" spans="13:14">
      <c r="M154" s="56">
        <f t="shared" si="12"/>
        <v>0</v>
      </c>
      <c r="N154" s="56" t="str">
        <f t="shared" si="13"/>
        <v/>
      </c>
    </row>
    <row r="155" spans="13:14">
      <c r="M155" s="56">
        <f t="shared" si="12"/>
        <v>0</v>
      </c>
      <c r="N155" s="56" t="str">
        <f t="shared" si="13"/>
        <v/>
      </c>
    </row>
    <row r="156" spans="13:14">
      <c r="M156" s="56">
        <f t="shared" si="12"/>
        <v>0</v>
      </c>
      <c r="N156" s="56" t="str">
        <f t="shared" si="13"/>
        <v/>
      </c>
    </row>
    <row r="157" spans="13:14">
      <c r="M157" s="56">
        <f t="shared" si="12"/>
        <v>0</v>
      </c>
      <c r="N157" s="56" t="str">
        <f t="shared" si="13"/>
        <v/>
      </c>
    </row>
    <row r="158" spans="13:14">
      <c r="M158" s="56">
        <f t="shared" si="12"/>
        <v>0</v>
      </c>
      <c r="N158" s="56" t="str">
        <f t="shared" si="13"/>
        <v/>
      </c>
    </row>
    <row r="159" spans="13:14">
      <c r="M159" s="56">
        <f t="shared" si="12"/>
        <v>0</v>
      </c>
      <c r="N159" s="56" t="str">
        <f t="shared" si="13"/>
        <v/>
      </c>
    </row>
    <row r="160" spans="13:14">
      <c r="M160" s="56">
        <f t="shared" si="12"/>
        <v>0</v>
      </c>
      <c r="N160" s="56" t="str">
        <f t="shared" si="13"/>
        <v/>
      </c>
    </row>
    <row r="161" spans="13:14">
      <c r="M161" s="56">
        <f t="shared" si="12"/>
        <v>0</v>
      </c>
      <c r="N161" s="56" t="str">
        <f t="shared" si="13"/>
        <v/>
      </c>
    </row>
    <row r="162" spans="13:14">
      <c r="M162" s="56">
        <f t="shared" si="12"/>
        <v>0</v>
      </c>
      <c r="N162" s="56" t="str">
        <f t="shared" si="13"/>
        <v/>
      </c>
    </row>
    <row r="163" spans="13:14">
      <c r="M163" s="56">
        <f t="shared" si="12"/>
        <v>0</v>
      </c>
      <c r="N163" s="56" t="str">
        <f t="shared" si="13"/>
        <v/>
      </c>
    </row>
    <row r="164" spans="13:14">
      <c r="M164" s="56">
        <f t="shared" si="12"/>
        <v>0</v>
      </c>
      <c r="N164" s="56" t="str">
        <f t="shared" si="13"/>
        <v/>
      </c>
    </row>
    <row r="165" spans="13:14">
      <c r="M165" s="56">
        <f t="shared" si="12"/>
        <v>0</v>
      </c>
      <c r="N165" s="56" t="str">
        <f t="shared" si="13"/>
        <v/>
      </c>
    </row>
    <row r="166" spans="13:14">
      <c r="M166" s="56">
        <f t="shared" si="12"/>
        <v>0</v>
      </c>
      <c r="N166" s="56" t="str">
        <f t="shared" si="13"/>
        <v/>
      </c>
    </row>
    <row r="167" spans="13:14">
      <c r="M167" s="56">
        <f t="shared" si="12"/>
        <v>0</v>
      </c>
      <c r="N167" s="56" t="str">
        <f t="shared" si="13"/>
        <v/>
      </c>
    </row>
    <row r="168" spans="13:14">
      <c r="M168" s="56">
        <f t="shared" si="12"/>
        <v>0</v>
      </c>
      <c r="N168" s="56" t="str">
        <f t="shared" si="13"/>
        <v/>
      </c>
    </row>
    <row r="169" spans="13:14">
      <c r="M169" s="56">
        <f t="shared" si="12"/>
        <v>0</v>
      </c>
      <c r="N169" s="56" t="str">
        <f t="shared" si="13"/>
        <v/>
      </c>
    </row>
    <row r="170" spans="13:14">
      <c r="M170" s="56">
        <f t="shared" si="12"/>
        <v>0</v>
      </c>
      <c r="N170" s="56" t="str">
        <f t="shared" si="13"/>
        <v/>
      </c>
    </row>
    <row r="171" spans="13:14">
      <c r="M171" s="56">
        <f t="shared" si="12"/>
        <v>0</v>
      </c>
      <c r="N171" s="56" t="str">
        <f t="shared" si="13"/>
        <v/>
      </c>
    </row>
    <row r="172" spans="13:14">
      <c r="M172" s="56">
        <f t="shared" si="12"/>
        <v>0</v>
      </c>
      <c r="N172" s="56" t="str">
        <f t="shared" si="13"/>
        <v/>
      </c>
    </row>
    <row r="173" spans="13:14">
      <c r="M173" s="56">
        <f t="shared" si="12"/>
        <v>0</v>
      </c>
      <c r="N173" s="56" t="str">
        <f t="shared" si="13"/>
        <v/>
      </c>
    </row>
    <row r="174" spans="13:14">
      <c r="M174" s="56">
        <f t="shared" si="12"/>
        <v>0</v>
      </c>
      <c r="N174" s="56" t="str">
        <f t="shared" si="13"/>
        <v/>
      </c>
    </row>
    <row r="175" spans="13:14">
      <c r="M175" s="56">
        <f t="shared" si="12"/>
        <v>0</v>
      </c>
      <c r="N175" s="56" t="str">
        <f t="shared" si="13"/>
        <v/>
      </c>
    </row>
    <row r="176" spans="13:14">
      <c r="M176" s="56">
        <f t="shared" si="12"/>
        <v>0</v>
      </c>
      <c r="N176" s="56" t="str">
        <f t="shared" si="13"/>
        <v/>
      </c>
    </row>
    <row r="177" spans="12:14">
      <c r="M177" s="56">
        <f t="shared" si="12"/>
        <v>0</v>
      </c>
      <c r="N177" s="56" t="str">
        <f t="shared" si="13"/>
        <v/>
      </c>
    </row>
    <row r="178" spans="12:14">
      <c r="M178" s="56">
        <f t="shared" si="12"/>
        <v>0</v>
      </c>
      <c r="N178" s="56" t="str">
        <f t="shared" si="13"/>
        <v/>
      </c>
    </row>
    <row r="179" spans="12:14">
      <c r="M179" s="56">
        <f t="shared" si="12"/>
        <v>0</v>
      </c>
      <c r="N179" s="56" t="str">
        <f t="shared" si="13"/>
        <v/>
      </c>
    </row>
    <row r="180" spans="12:14">
      <c r="M180" s="56">
        <f t="shared" si="12"/>
        <v>0</v>
      </c>
      <c r="N180" s="56" t="str">
        <f t="shared" si="13"/>
        <v/>
      </c>
    </row>
    <row r="181" spans="12:14">
      <c r="M181" s="56">
        <f t="shared" si="12"/>
        <v>0</v>
      </c>
      <c r="N181" s="56" t="str">
        <f t="shared" si="13"/>
        <v/>
      </c>
    </row>
    <row r="182" spans="12:14">
      <c r="M182" s="56">
        <f t="shared" si="12"/>
        <v>0</v>
      </c>
      <c r="N182" s="56" t="str">
        <f t="shared" si="13"/>
        <v/>
      </c>
    </row>
    <row r="183" spans="12:14">
      <c r="M183" s="56">
        <f t="shared" si="12"/>
        <v>0</v>
      </c>
      <c r="N183" s="56" t="str">
        <f t="shared" si="13"/>
        <v/>
      </c>
    </row>
    <row r="184" spans="12:14">
      <c r="M184" s="56">
        <f t="shared" si="12"/>
        <v>0</v>
      </c>
      <c r="N184" s="56" t="str">
        <f t="shared" si="13"/>
        <v/>
      </c>
    </row>
    <row r="185" spans="12:14">
      <c r="M185" s="56">
        <f t="shared" si="12"/>
        <v>0</v>
      </c>
      <c r="N185" s="56" t="str">
        <f t="shared" si="13"/>
        <v/>
      </c>
    </row>
    <row r="186" spans="12:14">
      <c r="M186" s="56">
        <f t="shared" si="12"/>
        <v>0</v>
      </c>
      <c r="N186" s="56" t="str">
        <f t="shared" si="13"/>
        <v/>
      </c>
    </row>
    <row r="187" spans="12:14">
      <c r="L187" s="53"/>
      <c r="M187" s="56">
        <f t="shared" si="12"/>
        <v>0</v>
      </c>
      <c r="N187" s="56" t="str">
        <f t="shared" si="13"/>
        <v/>
      </c>
    </row>
    <row r="188" spans="12:14">
      <c r="L188" s="53"/>
      <c r="M188" s="56">
        <f t="shared" si="12"/>
        <v>0</v>
      </c>
      <c r="N188" s="56" t="str">
        <f t="shared" si="13"/>
        <v/>
      </c>
    </row>
    <row r="189" spans="12:14">
      <c r="L189" s="53"/>
      <c r="M189" s="56">
        <f t="shared" si="12"/>
        <v>0</v>
      </c>
      <c r="N189" s="56" t="str">
        <f t="shared" si="13"/>
        <v/>
      </c>
    </row>
    <row r="190" spans="12:14">
      <c r="L190" s="53"/>
      <c r="M190" s="56">
        <f t="shared" si="12"/>
        <v>0</v>
      </c>
      <c r="N190" s="56" t="str">
        <f t="shared" si="13"/>
        <v/>
      </c>
    </row>
    <row r="191" spans="12:14">
      <c r="L191" s="53"/>
      <c r="M191" s="56">
        <f t="shared" si="12"/>
        <v>0</v>
      </c>
      <c r="N191" s="56" t="str">
        <f t="shared" si="13"/>
        <v/>
      </c>
    </row>
    <row r="192" spans="12:14">
      <c r="L192" s="53"/>
      <c r="M192" s="56">
        <f t="shared" si="12"/>
        <v>0</v>
      </c>
      <c r="N192" s="56" t="str">
        <f t="shared" si="13"/>
        <v/>
      </c>
    </row>
    <row r="193" spans="12:14">
      <c r="L193" s="53"/>
      <c r="M193" s="56">
        <f t="shared" si="12"/>
        <v>0</v>
      </c>
      <c r="N193" s="56" t="str">
        <f t="shared" si="13"/>
        <v/>
      </c>
    </row>
    <row r="194" spans="12:14">
      <c r="L194" s="53"/>
      <c r="M194" s="56">
        <f t="shared" si="12"/>
        <v>0</v>
      </c>
      <c r="N194" s="56" t="str">
        <f t="shared" si="13"/>
        <v/>
      </c>
    </row>
    <row r="195" spans="12:14">
      <c r="L195" s="53"/>
      <c r="M195" s="56">
        <f t="shared" si="12"/>
        <v>0</v>
      </c>
      <c r="N195" s="56" t="str">
        <f t="shared" si="13"/>
        <v/>
      </c>
    </row>
    <row r="196" spans="12:14">
      <c r="L196" s="53"/>
      <c r="M196" s="56">
        <f t="shared" si="12"/>
        <v>0</v>
      </c>
      <c r="N196" s="56" t="str">
        <f t="shared" si="13"/>
        <v/>
      </c>
    </row>
    <row r="197" spans="12:14">
      <c r="L197" s="53"/>
      <c r="M197" s="56">
        <f t="shared" si="12"/>
        <v>0</v>
      </c>
      <c r="N197" s="56" t="str">
        <f t="shared" si="13"/>
        <v/>
      </c>
    </row>
    <row r="198" spans="12:14">
      <c r="L198" s="53"/>
      <c r="M198" s="56">
        <f t="shared" si="12"/>
        <v>0</v>
      </c>
      <c r="N198" s="56" t="str">
        <f t="shared" si="13"/>
        <v/>
      </c>
    </row>
    <row r="199" spans="12:14">
      <c r="L199" s="53"/>
      <c r="M199" s="56">
        <f t="shared" si="12"/>
        <v>0</v>
      </c>
      <c r="N199" s="56" t="str">
        <f t="shared" si="13"/>
        <v/>
      </c>
    </row>
    <row r="200" spans="12:14">
      <c r="L200" s="53"/>
      <c r="M200" s="56">
        <f t="shared" si="12"/>
        <v>0</v>
      </c>
      <c r="N200" s="56" t="str">
        <f t="shared" si="13"/>
        <v/>
      </c>
    </row>
    <row r="201" spans="12:14">
      <c r="L201" s="53"/>
      <c r="M201" s="56">
        <f t="shared" si="12"/>
        <v>0</v>
      </c>
      <c r="N201" s="56" t="str">
        <f t="shared" si="13"/>
        <v/>
      </c>
    </row>
    <row r="202" spans="12:14">
      <c r="L202" s="53"/>
      <c r="M202" s="56">
        <f t="shared" si="12"/>
        <v>0</v>
      </c>
      <c r="N202" s="56" t="str">
        <f t="shared" si="13"/>
        <v/>
      </c>
    </row>
    <row r="203" spans="12:14">
      <c r="L203" s="53"/>
      <c r="M203" s="56">
        <f t="shared" si="12"/>
        <v>0</v>
      </c>
      <c r="N203" s="56" t="str">
        <f t="shared" si="13"/>
        <v/>
      </c>
    </row>
    <row r="204" spans="12:14">
      <c r="L204" s="53"/>
      <c r="M204" s="56">
        <f t="shared" si="12"/>
        <v>0</v>
      </c>
      <c r="N204" s="56" t="str">
        <f t="shared" si="13"/>
        <v/>
      </c>
    </row>
    <row r="205" spans="12:14">
      <c r="L205" s="53"/>
      <c r="M205" s="56">
        <f t="shared" si="12"/>
        <v>0</v>
      </c>
      <c r="N205" s="56" t="str">
        <f t="shared" si="13"/>
        <v/>
      </c>
    </row>
    <row r="206" spans="12:14">
      <c r="L206" s="53"/>
      <c r="M206" s="56">
        <f t="shared" si="12"/>
        <v>0</v>
      </c>
      <c r="N206" s="56" t="str">
        <f t="shared" si="13"/>
        <v/>
      </c>
    </row>
    <row r="207" spans="12:14">
      <c r="L207" s="53"/>
      <c r="M207" s="56">
        <f t="shared" si="12"/>
        <v>0</v>
      </c>
      <c r="N207" s="56" t="str">
        <f t="shared" si="13"/>
        <v/>
      </c>
    </row>
    <row r="208" spans="12:14">
      <c r="L208" s="386"/>
      <c r="M208" s="56">
        <f t="shared" si="12"/>
        <v>0</v>
      </c>
      <c r="N208" s="56" t="str">
        <f t="shared" si="13"/>
        <v/>
      </c>
    </row>
    <row r="209" spans="12:14">
      <c r="L209" s="386"/>
      <c r="M209" s="56">
        <f t="shared" si="12"/>
        <v>0</v>
      </c>
      <c r="N209" s="56" t="str">
        <f t="shared" si="13"/>
        <v/>
      </c>
    </row>
    <row r="210" spans="12:14">
      <c r="L210" s="386"/>
      <c r="M210" s="56">
        <f t="shared" si="12"/>
        <v>0</v>
      </c>
      <c r="N210" s="56" t="str">
        <f t="shared" si="13"/>
        <v/>
      </c>
    </row>
    <row r="211" spans="12:14">
      <c r="L211" s="386"/>
      <c r="M211" s="56">
        <f t="shared" si="12"/>
        <v>0</v>
      </c>
      <c r="N211" s="56" t="str">
        <f t="shared" si="13"/>
        <v/>
      </c>
    </row>
    <row r="212" spans="12:14">
      <c r="L212" s="386"/>
      <c r="M212" s="56">
        <f t="shared" ref="M212:M275" si="14">IF(ISNUMBER(FIND("/",$B205,1)),MID($B205,1,FIND("/",$B205,1)-1),$B205)</f>
        <v>0</v>
      </c>
      <c r="N212" s="56" t="str">
        <f t="shared" ref="N212:N275" si="15">IF(ISNUMBER(FIND("/",$B205,1)),MID($B205,FIND("/",$B205,1)+1,LEN($B205)),"")</f>
        <v/>
      </c>
    </row>
    <row r="213" spans="12:14">
      <c r="L213" s="386"/>
      <c r="M213" s="56">
        <f t="shared" si="14"/>
        <v>0</v>
      </c>
      <c r="N213" s="56" t="str">
        <f t="shared" si="15"/>
        <v/>
      </c>
    </row>
    <row r="214" spans="12:14">
      <c r="L214" s="386"/>
      <c r="M214" s="56">
        <f t="shared" si="14"/>
        <v>0</v>
      </c>
      <c r="N214" s="56" t="str">
        <f t="shared" si="15"/>
        <v/>
      </c>
    </row>
    <row r="215" spans="12:14">
      <c r="L215" s="386"/>
      <c r="M215" s="56">
        <f t="shared" si="14"/>
        <v>0</v>
      </c>
      <c r="N215" s="56" t="str">
        <f t="shared" si="15"/>
        <v/>
      </c>
    </row>
    <row r="216" spans="12:14">
      <c r="L216" s="386"/>
      <c r="M216" s="56">
        <f t="shared" si="14"/>
        <v>0</v>
      </c>
      <c r="N216" s="56" t="str">
        <f t="shared" si="15"/>
        <v/>
      </c>
    </row>
    <row r="217" spans="12:14">
      <c r="L217" s="386"/>
      <c r="M217" s="56">
        <f t="shared" si="14"/>
        <v>0</v>
      </c>
      <c r="N217" s="56" t="str">
        <f t="shared" si="15"/>
        <v/>
      </c>
    </row>
    <row r="218" spans="12:14">
      <c r="L218" s="386"/>
      <c r="M218" s="56">
        <f t="shared" si="14"/>
        <v>0</v>
      </c>
      <c r="N218" s="56" t="str">
        <f t="shared" si="15"/>
        <v/>
      </c>
    </row>
    <row r="219" spans="12:14">
      <c r="L219" s="386"/>
      <c r="M219" s="56">
        <f t="shared" si="14"/>
        <v>0</v>
      </c>
      <c r="N219" s="56" t="str">
        <f t="shared" si="15"/>
        <v/>
      </c>
    </row>
    <row r="220" spans="12:14">
      <c r="L220" s="386"/>
      <c r="M220" s="56">
        <f t="shared" si="14"/>
        <v>0</v>
      </c>
      <c r="N220" s="56" t="str">
        <f t="shared" si="15"/>
        <v/>
      </c>
    </row>
    <row r="221" spans="12:14">
      <c r="L221" s="386"/>
      <c r="M221" s="56">
        <f t="shared" si="14"/>
        <v>0</v>
      </c>
      <c r="N221" s="56" t="str">
        <f t="shared" si="15"/>
        <v/>
      </c>
    </row>
    <row r="222" spans="12:14">
      <c r="L222" s="386"/>
      <c r="M222" s="56">
        <f t="shared" si="14"/>
        <v>0</v>
      </c>
      <c r="N222" s="56" t="str">
        <f t="shared" si="15"/>
        <v/>
      </c>
    </row>
    <row r="223" spans="12:14">
      <c r="L223" s="386"/>
      <c r="M223" s="56">
        <f t="shared" si="14"/>
        <v>0</v>
      </c>
      <c r="N223" s="56" t="str">
        <f t="shared" si="15"/>
        <v/>
      </c>
    </row>
    <row r="224" spans="12:14">
      <c r="L224" s="386"/>
      <c r="M224" s="56">
        <f t="shared" si="14"/>
        <v>0</v>
      </c>
      <c r="N224" s="56" t="str">
        <f t="shared" si="15"/>
        <v/>
      </c>
    </row>
    <row r="225" spans="12:14">
      <c r="L225" s="386"/>
      <c r="M225" s="56">
        <f t="shared" si="14"/>
        <v>0</v>
      </c>
      <c r="N225" s="56" t="str">
        <f t="shared" si="15"/>
        <v/>
      </c>
    </row>
    <row r="226" spans="12:14">
      <c r="L226" s="386"/>
      <c r="M226" s="56">
        <f t="shared" si="14"/>
        <v>0</v>
      </c>
      <c r="N226" s="56" t="str">
        <f t="shared" si="15"/>
        <v/>
      </c>
    </row>
    <row r="227" spans="12:14">
      <c r="L227" s="386"/>
      <c r="M227" s="56">
        <f t="shared" si="14"/>
        <v>0</v>
      </c>
      <c r="N227" s="56" t="str">
        <f t="shared" si="15"/>
        <v/>
      </c>
    </row>
    <row r="228" spans="12:14">
      <c r="L228" s="386"/>
      <c r="M228" s="56">
        <f t="shared" si="14"/>
        <v>0</v>
      </c>
      <c r="N228" s="56" t="str">
        <f t="shared" si="15"/>
        <v/>
      </c>
    </row>
    <row r="229" spans="12:14">
      <c r="L229" s="386"/>
      <c r="M229" s="56">
        <f t="shared" si="14"/>
        <v>0</v>
      </c>
      <c r="N229" s="56" t="str">
        <f t="shared" si="15"/>
        <v/>
      </c>
    </row>
    <row r="230" spans="12:14">
      <c r="L230" s="53"/>
      <c r="M230" s="56">
        <f t="shared" si="14"/>
        <v>0</v>
      </c>
      <c r="N230" s="56" t="str">
        <f t="shared" si="15"/>
        <v/>
      </c>
    </row>
    <row r="231" spans="12:14">
      <c r="L231" s="53"/>
      <c r="M231" s="56">
        <f t="shared" si="14"/>
        <v>0</v>
      </c>
      <c r="N231" s="56" t="str">
        <f t="shared" si="15"/>
        <v/>
      </c>
    </row>
    <row r="232" spans="12:14">
      <c r="L232" s="53"/>
      <c r="M232" s="56">
        <f t="shared" si="14"/>
        <v>0</v>
      </c>
      <c r="N232" s="56" t="str">
        <f t="shared" si="15"/>
        <v/>
      </c>
    </row>
    <row r="233" spans="12:14">
      <c r="L233" s="53"/>
      <c r="M233" s="56">
        <f t="shared" si="14"/>
        <v>0</v>
      </c>
      <c r="N233" s="56" t="str">
        <f t="shared" si="15"/>
        <v/>
      </c>
    </row>
    <row r="234" spans="12:14">
      <c r="L234" s="53"/>
      <c r="M234" s="56">
        <f t="shared" si="14"/>
        <v>0</v>
      </c>
      <c r="N234" s="56" t="str">
        <f t="shared" si="15"/>
        <v/>
      </c>
    </row>
    <row r="235" spans="12:14">
      <c r="L235" s="53"/>
      <c r="M235" s="56">
        <f t="shared" si="14"/>
        <v>0</v>
      </c>
      <c r="N235" s="56" t="str">
        <f t="shared" si="15"/>
        <v/>
      </c>
    </row>
    <row r="236" spans="12:14">
      <c r="L236" s="53"/>
      <c r="M236" s="56">
        <f t="shared" si="14"/>
        <v>0</v>
      </c>
      <c r="N236" s="56" t="str">
        <f t="shared" si="15"/>
        <v/>
      </c>
    </row>
    <row r="237" spans="12:14">
      <c r="M237" s="56">
        <f t="shared" si="14"/>
        <v>0</v>
      </c>
      <c r="N237" s="56" t="str">
        <f t="shared" si="15"/>
        <v/>
      </c>
    </row>
    <row r="238" spans="12:14">
      <c r="M238" s="56">
        <f t="shared" si="14"/>
        <v>0</v>
      </c>
      <c r="N238" s="56" t="str">
        <f t="shared" si="15"/>
        <v/>
      </c>
    </row>
    <row r="239" spans="12:14">
      <c r="M239" s="56">
        <f t="shared" si="14"/>
        <v>0</v>
      </c>
      <c r="N239" s="56" t="str">
        <f t="shared" si="15"/>
        <v/>
      </c>
    </row>
    <row r="240" spans="12:14">
      <c r="M240" s="56">
        <f t="shared" si="14"/>
        <v>0</v>
      </c>
      <c r="N240" s="56" t="str">
        <f t="shared" si="15"/>
        <v/>
      </c>
    </row>
    <row r="241" spans="13:14">
      <c r="M241" s="56">
        <f t="shared" si="14"/>
        <v>0</v>
      </c>
      <c r="N241" s="56" t="str">
        <f t="shared" si="15"/>
        <v/>
      </c>
    </row>
    <row r="242" spans="13:14">
      <c r="M242" s="56">
        <f t="shared" si="14"/>
        <v>0</v>
      </c>
      <c r="N242" s="56" t="str">
        <f t="shared" si="15"/>
        <v/>
      </c>
    </row>
    <row r="243" spans="13:14">
      <c r="M243" s="56">
        <f t="shared" si="14"/>
        <v>0</v>
      </c>
      <c r="N243" s="56" t="str">
        <f t="shared" si="15"/>
        <v/>
      </c>
    </row>
    <row r="244" spans="13:14">
      <c r="M244" s="56">
        <f t="shared" si="14"/>
        <v>0</v>
      </c>
      <c r="N244" s="56" t="str">
        <f t="shared" si="15"/>
        <v/>
      </c>
    </row>
    <row r="245" spans="13:14">
      <c r="M245" s="56">
        <f t="shared" si="14"/>
        <v>0</v>
      </c>
      <c r="N245" s="56" t="str">
        <f t="shared" si="15"/>
        <v/>
      </c>
    </row>
    <row r="246" spans="13:14">
      <c r="M246" s="56">
        <f t="shared" si="14"/>
        <v>0</v>
      </c>
      <c r="N246" s="56" t="str">
        <f t="shared" si="15"/>
        <v/>
      </c>
    </row>
    <row r="247" spans="13:14">
      <c r="M247" s="56">
        <f t="shared" si="14"/>
        <v>0</v>
      </c>
      <c r="N247" s="56" t="str">
        <f t="shared" si="15"/>
        <v/>
      </c>
    </row>
    <row r="248" spans="13:14">
      <c r="M248" s="56">
        <f t="shared" si="14"/>
        <v>0</v>
      </c>
      <c r="N248" s="56" t="str">
        <f t="shared" si="15"/>
        <v/>
      </c>
    </row>
    <row r="249" spans="13:14">
      <c r="M249" s="56">
        <f t="shared" si="14"/>
        <v>0</v>
      </c>
      <c r="N249" s="56" t="str">
        <f t="shared" si="15"/>
        <v/>
      </c>
    </row>
    <row r="250" spans="13:14">
      <c r="M250" s="56">
        <f t="shared" si="14"/>
        <v>0</v>
      </c>
      <c r="N250" s="56" t="str">
        <f t="shared" si="15"/>
        <v/>
      </c>
    </row>
    <row r="251" spans="13:14">
      <c r="M251" s="56">
        <f t="shared" si="14"/>
        <v>0</v>
      </c>
      <c r="N251" s="56" t="str">
        <f t="shared" si="15"/>
        <v/>
      </c>
    </row>
    <row r="252" spans="13:14">
      <c r="M252" s="56">
        <f t="shared" si="14"/>
        <v>0</v>
      </c>
      <c r="N252" s="56" t="str">
        <f t="shared" si="15"/>
        <v/>
      </c>
    </row>
    <row r="253" spans="13:14">
      <c r="M253" s="56">
        <f t="shared" si="14"/>
        <v>0</v>
      </c>
      <c r="N253" s="56" t="str">
        <f t="shared" si="15"/>
        <v/>
      </c>
    </row>
    <row r="254" spans="13:14">
      <c r="M254" s="56">
        <f t="shared" si="14"/>
        <v>0</v>
      </c>
      <c r="N254" s="56" t="str">
        <f t="shared" si="15"/>
        <v/>
      </c>
    </row>
    <row r="255" spans="13:14">
      <c r="M255" s="56">
        <f t="shared" si="14"/>
        <v>0</v>
      </c>
      <c r="N255" s="56" t="str">
        <f t="shared" si="15"/>
        <v/>
      </c>
    </row>
    <row r="256" spans="13:14">
      <c r="M256" s="56">
        <f t="shared" si="14"/>
        <v>0</v>
      </c>
      <c r="N256" s="56" t="str">
        <f t="shared" si="15"/>
        <v/>
      </c>
    </row>
    <row r="257" spans="13:14">
      <c r="M257" s="56">
        <f t="shared" si="14"/>
        <v>0</v>
      </c>
      <c r="N257" s="56" t="str">
        <f t="shared" si="15"/>
        <v/>
      </c>
    </row>
    <row r="258" spans="13:14">
      <c r="M258" s="56">
        <f t="shared" si="14"/>
        <v>0</v>
      </c>
      <c r="N258" s="56" t="str">
        <f t="shared" si="15"/>
        <v/>
      </c>
    </row>
    <row r="259" spans="13:14">
      <c r="M259" s="56">
        <f t="shared" si="14"/>
        <v>0</v>
      </c>
      <c r="N259" s="56" t="str">
        <f t="shared" si="15"/>
        <v/>
      </c>
    </row>
    <row r="260" spans="13:14">
      <c r="M260" s="56">
        <f t="shared" si="14"/>
        <v>0</v>
      </c>
      <c r="N260" s="56" t="str">
        <f t="shared" si="15"/>
        <v/>
      </c>
    </row>
    <row r="261" spans="13:14">
      <c r="M261" s="56">
        <f t="shared" si="14"/>
        <v>0</v>
      </c>
      <c r="N261" s="56" t="str">
        <f t="shared" si="15"/>
        <v/>
      </c>
    </row>
    <row r="262" spans="13:14">
      <c r="M262" s="56">
        <f t="shared" si="14"/>
        <v>0</v>
      </c>
      <c r="N262" s="56" t="str">
        <f t="shared" si="15"/>
        <v/>
      </c>
    </row>
    <row r="263" spans="13:14">
      <c r="M263" s="56">
        <f t="shared" si="14"/>
        <v>0</v>
      </c>
      <c r="N263" s="56" t="str">
        <f t="shared" si="15"/>
        <v/>
      </c>
    </row>
    <row r="264" spans="13:14">
      <c r="M264" s="56">
        <f t="shared" si="14"/>
        <v>0</v>
      </c>
      <c r="N264" s="56" t="str">
        <f t="shared" si="15"/>
        <v/>
      </c>
    </row>
    <row r="265" spans="13:14">
      <c r="M265" s="56">
        <f t="shared" si="14"/>
        <v>0</v>
      </c>
      <c r="N265" s="56" t="str">
        <f t="shared" si="15"/>
        <v/>
      </c>
    </row>
    <row r="266" spans="13:14">
      <c r="M266" s="56">
        <f t="shared" si="14"/>
        <v>0</v>
      </c>
      <c r="N266" s="56" t="str">
        <f t="shared" si="15"/>
        <v/>
      </c>
    </row>
    <row r="267" spans="13:14">
      <c r="M267" s="56">
        <f t="shared" si="14"/>
        <v>0</v>
      </c>
      <c r="N267" s="56" t="str">
        <f t="shared" si="15"/>
        <v/>
      </c>
    </row>
    <row r="268" spans="13:14">
      <c r="M268" s="56">
        <f t="shared" si="14"/>
        <v>0</v>
      </c>
      <c r="N268" s="56" t="str">
        <f t="shared" si="15"/>
        <v/>
      </c>
    </row>
    <row r="269" spans="13:14">
      <c r="M269" s="56">
        <f t="shared" si="14"/>
        <v>0</v>
      </c>
      <c r="N269" s="56" t="str">
        <f t="shared" si="15"/>
        <v/>
      </c>
    </row>
    <row r="270" spans="13:14">
      <c r="M270" s="56">
        <f t="shared" si="14"/>
        <v>0</v>
      </c>
      <c r="N270" s="56" t="str">
        <f t="shared" si="15"/>
        <v/>
      </c>
    </row>
    <row r="271" spans="13:14">
      <c r="M271" s="56">
        <f t="shared" si="14"/>
        <v>0</v>
      </c>
      <c r="N271" s="56" t="str">
        <f t="shared" si="15"/>
        <v/>
      </c>
    </row>
    <row r="272" spans="13:14">
      <c r="M272" s="56">
        <f t="shared" si="14"/>
        <v>0</v>
      </c>
      <c r="N272" s="56" t="str">
        <f t="shared" si="15"/>
        <v/>
      </c>
    </row>
    <row r="273" spans="13:14">
      <c r="M273" s="56">
        <f t="shared" si="14"/>
        <v>0</v>
      </c>
      <c r="N273" s="56" t="str">
        <f t="shared" si="15"/>
        <v/>
      </c>
    </row>
    <row r="274" spans="13:14">
      <c r="M274" s="56">
        <f t="shared" si="14"/>
        <v>0</v>
      </c>
      <c r="N274" s="56" t="str">
        <f t="shared" si="15"/>
        <v/>
      </c>
    </row>
    <row r="275" spans="13:14">
      <c r="M275" s="56">
        <f t="shared" si="14"/>
        <v>0</v>
      </c>
      <c r="N275" s="56" t="str">
        <f t="shared" si="15"/>
        <v/>
      </c>
    </row>
    <row r="276" spans="13:14">
      <c r="M276" s="56">
        <f t="shared" ref="M276:M314" si="16">IF(ISNUMBER(FIND("/",$B269,1)),MID($B269,1,FIND("/",$B269,1)-1),$B269)</f>
        <v>0</v>
      </c>
      <c r="N276" s="56" t="str">
        <f t="shared" ref="N276:N314" si="17">IF(ISNUMBER(FIND("/",$B269,1)),MID($B269,FIND("/",$B269,1)+1,LEN($B269)),"")</f>
        <v/>
      </c>
    </row>
    <row r="277" spans="13:14">
      <c r="M277" s="56">
        <f t="shared" si="16"/>
        <v>0</v>
      </c>
      <c r="N277" s="56" t="str">
        <f t="shared" si="17"/>
        <v/>
      </c>
    </row>
    <row r="278" spans="13:14">
      <c r="M278" s="56">
        <f t="shared" si="16"/>
        <v>0</v>
      </c>
      <c r="N278" s="56" t="str">
        <f t="shared" si="17"/>
        <v/>
      </c>
    </row>
    <row r="279" spans="13:14">
      <c r="M279" s="56">
        <f t="shared" si="16"/>
        <v>0</v>
      </c>
      <c r="N279" s="56" t="str">
        <f t="shared" si="17"/>
        <v/>
      </c>
    </row>
    <row r="280" spans="13:14">
      <c r="M280" s="56">
        <f t="shared" si="16"/>
        <v>0</v>
      </c>
      <c r="N280" s="56" t="str">
        <f t="shared" si="17"/>
        <v/>
      </c>
    </row>
    <row r="281" spans="13:14">
      <c r="M281" s="56">
        <f t="shared" si="16"/>
        <v>0</v>
      </c>
      <c r="N281" s="56" t="str">
        <f t="shared" si="17"/>
        <v/>
      </c>
    </row>
    <row r="282" spans="13:14">
      <c r="M282" s="56">
        <f t="shared" si="16"/>
        <v>0</v>
      </c>
      <c r="N282" s="56" t="str">
        <f t="shared" si="17"/>
        <v/>
      </c>
    </row>
    <row r="283" spans="13:14">
      <c r="M283" s="56">
        <f t="shared" si="16"/>
        <v>0</v>
      </c>
      <c r="N283" s="56" t="str">
        <f t="shared" si="17"/>
        <v/>
      </c>
    </row>
    <row r="284" spans="13:14">
      <c r="M284" s="56">
        <f t="shared" si="16"/>
        <v>0</v>
      </c>
      <c r="N284" s="56" t="str">
        <f t="shared" si="17"/>
        <v/>
      </c>
    </row>
    <row r="285" spans="13:14">
      <c r="M285" s="56">
        <f t="shared" si="16"/>
        <v>0</v>
      </c>
      <c r="N285" s="56" t="str">
        <f t="shared" si="17"/>
        <v/>
      </c>
    </row>
    <row r="286" spans="13:14">
      <c r="M286" s="56">
        <f t="shared" si="16"/>
        <v>0</v>
      </c>
      <c r="N286" s="56" t="str">
        <f t="shared" si="17"/>
        <v/>
      </c>
    </row>
    <row r="287" spans="13:14">
      <c r="M287" s="56">
        <f t="shared" si="16"/>
        <v>0</v>
      </c>
      <c r="N287" s="56" t="str">
        <f t="shared" si="17"/>
        <v/>
      </c>
    </row>
    <row r="288" spans="13:14">
      <c r="M288" s="56">
        <f t="shared" si="16"/>
        <v>0</v>
      </c>
      <c r="N288" s="56" t="str">
        <f t="shared" si="17"/>
        <v/>
      </c>
    </row>
    <row r="289" spans="13:14">
      <c r="M289" s="56">
        <f t="shared" si="16"/>
        <v>0</v>
      </c>
      <c r="N289" s="56" t="str">
        <f t="shared" si="17"/>
        <v/>
      </c>
    </row>
    <row r="290" spans="13:14">
      <c r="M290" s="56">
        <f t="shared" si="16"/>
        <v>0</v>
      </c>
      <c r="N290" s="56" t="str">
        <f t="shared" si="17"/>
        <v/>
      </c>
    </row>
    <row r="291" spans="13:14">
      <c r="M291" s="56">
        <f t="shared" si="16"/>
        <v>0</v>
      </c>
      <c r="N291" s="56" t="str">
        <f t="shared" si="17"/>
        <v/>
      </c>
    </row>
    <row r="292" spans="13:14">
      <c r="M292" s="56">
        <f t="shared" si="16"/>
        <v>0</v>
      </c>
      <c r="N292" s="56" t="str">
        <f t="shared" si="17"/>
        <v/>
      </c>
    </row>
    <row r="293" spans="13:14">
      <c r="M293" s="56">
        <f t="shared" si="16"/>
        <v>0</v>
      </c>
      <c r="N293" s="56" t="str">
        <f t="shared" si="17"/>
        <v/>
      </c>
    </row>
    <row r="294" spans="13:14">
      <c r="M294" s="56">
        <f t="shared" si="16"/>
        <v>0</v>
      </c>
      <c r="N294" s="56" t="str">
        <f t="shared" si="17"/>
        <v/>
      </c>
    </row>
    <row r="295" spans="13:14">
      <c r="M295" s="56">
        <f t="shared" si="16"/>
        <v>0</v>
      </c>
      <c r="N295" s="56" t="str">
        <f t="shared" si="17"/>
        <v/>
      </c>
    </row>
    <row r="296" spans="13:14">
      <c r="M296" s="56">
        <f t="shared" si="16"/>
        <v>0</v>
      </c>
      <c r="N296" s="56" t="str">
        <f t="shared" si="17"/>
        <v/>
      </c>
    </row>
    <row r="297" spans="13:14">
      <c r="M297" s="56">
        <f t="shared" si="16"/>
        <v>0</v>
      </c>
      <c r="N297" s="56" t="str">
        <f t="shared" si="17"/>
        <v/>
      </c>
    </row>
    <row r="298" spans="13:14">
      <c r="M298" s="56">
        <f t="shared" si="16"/>
        <v>0</v>
      </c>
      <c r="N298" s="56" t="str">
        <f t="shared" si="17"/>
        <v/>
      </c>
    </row>
    <row r="299" spans="13:14">
      <c r="M299" s="56">
        <f t="shared" si="16"/>
        <v>0</v>
      </c>
      <c r="N299" s="56" t="str">
        <f t="shared" si="17"/>
        <v/>
      </c>
    </row>
    <row r="300" spans="13:14">
      <c r="M300" s="56">
        <f t="shared" si="16"/>
        <v>0</v>
      </c>
      <c r="N300" s="56" t="str">
        <f t="shared" si="17"/>
        <v/>
      </c>
    </row>
    <row r="301" spans="13:14">
      <c r="M301" s="56">
        <f t="shared" si="16"/>
        <v>0</v>
      </c>
      <c r="N301" s="56" t="str">
        <f t="shared" si="17"/>
        <v/>
      </c>
    </row>
    <row r="302" spans="13:14">
      <c r="M302" s="56">
        <f t="shared" si="16"/>
        <v>0</v>
      </c>
      <c r="N302" s="56" t="str">
        <f t="shared" si="17"/>
        <v/>
      </c>
    </row>
    <row r="303" spans="13:14">
      <c r="M303" s="56">
        <f t="shared" si="16"/>
        <v>0</v>
      </c>
      <c r="N303" s="56" t="str">
        <f t="shared" si="17"/>
        <v/>
      </c>
    </row>
    <row r="304" spans="13:14">
      <c r="M304" s="56">
        <f t="shared" si="16"/>
        <v>0</v>
      </c>
      <c r="N304" s="56" t="str">
        <f t="shared" si="17"/>
        <v/>
      </c>
    </row>
    <row r="305" spans="12:14">
      <c r="M305" s="56">
        <f t="shared" si="16"/>
        <v>0</v>
      </c>
      <c r="N305" s="56" t="str">
        <f t="shared" si="17"/>
        <v/>
      </c>
    </row>
    <row r="306" spans="12:14">
      <c r="M306" s="56">
        <f t="shared" si="16"/>
        <v>0</v>
      </c>
      <c r="N306" s="56" t="str">
        <f t="shared" si="17"/>
        <v/>
      </c>
    </row>
    <row r="307" spans="12:14">
      <c r="M307" s="56">
        <f t="shared" si="16"/>
        <v>0</v>
      </c>
      <c r="N307" s="56" t="str">
        <f t="shared" si="17"/>
        <v/>
      </c>
    </row>
    <row r="308" spans="12:14">
      <c r="M308" s="56">
        <f t="shared" si="16"/>
        <v>0</v>
      </c>
      <c r="N308" s="56" t="str">
        <f t="shared" si="17"/>
        <v/>
      </c>
    </row>
    <row r="309" spans="12:14">
      <c r="M309" s="56">
        <f t="shared" si="16"/>
        <v>0</v>
      </c>
      <c r="N309" s="56" t="str">
        <f t="shared" si="17"/>
        <v/>
      </c>
    </row>
    <row r="310" spans="12:14">
      <c r="L310" s="429"/>
      <c r="M310" s="56">
        <f t="shared" si="16"/>
        <v>0</v>
      </c>
      <c r="N310" s="56" t="str">
        <f t="shared" si="17"/>
        <v/>
      </c>
    </row>
    <row r="311" spans="12:14">
      <c r="L311" s="166"/>
      <c r="M311" s="56">
        <f t="shared" si="16"/>
        <v>0</v>
      </c>
      <c r="N311" s="56" t="str">
        <f t="shared" si="17"/>
        <v/>
      </c>
    </row>
    <row r="312" spans="12:14">
      <c r="L312" s="166"/>
      <c r="M312" s="56">
        <f t="shared" si="16"/>
        <v>0</v>
      </c>
      <c r="N312" s="56" t="str">
        <f t="shared" si="17"/>
        <v/>
      </c>
    </row>
    <row r="313" spans="12:14">
      <c r="L313" s="429"/>
      <c r="M313" s="56">
        <f t="shared" si="16"/>
        <v>0</v>
      </c>
      <c r="N313" s="56" t="str">
        <f t="shared" si="17"/>
        <v/>
      </c>
    </row>
    <row r="314" spans="12:14">
      <c r="L314" s="429"/>
      <c r="M314" s="56">
        <f t="shared" si="16"/>
        <v>0</v>
      </c>
      <c r="N314" s="56" t="str">
        <f t="shared" si="17"/>
        <v/>
      </c>
    </row>
    <row r="315" spans="12:14">
      <c r="L315" s="429"/>
    </row>
    <row r="316" spans="12:14">
      <c r="L316" s="429"/>
    </row>
    <row r="317" spans="12:14">
      <c r="L317" s="154"/>
    </row>
    <row r="318" spans="12:14">
      <c r="L318" s="154"/>
    </row>
  </sheetData>
  <sheetProtection selectLockedCells="1" selectUnlockedCells="1"/>
  <mergeCells count="3">
    <mergeCell ref="B3:D3"/>
    <mergeCell ref="A1:H1"/>
    <mergeCell ref="A36:B36"/>
  </mergeCells>
  <phoneticPr fontId="0" type="noConversion"/>
  <conditionalFormatting sqref="F35 F5:F22">
    <cfRule type="containsText" dxfId="273" priority="23" operator="containsText" text="ALERTA">
      <formula>NOT(ISERROR(SEARCH("ALERTA",F5)))</formula>
    </cfRule>
  </conditionalFormatting>
  <conditionalFormatting sqref="E35 E5:E22">
    <cfRule type="containsText" dxfId="272" priority="24" operator="containsText" text="CADUCADO">
      <formula>NOT(ISERROR(SEARCH("CADUCADO",E5)))</formula>
    </cfRule>
  </conditionalFormatting>
  <conditionalFormatting sqref="F23">
    <cfRule type="containsText" dxfId="271" priority="21" operator="containsText" text="ALERTA">
      <formula>NOT(ISERROR(SEARCH("ALERTA",F23)))</formula>
    </cfRule>
  </conditionalFormatting>
  <conditionalFormatting sqref="E23">
    <cfRule type="containsText" dxfId="270" priority="22" operator="containsText" text="CADUCADO">
      <formula>NOT(ISERROR(SEARCH("CADUCADO",E23)))</formula>
    </cfRule>
  </conditionalFormatting>
  <conditionalFormatting sqref="E24 E26">
    <cfRule type="containsText" dxfId="269" priority="20" operator="containsText" text="CADUCADO">
      <formula>NOT(ISERROR(SEARCH("CADUCADO",E24)))</formula>
    </cfRule>
  </conditionalFormatting>
  <conditionalFormatting sqref="F24 F26 F35">
    <cfRule type="containsText" dxfId="268" priority="18" operator="containsText" text="CADUCADO">
      <formula>NOT(ISERROR(SEARCH("CADUCADO",F24)))</formula>
    </cfRule>
    <cfRule type="expression" dxfId="267" priority="19">
      <formula xml:space="preserve"> CADUCADO</formula>
    </cfRule>
  </conditionalFormatting>
  <conditionalFormatting sqref="F24 F26">
    <cfRule type="containsText" dxfId="266" priority="17" operator="containsText" text="ALERTA">
      <formula>NOT(ISERROR(SEARCH("ALERTA",F24)))</formula>
    </cfRule>
  </conditionalFormatting>
  <conditionalFormatting sqref="E25">
    <cfRule type="containsText" dxfId="265" priority="16" operator="containsText" text="CADUCADO">
      <formula>NOT(ISERROR(SEARCH("CADUCADO",E25)))</formula>
    </cfRule>
  </conditionalFormatting>
  <conditionalFormatting sqref="F25">
    <cfRule type="containsText" dxfId="264" priority="14" operator="containsText" text="CADUCADO">
      <formula>NOT(ISERROR(SEARCH("CADUCADO",F25)))</formula>
    </cfRule>
    <cfRule type="expression" dxfId="263" priority="15">
      <formula xml:space="preserve"> CADUCADO</formula>
    </cfRule>
  </conditionalFormatting>
  <conditionalFormatting sqref="F25">
    <cfRule type="containsText" dxfId="262" priority="13" operator="containsText" text="ALERTA">
      <formula>NOT(ISERROR(SEARCH("ALERTA",F25)))</formula>
    </cfRule>
  </conditionalFormatting>
  <conditionalFormatting sqref="F27">
    <cfRule type="containsText" dxfId="261" priority="11" operator="containsText" text="ALERTA">
      <formula>NOT(ISERROR(SEARCH("ALERTA",F27)))</formula>
    </cfRule>
  </conditionalFormatting>
  <conditionalFormatting sqref="E27">
    <cfRule type="containsText" dxfId="260" priority="12" operator="containsText" text="CADUCADO">
      <formula>NOT(ISERROR(SEARCH("CADUCADO",E27)))</formula>
    </cfRule>
  </conditionalFormatting>
  <conditionalFormatting sqref="F27">
    <cfRule type="containsText" dxfId="259" priority="9" operator="containsText" text="CADUCADO">
      <formula>NOT(ISERROR(SEARCH("CADUCADO",F27)))</formula>
    </cfRule>
    <cfRule type="expression" dxfId="258" priority="10">
      <formula xml:space="preserve"> CADUCADO</formula>
    </cfRule>
  </conditionalFormatting>
  <conditionalFormatting sqref="F28 F30:F34">
    <cfRule type="containsText" dxfId="257" priority="7" operator="containsText" text="ALERTA">
      <formula>NOT(ISERROR(SEARCH("ALERTA",F28)))</formula>
    </cfRule>
  </conditionalFormatting>
  <conditionalFormatting sqref="E28 E30:E34">
    <cfRule type="containsText" dxfId="256" priority="8" operator="containsText" text="CADUCADO">
      <formula>NOT(ISERROR(SEARCH("CADUCADO",E28)))</formula>
    </cfRule>
  </conditionalFormatting>
  <conditionalFormatting sqref="F28 F30:F34">
    <cfRule type="containsText" dxfId="255" priority="5" operator="containsText" text="CADUCADO">
      <formula>NOT(ISERROR(SEARCH("CADUCADO",F28)))</formula>
    </cfRule>
    <cfRule type="expression" dxfId="254" priority="6">
      <formula xml:space="preserve"> CADUCADO</formula>
    </cfRule>
  </conditionalFormatting>
  <conditionalFormatting sqref="F29">
    <cfRule type="containsText" dxfId="253" priority="3" operator="containsText" text="ALERTA">
      <formula>NOT(ISERROR(SEARCH("ALERTA",F29)))</formula>
    </cfRule>
  </conditionalFormatting>
  <conditionalFormatting sqref="E29">
    <cfRule type="containsText" dxfId="252" priority="4" operator="containsText" text="CADUCADO">
      <formula>NOT(ISERROR(SEARCH("CADUCADO",E29)))</formula>
    </cfRule>
  </conditionalFormatting>
  <conditionalFormatting sqref="F29">
    <cfRule type="containsText" dxfId="251" priority="1" operator="containsText" text="CADUCADO">
      <formula>NOT(ISERROR(SEARCH("CADUCADO",F29)))</formula>
    </cfRule>
    <cfRule type="expression" dxfId="250" priority="2">
      <formula xml:space="preserve"> CADUCADO</formula>
    </cfRule>
  </conditionalFormatting>
  <hyperlinks>
    <hyperlink ref="B8" r:id="rId2" xr:uid="{00000000-0004-0000-1000-000000000000}"/>
    <hyperlink ref="A1:H1" location="TITULARES!A1" display="LISTA DE DIAGNOSTICADORES CON AUTORIZACIÓN DE COMERCIALIZACIÓN EN CUBA 2017" xr:uid="{00000000-0004-0000-1000-000001000000}"/>
  </hyperlinks>
  <pageMargins left="0.75" right="0.75" top="1" bottom="1" header="0" footer="0"/>
  <pageSetup orientation="landscape" r:id="rId3"/>
  <headerFooter alignWithMargins="0"/>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272"/>
  <sheetViews>
    <sheetView workbookViewId="0">
      <selection sqref="A1:H1"/>
    </sheetView>
  </sheetViews>
  <sheetFormatPr baseColWidth="10" defaultRowHeight="15"/>
  <cols>
    <col min="1" max="1" width="16.28515625" style="460" customWidth="1"/>
    <col min="2" max="2" width="14.7109375" style="460" customWidth="1"/>
    <col min="3" max="3" width="14.28515625" style="460" customWidth="1"/>
    <col min="4" max="4" width="15" style="460" customWidth="1"/>
    <col min="5" max="5" width="18.28515625" style="460" customWidth="1"/>
    <col min="6" max="6" width="15" style="460" customWidth="1"/>
    <col min="7" max="7" width="14.5703125" style="460" customWidth="1"/>
    <col min="8" max="8" width="53" style="460" customWidth="1"/>
    <col min="9" max="9" width="46" style="460" customWidth="1"/>
    <col min="10" max="10" width="17.28515625" style="460" customWidth="1"/>
    <col min="11" max="11" width="15.5703125" style="460" customWidth="1"/>
    <col min="12" max="12" width="11.42578125" style="427" hidden="1" customWidth="1"/>
    <col min="13" max="13" width="12.85546875" style="427" hidden="1" customWidth="1"/>
    <col min="14" max="14" width="17.28515625" style="427" hidden="1" customWidth="1"/>
    <col min="15" max="15" width="11.5703125" style="460" hidden="1" customWidth="1"/>
    <col min="16" max="16" width="8.5703125" style="460" hidden="1" customWidth="1"/>
    <col min="17" max="17" width="5" style="460" hidden="1" customWidth="1"/>
    <col min="18" max="19" width="11.42578125" style="460"/>
    <col min="20" max="27" width="0" style="460" hidden="1" customWidth="1"/>
    <col min="28" max="16384" width="11.42578125" style="460"/>
  </cols>
  <sheetData>
    <row r="1" spans="1:94">
      <c r="A1" s="2340" t="s">
        <v>5695</v>
      </c>
      <c r="B1" s="2340"/>
      <c r="C1" s="2340"/>
      <c r="D1" s="2340"/>
      <c r="E1" s="2340"/>
      <c r="F1" s="2340"/>
      <c r="G1" s="2340"/>
      <c r="H1" s="2340"/>
    </row>
    <row r="2" spans="1:94" ht="27.75" customHeight="1" thickBot="1">
      <c r="A2" s="544" t="s">
        <v>3921</v>
      </c>
      <c r="B2" s="507"/>
      <c r="C2" s="507"/>
      <c r="D2" s="507"/>
      <c r="E2" s="507"/>
      <c r="F2" s="507"/>
      <c r="M2" s="168"/>
      <c r="S2" s="546" t="s">
        <v>2871</v>
      </c>
      <c r="T2" s="547">
        <f ca="1">TODAY()</f>
        <v>45825</v>
      </c>
    </row>
    <row r="3" spans="1:94" ht="25.5" customHeight="1" thickTop="1" thickBot="1">
      <c r="A3" s="493"/>
      <c r="B3" s="2341" t="s">
        <v>1188</v>
      </c>
      <c r="C3" s="2341"/>
      <c r="D3" s="2341"/>
      <c r="E3" s="669"/>
      <c r="F3" s="669"/>
      <c r="G3" s="494"/>
      <c r="H3" s="494"/>
      <c r="I3" s="494"/>
      <c r="J3" s="989"/>
      <c r="K3" s="994"/>
    </row>
    <row r="4" spans="1:94" ht="33.75" customHeight="1" thickTop="1">
      <c r="A4" s="667" t="s">
        <v>1649</v>
      </c>
      <c r="B4" s="580" t="s">
        <v>1187</v>
      </c>
      <c r="C4" s="580" t="s">
        <v>1189</v>
      </c>
      <c r="D4" s="668" t="s">
        <v>1190</v>
      </c>
      <c r="E4" s="616" t="s">
        <v>2869</v>
      </c>
      <c r="F4" s="616" t="s">
        <v>2870</v>
      </c>
      <c r="G4" s="615" t="s">
        <v>1070</v>
      </c>
      <c r="H4" s="563" t="s">
        <v>1632</v>
      </c>
      <c r="I4" s="580" t="s">
        <v>1191</v>
      </c>
      <c r="J4" s="668" t="s">
        <v>1072</v>
      </c>
      <c r="K4" s="995" t="s">
        <v>1071</v>
      </c>
      <c r="L4" s="168" t="s">
        <v>1638</v>
      </c>
      <c r="M4" s="168" t="s">
        <v>1636</v>
      </c>
      <c r="N4" s="168" t="s">
        <v>1637</v>
      </c>
      <c r="O4" s="1408" t="s">
        <v>1640</v>
      </c>
      <c r="P4" s="459"/>
      <c r="Q4" s="459"/>
      <c r="R4" s="459"/>
      <c r="S4" s="459"/>
      <c r="T4" s="678"/>
      <c r="U4" s="682">
        <v>2012</v>
      </c>
      <c r="V4" s="677">
        <v>2013</v>
      </c>
      <c r="W4" s="677">
        <v>2014</v>
      </c>
      <c r="X4" s="677">
        <v>2015</v>
      </c>
      <c r="Y4" s="677">
        <v>2016</v>
      </c>
      <c r="Z4" s="682" t="s">
        <v>2872</v>
      </c>
      <c r="AA4" s="699" t="s">
        <v>1641</v>
      </c>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row>
    <row r="5" spans="1:94" s="466" customFormat="1" ht="30" customHeight="1">
      <c r="A5" s="496" t="s">
        <v>1635</v>
      </c>
      <c r="B5" s="229" t="s">
        <v>3925</v>
      </c>
      <c r="C5" s="225">
        <v>43420</v>
      </c>
      <c r="D5" s="226">
        <v>45260</v>
      </c>
      <c r="E5" s="665" t="str">
        <f ca="1">IF(D5&lt;=$T$2,"CADUCADO","VIGENTE")</f>
        <v>CADUCADO</v>
      </c>
      <c r="F5" s="665" t="str">
        <f ca="1">IF($T$2&gt;=(EDATE(D5,-4)),"ALERTA","OK")</f>
        <v>ALERTA</v>
      </c>
      <c r="G5" s="224" t="s">
        <v>1305</v>
      </c>
      <c r="H5" s="260" t="s">
        <v>3922</v>
      </c>
      <c r="I5" s="227" t="s">
        <v>3923</v>
      </c>
      <c r="J5" s="990" t="s">
        <v>3924</v>
      </c>
      <c r="K5" s="996"/>
      <c r="L5" s="168"/>
      <c r="M5" s="427" t="str">
        <f>IF(ISNUMBER(FIND("/",$B5,1)),MID($B5,1,FIND("/",$B5,1)-1),$B5)</f>
        <v>D1811-112</v>
      </c>
      <c r="N5" s="427" t="str">
        <f>IF(ISNUMBER(FIND("/",$B5,1)),MID($B5,FIND("/",$B5,1)+1,LEN($B5)),"")</f>
        <v/>
      </c>
      <c r="O5" s="1408" t="s">
        <v>1649</v>
      </c>
      <c r="P5" s="1408" t="s">
        <v>1636</v>
      </c>
      <c r="Q5" s="459" t="s">
        <v>1641</v>
      </c>
      <c r="R5" s="459"/>
      <c r="S5" s="459"/>
      <c r="T5" s="679"/>
      <c r="U5" s="683">
        <f>COUNTIFS($C$6:$C$171, "&gt;="&amp;U10, $C$6:$C$171, "&lt;="&amp;U11, $A$6:$A$171, "&lt;&gt;F")</f>
        <v>0</v>
      </c>
      <c r="V5" s="683">
        <f>COUNTIFS($C$6:$C$171, "&gt;="&amp;V10, $C$6:$C$171, "&lt;="&amp;V11, $A$6:$A$171, "&lt;&gt;F")</f>
        <v>0</v>
      </c>
      <c r="W5" s="683">
        <f>COUNTIFS($C$6:$C$171, "&gt;="&amp;W10, $C$6:$C$171, "&lt;="&amp;W11, $A$6:$A$171, "&lt;&gt;F")</f>
        <v>0</v>
      </c>
      <c r="X5" s="683">
        <f>COUNTIFS($C$6:$C$171, "&gt;="&amp;X10, $C$6:$C$171, "&lt;="&amp;X11, $A$6:$A$171, "&lt;&gt;F")</f>
        <v>0</v>
      </c>
      <c r="Y5" s="683">
        <f>COUNTIFS($C$6:$C$171, "&gt;="&amp;Y10, $C$6:$C$171, "&lt;="&amp;Y11, $A$6:$A$171, "&lt;&gt;F")</f>
        <v>0</v>
      </c>
      <c r="Z5" s="683">
        <f>COUNTIFS($C$6:$C$171,"&gt;="&amp;Z10, $C$6:$C$171, "&lt;="&amp;Z11, $A$6:$A$171, "&lt;&gt;F")</f>
        <v>0</v>
      </c>
      <c r="AA5" s="700">
        <f>SUM(U5:Y5)</f>
        <v>0</v>
      </c>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row>
    <row r="6" spans="1:94" s="466" customFormat="1" ht="32.25" customHeight="1">
      <c r="A6" s="316" t="s">
        <v>1634</v>
      </c>
      <c r="B6" s="348" t="s">
        <v>3949</v>
      </c>
      <c r="C6" s="257">
        <v>43420</v>
      </c>
      <c r="D6" s="239">
        <v>45260</v>
      </c>
      <c r="E6" s="528" t="str">
        <f t="shared" ref="E6:E21" ca="1" si="0">IF(D6&lt;=$T$2,"CADUCADO","VIGENTE")</f>
        <v>CADUCADO</v>
      </c>
      <c r="F6" s="528" t="str">
        <f t="shared" ref="F6:F21" ca="1" si="1">IF($T$2&gt;=(EDATE(D6,-4)),"ALERTA","OK")</f>
        <v>ALERTA</v>
      </c>
      <c r="G6" s="237" t="s">
        <v>1305</v>
      </c>
      <c r="H6" s="325" t="s">
        <v>3926</v>
      </c>
      <c r="I6" s="325" t="s">
        <v>3923</v>
      </c>
      <c r="J6" s="773" t="s">
        <v>3924</v>
      </c>
      <c r="K6" s="997" t="s">
        <v>3958</v>
      </c>
      <c r="L6" s="427"/>
      <c r="M6" s="427" t="str">
        <f>IF(ISNUMBER(FIND("/",$B6,1)),MID($B6,1,FIND("/",$B6,1)-1),$B6)</f>
        <v>D1811-112</v>
      </c>
      <c r="N6" s="427" t="str">
        <f>IF(ISNUMBER(FIND("/",$B6,1)),MID($B6,FIND("/",$B6,1)+1,LEN($B6)),"")</f>
        <v>1</v>
      </c>
      <c r="O6" s="459" t="s">
        <v>1635</v>
      </c>
      <c r="P6" s="459"/>
      <c r="Q6" s="465">
        <v>2</v>
      </c>
      <c r="R6" s="459"/>
      <c r="S6" s="459"/>
      <c r="T6" s="680" t="s">
        <v>2873</v>
      </c>
      <c r="U6" s="683">
        <f>COUNTIFS($C$6:$C$171, "&gt;="&amp;U10, $C$6:$C$171, "&lt;="&amp;U11, $A$6:$A$171, "&lt;&gt;F",$G$6:$G$171, "A" )</f>
        <v>0</v>
      </c>
      <c r="V6" s="683">
        <f>COUNTIFS($C$6:$C$171, "&gt;="&amp;V10, $C$6:$C$171, "&lt;="&amp;V11, $A$6:$A$171, "&lt;&gt;F",$G$6:$G$171, "A" )</f>
        <v>0</v>
      </c>
      <c r="W6" s="683">
        <f>COUNTIFS($C$6:$C$171, "&gt;="&amp;W10, $C$6:$C$171, "&lt;="&amp;W11, $A$6:$A$171, "&lt;&gt;F",$G$6:$G$171, "A" )</f>
        <v>0</v>
      </c>
      <c r="X6" s="683">
        <f>COUNTIFS($C$6:$C$171, "&gt;="&amp;X10, $C$6:$C$171, "&lt;="&amp;X11, $A$6:$A$171, "&lt;&gt;F",$G$6:$G$171, "A" )</f>
        <v>0</v>
      </c>
      <c r="Y6" s="683">
        <f>COUNTIFS($C$6:$C$171, "&gt;="&amp;Y10, $C$6:$C$171, "&lt;="&amp;Y11, $A$6:$A$171, "&lt;&gt;F",$G$6:$G$171, "A" )</f>
        <v>0</v>
      </c>
      <c r="Z6" s="683">
        <f>COUNTIFS($C$6:$C$171,"&gt;="&amp;Z11, $C$6:$C$171, "&lt;="&amp;Z12, $A$6:$A$171, "&lt;&gt;F",$G$6:$G$171, "A")</f>
        <v>0</v>
      </c>
      <c r="AA6" s="700">
        <f>SUM(U6:Y6)</f>
        <v>0</v>
      </c>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row>
    <row r="7" spans="1:94" s="466" customFormat="1" ht="30">
      <c r="A7" s="316" t="s">
        <v>1634</v>
      </c>
      <c r="B7" s="348" t="s">
        <v>3950</v>
      </c>
      <c r="C7" s="257">
        <v>43420</v>
      </c>
      <c r="D7" s="239">
        <v>45260</v>
      </c>
      <c r="E7" s="528" t="str">
        <f t="shared" ca="1" si="0"/>
        <v>CADUCADO</v>
      </c>
      <c r="F7" s="528" t="str">
        <f t="shared" ca="1" si="1"/>
        <v>ALERTA</v>
      </c>
      <c r="G7" s="237" t="s">
        <v>1305</v>
      </c>
      <c r="H7" s="242" t="s">
        <v>3927</v>
      </c>
      <c r="I7" s="325" t="s">
        <v>3923</v>
      </c>
      <c r="J7" s="773" t="s">
        <v>3924</v>
      </c>
      <c r="K7" s="998" t="s">
        <v>3959</v>
      </c>
      <c r="L7" s="427"/>
      <c r="M7" s="427" t="str">
        <f>IF(ISNUMBER(FIND("/",$B7,1)),MID($B7,1,FIND("/",$B7,1)-1),$B7)</f>
        <v>D1811-112</v>
      </c>
      <c r="N7" s="427" t="str">
        <f>IF(ISNUMBER(FIND("/",$B7,1)),MID($B7,FIND("/",$B7,1)+1,LEN($B7)),"")</f>
        <v>2</v>
      </c>
      <c r="O7" s="459" t="s">
        <v>1634</v>
      </c>
      <c r="P7" s="459"/>
      <c r="Q7" s="465">
        <v>51</v>
      </c>
      <c r="R7" s="465"/>
      <c r="S7" s="459"/>
      <c r="T7" s="680" t="s">
        <v>2874</v>
      </c>
      <c r="U7" s="683">
        <f>COUNTIFS($C$6:$C$171, "&gt;="&amp;U10, $C$6:$C$171, "&lt;="&amp;U11, $A$6:$A$171, "&lt;&gt;F",$G$6:$G$171, "B" )</f>
        <v>0</v>
      </c>
      <c r="V7" s="683">
        <f>COUNTIFS($C$6:$C$171, "&gt;="&amp;V10, $C$6:$C$171, "&lt;="&amp;V11, $A$6:$A$171, "&lt;&gt;F",$G$6:$G$171, "B" )</f>
        <v>0</v>
      </c>
      <c r="W7" s="683">
        <f>COUNTIFS($C$6:$C$171, "&gt;="&amp;W10, $C$6:$C$171, "&lt;="&amp;W11, $A$6:$A$171, "&lt;&gt;F",$G$6:$G$171, "B" )</f>
        <v>0</v>
      </c>
      <c r="X7" s="683">
        <f>COUNTIFS($C$6:$C$171, "&gt;="&amp;X10, $C$6:$C$171, "&lt;="&amp;X11, $A$6:$A$171, "&lt;&gt;F",$G$6:$G$171, "B" )</f>
        <v>0</v>
      </c>
      <c r="Y7" s="683">
        <f>COUNTIFS($C$6:$C$171, "&gt;="&amp;Y10, $C$6:$C$171, "&lt;="&amp;Y11, $A$6:$A$171, "&lt;&gt;F",$G$6:$G$171, "B" )</f>
        <v>0</v>
      </c>
      <c r="Z7" s="683">
        <f>COUNTIFS($C$6:$C$171,"&gt;="&amp;Z12, $C$6:$C$171, "&lt;="&amp;Z13, $A$6:$A$171, "&lt;&gt;F",$G$6:$G$171, "A")</f>
        <v>0</v>
      </c>
      <c r="AA7" s="700">
        <f>SUM(U7:Y7)</f>
        <v>0</v>
      </c>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row>
    <row r="8" spans="1:94" s="466" customFormat="1" ht="29.25" customHeight="1">
      <c r="A8" s="316" t="s">
        <v>1634</v>
      </c>
      <c r="B8" s="348" t="s">
        <v>3951</v>
      </c>
      <c r="C8" s="257">
        <v>43420</v>
      </c>
      <c r="D8" s="239">
        <v>45260</v>
      </c>
      <c r="E8" s="528" t="str">
        <f t="shared" ca="1" si="0"/>
        <v>CADUCADO</v>
      </c>
      <c r="F8" s="528" t="str">
        <f t="shared" ca="1" si="1"/>
        <v>ALERTA</v>
      </c>
      <c r="G8" s="237" t="s">
        <v>1305</v>
      </c>
      <c r="H8" s="242" t="s">
        <v>3928</v>
      </c>
      <c r="I8" s="325" t="s">
        <v>3923</v>
      </c>
      <c r="J8" s="773" t="s">
        <v>3924</v>
      </c>
      <c r="K8" s="998" t="s">
        <v>3960</v>
      </c>
      <c r="L8" s="427"/>
      <c r="M8" s="427" t="str">
        <f>IF(ISNUMBER(FIND("/",$B8,1)),MID($B8,1,FIND("/",$B8,1)-1),$B8)</f>
        <v>D1811-112</v>
      </c>
      <c r="N8" s="427" t="str">
        <f>IF(ISNUMBER(FIND("/",$B8,1)),MID($B8,FIND("/",$B8,1)+1,LEN($B8)),"")</f>
        <v>3</v>
      </c>
      <c r="O8" s="459" t="s">
        <v>1639</v>
      </c>
      <c r="P8" s="459"/>
      <c r="Q8" s="465">
        <v>53</v>
      </c>
      <c r="R8" s="459"/>
      <c r="S8" s="459"/>
      <c r="T8" s="680" t="s">
        <v>2875</v>
      </c>
      <c r="U8" s="683">
        <f>COUNTIFS($C$6:$C$171, "&gt;="&amp;U10, $C$6:$C$171, "&lt;="&amp;U11, $A$6:$A$171, "&lt;&gt;F",$G$6:$G$171, "C" )</f>
        <v>0</v>
      </c>
      <c r="V8" s="683">
        <f>COUNTIFS($C$6:$C$171, "&gt;="&amp;V10, $C$6:$C$171, "&lt;="&amp;V11, $A$6:$A$171, "&lt;&gt;F",$G$6:$G$171, "C" )</f>
        <v>0</v>
      </c>
      <c r="W8" s="683">
        <f>COUNTIFS($C$6:$C$171, "&gt;="&amp;W10, $C$6:$C$171, "&lt;="&amp;W11, $A$6:$A$171, "&lt;&gt;F",$G$6:$G$171, "C" )</f>
        <v>0</v>
      </c>
      <c r="X8" s="683">
        <f>COUNTIFS($C$6:$C$171, "&gt;="&amp;X10, $C$6:$C$171, "&lt;="&amp;X11, $A$6:$A$171, "&lt;&gt;F",$G$6:$G$171, "C" )</f>
        <v>0</v>
      </c>
      <c r="Y8" s="683">
        <f>COUNTIFS($C$6:$C$171, "&gt;="&amp;Y10, $C$6:$C$171, "&lt;="&amp;Y11, $A$6:$A$171, "&lt;&gt;F",$G$6:$G$171, "C" )</f>
        <v>0</v>
      </c>
      <c r="Z8" s="683">
        <f>COUNTIFS($C$6:$C$171,"&gt;="&amp;Z13, $C$6:$C$171, "&lt;="&amp;Z14, $A$6:$A$171, "&lt;&gt;F",$G$6:$G$171, "A")</f>
        <v>0</v>
      </c>
      <c r="AA8" s="700">
        <f>SUM(U8:Y8)</f>
        <v>0</v>
      </c>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row>
    <row r="9" spans="1:94" s="466" customFormat="1" ht="32.25" customHeight="1" thickBot="1">
      <c r="A9" s="316" t="s">
        <v>1634</v>
      </c>
      <c r="B9" s="348" t="s">
        <v>3952</v>
      </c>
      <c r="C9" s="257">
        <v>43420</v>
      </c>
      <c r="D9" s="239">
        <v>45260</v>
      </c>
      <c r="E9" s="528" t="str">
        <f t="shared" ca="1" si="0"/>
        <v>CADUCADO</v>
      </c>
      <c r="F9" s="528" t="str">
        <f t="shared" ca="1" si="1"/>
        <v>ALERTA</v>
      </c>
      <c r="G9" s="237" t="s">
        <v>1305</v>
      </c>
      <c r="H9" s="242" t="s">
        <v>3929</v>
      </c>
      <c r="I9" s="325" t="s">
        <v>3923</v>
      </c>
      <c r="J9" s="773" t="s">
        <v>3924</v>
      </c>
      <c r="K9" s="998" t="s">
        <v>3961</v>
      </c>
      <c r="L9" s="427"/>
      <c r="M9" s="427" t="str">
        <f>IF(ISNUMBER(FIND("/",$B9,1)),MID($B9,1,FIND("/",$B9,1)-1),$B9)</f>
        <v>D1811-112</v>
      </c>
      <c r="N9" s="427" t="str">
        <f>IF(ISNUMBER(FIND("/",$B9,1)),MID($B9,FIND("/",$B9,1)+1,LEN($B9)),"")</f>
        <v>4</v>
      </c>
      <c r="O9" s="459"/>
      <c r="P9" s="459"/>
      <c r="Q9" s="459"/>
      <c r="R9" s="459"/>
      <c r="S9" s="459"/>
      <c r="T9" s="681" t="s">
        <v>2876</v>
      </c>
      <c r="U9" s="684">
        <f>COUNTIFS($C$6:$C$171, "&gt;="&amp;U10, $C$6:$C$171, "&lt;="&amp;U11, $A$6:$A$171, "&lt;&gt;F",$G$6:$G$171, "D" )</f>
        <v>0</v>
      </c>
      <c r="V9" s="684">
        <f>COUNTIFS($C$6:$C$171, "&gt;="&amp;V10, $C$6:$C$171, "&lt;="&amp;V11, $A$6:$A$171, "&lt;&gt;F",$G$6:$G$171, "D" )</f>
        <v>0</v>
      </c>
      <c r="W9" s="684">
        <f>COUNTIFS($C$6:$C$171, "&gt;="&amp;W10, $C$6:$C$171, "&lt;="&amp;W11, $A$6:$A$171, "&lt;&gt;F",$G$6:$G$171, "D" )</f>
        <v>0</v>
      </c>
      <c r="X9" s="684">
        <f>COUNTIFS($C$6:$C$171, "&gt;="&amp;X10, $C$6:$C$171, "&lt;="&amp;X11, $A$6:$A$171, "&lt;&gt;F",$G$6:$G$171, "D" )</f>
        <v>0</v>
      </c>
      <c r="Y9" s="684">
        <f>COUNTIFS($C$6:$C$171, "&gt;="&amp;Y10, $C$6:$C$171, "&lt;="&amp;Y11, $A$6:$A$171, "&lt;&gt;F",$G$6:$G$171, "D" )</f>
        <v>0</v>
      </c>
      <c r="Z9" s="684">
        <f>COUNTIFS($C$6:$C$171,"&gt;="&amp;Z14, $C$6:$C$171, "&lt;="&amp;Z15, $A$6:$A$171, "&lt;&gt;F",$G$6:$G$171, "A")</f>
        <v>0</v>
      </c>
      <c r="AA9" s="701">
        <f>SUM(U9:Y9)</f>
        <v>0</v>
      </c>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row>
    <row r="10" spans="1:94" s="466" customFormat="1" ht="30" customHeight="1" thickTop="1">
      <c r="A10" s="316" t="s">
        <v>1634</v>
      </c>
      <c r="B10" s="348" t="s">
        <v>3953</v>
      </c>
      <c r="C10" s="257">
        <v>43420</v>
      </c>
      <c r="D10" s="239">
        <v>45260</v>
      </c>
      <c r="E10" s="528" t="str">
        <f t="shared" ca="1" si="0"/>
        <v>CADUCADO</v>
      </c>
      <c r="F10" s="528" t="str">
        <f t="shared" ca="1" si="1"/>
        <v>ALERTA</v>
      </c>
      <c r="G10" s="237" t="s">
        <v>1305</v>
      </c>
      <c r="H10" s="242" t="s">
        <v>3930</v>
      </c>
      <c r="I10" s="325" t="s">
        <v>3923</v>
      </c>
      <c r="J10" s="773" t="s">
        <v>3924</v>
      </c>
      <c r="K10" s="998" t="s">
        <v>3962</v>
      </c>
      <c r="L10" s="427"/>
      <c r="M10" s="427"/>
      <c r="N10" s="427"/>
      <c r="O10" s="459"/>
      <c r="P10" s="459"/>
      <c r="Q10" s="459"/>
      <c r="R10" s="459"/>
      <c r="S10" s="459"/>
      <c r="T10" s="550"/>
      <c r="U10" s="672"/>
      <c r="V10" s="672"/>
      <c r="W10" s="672"/>
      <c r="X10" s="672"/>
      <c r="Y10" s="672"/>
      <c r="Z10" s="672"/>
      <c r="AA10" s="550"/>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row>
    <row r="11" spans="1:94" ht="31.5" customHeight="1">
      <c r="A11" s="316" t="s">
        <v>1634</v>
      </c>
      <c r="B11" s="348" t="s">
        <v>3954</v>
      </c>
      <c r="C11" s="257">
        <v>43420</v>
      </c>
      <c r="D11" s="239">
        <v>45260</v>
      </c>
      <c r="E11" s="528" t="str">
        <f t="shared" ca="1" si="0"/>
        <v>CADUCADO</v>
      </c>
      <c r="F11" s="528" t="str">
        <f t="shared" ca="1" si="1"/>
        <v>ALERTA</v>
      </c>
      <c r="G11" s="237" t="s">
        <v>1305</v>
      </c>
      <c r="H11" s="242" t="s">
        <v>3931</v>
      </c>
      <c r="I11" s="325" t="s">
        <v>3923</v>
      </c>
      <c r="J11" s="773" t="s">
        <v>3924</v>
      </c>
      <c r="K11" s="998" t="s">
        <v>3963</v>
      </c>
      <c r="O11" s="459"/>
      <c r="P11" s="459"/>
      <c r="Q11" s="459"/>
      <c r="R11" s="459"/>
      <c r="S11" s="459"/>
      <c r="T11" s="2"/>
      <c r="U11" s="673"/>
      <c r="V11" s="673"/>
      <c r="W11" s="673"/>
      <c r="X11" s="673"/>
      <c r="Y11" s="673"/>
      <c r="Z11" s="673"/>
      <c r="AA11" s="2"/>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row>
    <row r="12" spans="1:94" ht="35.25" customHeight="1">
      <c r="A12" s="316" t="s">
        <v>1634</v>
      </c>
      <c r="B12" s="348" t="s">
        <v>3955</v>
      </c>
      <c r="C12" s="257">
        <v>43420</v>
      </c>
      <c r="D12" s="239">
        <v>45260</v>
      </c>
      <c r="E12" s="528" t="str">
        <f t="shared" ca="1" si="0"/>
        <v>CADUCADO</v>
      </c>
      <c r="F12" s="528" t="str">
        <f t="shared" ca="1" si="1"/>
        <v>ALERTA</v>
      </c>
      <c r="G12" s="237" t="s">
        <v>1305</v>
      </c>
      <c r="H12" s="242" t="s">
        <v>3932</v>
      </c>
      <c r="I12" s="325" t="s">
        <v>3923</v>
      </c>
      <c r="J12" s="773" t="s">
        <v>3924</v>
      </c>
      <c r="K12" s="998" t="s">
        <v>3964</v>
      </c>
      <c r="O12" s="459"/>
      <c r="P12" s="459"/>
      <c r="Q12" s="459"/>
      <c r="R12" s="459"/>
      <c r="S12" s="459"/>
      <c r="T12" s="459"/>
      <c r="U12" s="459"/>
      <c r="V12" s="459"/>
      <c r="W12" s="459"/>
    </row>
    <row r="13" spans="1:94" ht="30">
      <c r="A13" s="316" t="s">
        <v>1634</v>
      </c>
      <c r="B13" s="348" t="s">
        <v>3956</v>
      </c>
      <c r="C13" s="257">
        <v>43420</v>
      </c>
      <c r="D13" s="239">
        <v>45260</v>
      </c>
      <c r="E13" s="528" t="str">
        <f t="shared" ca="1" si="0"/>
        <v>CADUCADO</v>
      </c>
      <c r="F13" s="528" t="str">
        <f t="shared" ca="1" si="1"/>
        <v>ALERTA</v>
      </c>
      <c r="G13" s="237" t="s">
        <v>1305</v>
      </c>
      <c r="H13" s="242" t="s">
        <v>3933</v>
      </c>
      <c r="I13" s="325" t="s">
        <v>3923</v>
      </c>
      <c r="J13" s="773" t="s">
        <v>3924</v>
      </c>
      <c r="K13" s="998" t="s">
        <v>3965</v>
      </c>
      <c r="O13" s="459"/>
      <c r="P13" s="459"/>
      <c r="Q13" s="459"/>
      <c r="R13" s="459"/>
      <c r="S13" s="459"/>
      <c r="T13" s="459"/>
      <c r="U13" s="459"/>
      <c r="V13" s="459"/>
      <c r="W13" s="459"/>
    </row>
    <row r="14" spans="1:94" ht="30">
      <c r="A14" s="316" t="s">
        <v>1634</v>
      </c>
      <c r="B14" s="348" t="s">
        <v>3957</v>
      </c>
      <c r="C14" s="257">
        <v>43420</v>
      </c>
      <c r="D14" s="239">
        <v>45260</v>
      </c>
      <c r="E14" s="528" t="str">
        <f t="shared" ca="1" si="0"/>
        <v>CADUCADO</v>
      </c>
      <c r="F14" s="528" t="str">
        <f t="shared" ca="1" si="1"/>
        <v>ALERTA</v>
      </c>
      <c r="G14" s="237" t="s">
        <v>1305</v>
      </c>
      <c r="H14" s="242" t="s">
        <v>3934</v>
      </c>
      <c r="I14" s="325" t="s">
        <v>3923</v>
      </c>
      <c r="J14" s="773" t="s">
        <v>3924</v>
      </c>
      <c r="K14" s="998" t="s">
        <v>3966</v>
      </c>
      <c r="O14" s="459"/>
      <c r="P14" s="459"/>
      <c r="Q14" s="459"/>
      <c r="R14" s="459"/>
      <c r="S14" s="459"/>
      <c r="T14" s="459"/>
      <c r="U14" s="459"/>
      <c r="V14" s="459"/>
      <c r="W14" s="459"/>
    </row>
    <row r="15" spans="1:94" ht="30">
      <c r="A15" s="316" t="s">
        <v>1634</v>
      </c>
      <c r="B15" s="348" t="s">
        <v>3942</v>
      </c>
      <c r="C15" s="257">
        <v>43420</v>
      </c>
      <c r="D15" s="239">
        <v>45260</v>
      </c>
      <c r="E15" s="528" t="str">
        <f t="shared" ca="1" si="0"/>
        <v>CADUCADO</v>
      </c>
      <c r="F15" s="528" t="str">
        <f t="shared" ca="1" si="1"/>
        <v>ALERTA</v>
      </c>
      <c r="G15" s="237" t="s">
        <v>1305</v>
      </c>
      <c r="H15" s="242" t="s">
        <v>3935</v>
      </c>
      <c r="I15" s="325" t="s">
        <v>3923</v>
      </c>
      <c r="J15" s="773" t="s">
        <v>3924</v>
      </c>
      <c r="K15" s="998" t="s">
        <v>3967</v>
      </c>
      <c r="O15" s="459"/>
      <c r="P15" s="459"/>
      <c r="Q15" s="459"/>
      <c r="R15" s="459"/>
      <c r="S15" s="459"/>
      <c r="T15" s="459"/>
      <c r="U15" s="459"/>
      <c r="V15" s="459"/>
      <c r="W15" s="459"/>
    </row>
    <row r="16" spans="1:94" ht="30">
      <c r="A16" s="316" t="s">
        <v>1634</v>
      </c>
      <c r="B16" s="348" t="s">
        <v>3943</v>
      </c>
      <c r="C16" s="257">
        <v>43420</v>
      </c>
      <c r="D16" s="239">
        <v>45260</v>
      </c>
      <c r="E16" s="528" t="str">
        <f t="shared" ca="1" si="0"/>
        <v>CADUCADO</v>
      </c>
      <c r="F16" s="528" t="str">
        <f t="shared" ca="1" si="1"/>
        <v>ALERTA</v>
      </c>
      <c r="G16" s="237" t="s">
        <v>1305</v>
      </c>
      <c r="H16" s="242" t="s">
        <v>3936</v>
      </c>
      <c r="I16" s="325" t="s">
        <v>3923</v>
      </c>
      <c r="J16" s="773" t="s">
        <v>3924</v>
      </c>
      <c r="K16" s="998" t="s">
        <v>3968</v>
      </c>
      <c r="O16" s="459"/>
      <c r="P16" s="459"/>
      <c r="Q16" s="459"/>
      <c r="R16" s="459"/>
      <c r="S16" s="459"/>
      <c r="T16" s="459"/>
      <c r="U16" s="459"/>
      <c r="V16" s="459"/>
      <c r="W16" s="459"/>
    </row>
    <row r="17" spans="1:29" ht="30">
      <c r="A17" s="316" t="s">
        <v>1634</v>
      </c>
      <c r="B17" s="348" t="s">
        <v>3944</v>
      </c>
      <c r="C17" s="257">
        <v>43420</v>
      </c>
      <c r="D17" s="239">
        <v>45260</v>
      </c>
      <c r="E17" s="528" t="str">
        <f t="shared" ca="1" si="0"/>
        <v>CADUCADO</v>
      </c>
      <c r="F17" s="528" t="str">
        <f t="shared" ca="1" si="1"/>
        <v>ALERTA</v>
      </c>
      <c r="G17" s="237" t="s">
        <v>1305</v>
      </c>
      <c r="H17" s="242" t="s">
        <v>3937</v>
      </c>
      <c r="I17" s="242" t="s">
        <v>3923</v>
      </c>
      <c r="J17" s="773" t="s">
        <v>3924</v>
      </c>
      <c r="K17" s="998" t="s">
        <v>3969</v>
      </c>
      <c r="O17" s="459"/>
      <c r="P17" s="459"/>
      <c r="Q17" s="459"/>
      <c r="R17" s="459"/>
      <c r="S17" s="459"/>
      <c r="T17" s="459"/>
      <c r="U17" s="459"/>
      <c r="V17" s="459"/>
      <c r="W17" s="459"/>
    </row>
    <row r="18" spans="1:29" ht="30">
      <c r="A18" s="316" t="s">
        <v>1634</v>
      </c>
      <c r="B18" s="348" t="s">
        <v>3945</v>
      </c>
      <c r="C18" s="257">
        <v>43420</v>
      </c>
      <c r="D18" s="239">
        <v>45260</v>
      </c>
      <c r="E18" s="528" t="str">
        <f t="shared" ca="1" si="0"/>
        <v>CADUCADO</v>
      </c>
      <c r="F18" s="528" t="str">
        <f t="shared" ca="1" si="1"/>
        <v>ALERTA</v>
      </c>
      <c r="G18" s="237" t="s">
        <v>1305</v>
      </c>
      <c r="H18" s="325" t="s">
        <v>3938</v>
      </c>
      <c r="I18" s="325" t="s">
        <v>3923</v>
      </c>
      <c r="J18" s="773" t="s">
        <v>3924</v>
      </c>
      <c r="K18" s="1000">
        <v>7249</v>
      </c>
      <c r="O18" s="459"/>
      <c r="P18" s="459"/>
      <c r="Q18" s="459"/>
      <c r="R18" s="459"/>
      <c r="S18" s="459"/>
      <c r="T18" s="459"/>
      <c r="U18" s="459"/>
      <c r="V18" s="459"/>
      <c r="W18" s="459"/>
    </row>
    <row r="19" spans="1:29" ht="30">
      <c r="A19" s="316" t="s">
        <v>1634</v>
      </c>
      <c r="B19" s="348" t="s">
        <v>3946</v>
      </c>
      <c r="C19" s="257">
        <v>43420</v>
      </c>
      <c r="D19" s="239">
        <v>45260</v>
      </c>
      <c r="E19" s="528" t="str">
        <f t="shared" ca="1" si="0"/>
        <v>CADUCADO</v>
      </c>
      <c r="F19" s="528" t="str">
        <f t="shared" ca="1" si="1"/>
        <v>ALERTA</v>
      </c>
      <c r="G19" s="237" t="s">
        <v>1305</v>
      </c>
      <c r="H19" s="325" t="s">
        <v>3939</v>
      </c>
      <c r="I19" s="325" t="s">
        <v>3923</v>
      </c>
      <c r="J19" s="773" t="s">
        <v>3924</v>
      </c>
      <c r="K19" s="1000">
        <v>7269</v>
      </c>
      <c r="O19" s="459"/>
      <c r="P19" s="459"/>
      <c r="Q19" s="459"/>
      <c r="R19" s="459"/>
      <c r="S19" s="459"/>
      <c r="T19" s="459"/>
      <c r="U19" s="459"/>
      <c r="V19" s="459"/>
      <c r="W19" s="459"/>
    </row>
    <row r="20" spans="1:29" ht="30">
      <c r="A20" s="316" t="s">
        <v>1634</v>
      </c>
      <c r="B20" s="348" t="s">
        <v>3947</v>
      </c>
      <c r="C20" s="257">
        <v>43420</v>
      </c>
      <c r="D20" s="239">
        <v>45260</v>
      </c>
      <c r="E20" s="528" t="str">
        <f t="shared" ca="1" si="0"/>
        <v>CADUCADO</v>
      </c>
      <c r="F20" s="528" t="str">
        <f t="shared" ca="1" si="1"/>
        <v>ALERTA</v>
      </c>
      <c r="G20" s="237" t="s">
        <v>1305</v>
      </c>
      <c r="H20" s="325" t="s">
        <v>3940</v>
      </c>
      <c r="I20" s="325" t="s">
        <v>3923</v>
      </c>
      <c r="J20" s="773" t="s">
        <v>3924</v>
      </c>
      <c r="K20" s="1000">
        <v>7360</v>
      </c>
      <c r="O20" s="459"/>
      <c r="P20" s="459"/>
      <c r="Q20" s="459"/>
      <c r="R20" s="459"/>
      <c r="S20" s="459"/>
      <c r="T20" s="459"/>
      <c r="U20" s="459"/>
      <c r="V20" s="459"/>
      <c r="W20" s="459"/>
    </row>
    <row r="21" spans="1:29" ht="30">
      <c r="A21" s="316" t="s">
        <v>1634</v>
      </c>
      <c r="B21" s="348" t="s">
        <v>3948</v>
      </c>
      <c r="C21" s="257">
        <v>43420</v>
      </c>
      <c r="D21" s="239">
        <v>45260</v>
      </c>
      <c r="E21" s="528" t="str">
        <f t="shared" ca="1" si="0"/>
        <v>CADUCADO</v>
      </c>
      <c r="F21" s="528" t="str">
        <f t="shared" ca="1" si="1"/>
        <v>ALERTA</v>
      </c>
      <c r="G21" s="237" t="s">
        <v>1305</v>
      </c>
      <c r="H21" s="325" t="s">
        <v>3941</v>
      </c>
      <c r="I21" s="325" t="s">
        <v>3923</v>
      </c>
      <c r="J21" s="773" t="s">
        <v>3924</v>
      </c>
      <c r="K21" s="1000">
        <v>7386</v>
      </c>
      <c r="O21" s="459"/>
      <c r="P21" s="459"/>
      <c r="Q21" s="459"/>
      <c r="R21" s="459"/>
      <c r="S21" s="459"/>
      <c r="T21" s="459"/>
      <c r="U21" s="459"/>
      <c r="V21" s="459"/>
      <c r="W21" s="459"/>
    </row>
    <row r="22" spans="1:29" s="1557" customFormat="1" ht="33" customHeight="1">
      <c r="A22" s="1541" t="s">
        <v>1635</v>
      </c>
      <c r="B22" s="1542" t="s">
        <v>4395</v>
      </c>
      <c r="C22" s="1543">
        <v>43689</v>
      </c>
      <c r="D22" s="1544">
        <v>45535</v>
      </c>
      <c r="E22" s="1545"/>
      <c r="F22" s="1545"/>
      <c r="G22" s="1542" t="s">
        <v>1305</v>
      </c>
      <c r="H22" s="1540" t="s">
        <v>4394</v>
      </c>
      <c r="I22" s="1546" t="s">
        <v>4396</v>
      </c>
      <c r="J22" s="1547" t="s">
        <v>3924</v>
      </c>
      <c r="K22" s="1548"/>
      <c r="L22" s="1549"/>
      <c r="M22" s="1549" t="str">
        <f>IF(ISNUMBER(FIND("/",$B22,1)),MID($B22,1,FIND("/",$B22,1)-1),$B22)</f>
        <v>D1908-38</v>
      </c>
      <c r="N22" s="1549" t="str">
        <f>IF(ISNUMBER(FIND("/",$B22,1)),MID($B22,FIND("/",$B22,1)+1,LEN($B22)),"")</f>
        <v/>
      </c>
      <c r="O22" s="1550" t="s">
        <v>1649</v>
      </c>
      <c r="P22" s="1550" t="s">
        <v>1636</v>
      </c>
      <c r="Q22" s="1551" t="s">
        <v>1641</v>
      </c>
      <c r="R22" s="1552"/>
      <c r="S22" s="1552"/>
      <c r="T22" s="1553"/>
      <c r="U22" s="1554">
        <f>COUNTIFS($C$6:$C$242, "&gt;="&amp;U29, $C$6:$C$242, "&lt;="&amp;U30, $A$6:$A$242, "&lt;&gt;F")</f>
        <v>0</v>
      </c>
      <c r="V22" s="1554">
        <f>COUNTIFS($C$6:$C$242, "&gt;="&amp;V29, $C$6:$C$242, "&lt;="&amp;V30, $A$6:$A$242, "&lt;&gt;F")</f>
        <v>0</v>
      </c>
      <c r="W22" s="1554">
        <f>COUNTIFS($C$6:$C$242, "&gt;="&amp;W29, $C$6:$C$242, "&lt;="&amp;W30, $A$6:$A$242, "&lt;&gt;F")</f>
        <v>0</v>
      </c>
      <c r="X22" s="1554">
        <f>COUNTIFS($C$6:$C$242, "&gt;="&amp;X29, $C$6:$C$242, "&lt;="&amp;X30, $A$6:$A$242, "&lt;&gt;F")</f>
        <v>0</v>
      </c>
      <c r="Y22" s="1554">
        <f>COUNTIFS($C$6:$C$242, "&gt;="&amp;Y29, $C$6:$C$242, "&lt;="&amp;Y30, $A$6:$A$242, "&lt;&gt;F")</f>
        <v>0</v>
      </c>
      <c r="Z22" s="1554">
        <f>COUNTIFS($C$6:$C$242,"&gt;="&amp;Z29, $C$6:$C$242, "&lt;="&amp;Z30, $A$6:$A$242, "&lt;&gt;F")</f>
        <v>0</v>
      </c>
      <c r="AA22" s="1555">
        <f>SUM(U22:Y22)</f>
        <v>0</v>
      </c>
      <c r="AB22" s="1556"/>
      <c r="AC22" s="1556"/>
    </row>
    <row r="23" spans="1:29" s="63" customFormat="1" ht="21" customHeight="1">
      <c r="A23" s="311" t="s">
        <v>1634</v>
      </c>
      <c r="B23" s="204" t="s">
        <v>4387</v>
      </c>
      <c r="C23" s="257">
        <v>43689</v>
      </c>
      <c r="D23" s="239">
        <v>45535</v>
      </c>
      <c r="E23" s="548"/>
      <c r="F23" s="548"/>
      <c r="G23" s="237" t="s">
        <v>1305</v>
      </c>
      <c r="H23" s="203" t="s">
        <v>4391</v>
      </c>
      <c r="I23" s="256"/>
      <c r="J23" s="252" t="s">
        <v>3924</v>
      </c>
      <c r="K23" s="279">
        <v>7072</v>
      </c>
      <c r="L23" s="88"/>
      <c r="M23" s="88" t="str">
        <f>IF(ISNUMBER(FIND("/",$B23,1)),MID($B23,1,FIND("/",$B23,1)-1),$B23)</f>
        <v>D1908-38</v>
      </c>
      <c r="N23" s="88" t="str">
        <f>IF(ISNUMBER(FIND("/",$B23,1)),MID($B23,FIND("/",$B23,1)+1,LEN($B23)),"")</f>
        <v>01</v>
      </c>
      <c r="O23" s="893" t="s">
        <v>1633</v>
      </c>
      <c r="P23" s="894"/>
      <c r="Q23" s="895">
        <v>3</v>
      </c>
      <c r="R23" s="734"/>
      <c r="S23" s="734"/>
      <c r="T23" s="873" t="s">
        <v>2873</v>
      </c>
      <c r="U23" s="896">
        <f>COUNTIFS($C$6:$C$242, "&gt;="&amp;U29, $C$6:$C$242, "&lt;="&amp;U30, $A$6:$A$242, "&lt;&gt;F",$G$6:$G$242, "A" )</f>
        <v>0</v>
      </c>
      <c r="V23" s="896">
        <f>COUNTIFS($C$6:$C$242, "&gt;="&amp;V29, $C$6:$C$242, "&lt;="&amp;V30, $A$6:$A$242, "&lt;&gt;F",$G$6:$G$242, "A" )</f>
        <v>0</v>
      </c>
      <c r="W23" s="896">
        <f>COUNTIFS($C$6:$C$242, "&gt;="&amp;W29, $C$6:$C$242, "&lt;="&amp;W30, $A$6:$A$242, "&lt;&gt;F",$G$6:$G$242, "A" )</f>
        <v>0</v>
      </c>
      <c r="X23" s="896">
        <f>COUNTIFS($C$6:$C$242, "&gt;="&amp;X29, $C$6:$C$242, "&lt;="&amp;X30, $A$6:$A$242, "&lt;&gt;F",$G$6:$G$242, "A" )</f>
        <v>0</v>
      </c>
      <c r="Y23" s="896">
        <f>COUNTIFS($C$6:$C$242, "&gt;="&amp;Y29, $C$6:$C$242, "&lt;="&amp;Y30, $A$6:$A$242, "&lt;&gt;F",$G$6:$G$242, "A" )</f>
        <v>0</v>
      </c>
      <c r="Z23" s="896">
        <f>COUNTIFS($C$6:$C$242,"&gt;="&amp;Z30, $C$6:$C$242, "&lt;="&amp;Z31, $A$6:$A$242, "&lt;&gt;F",$G$6:$G$242, "A")</f>
        <v>0</v>
      </c>
      <c r="AA23" s="897">
        <f>SUM(U23:Y23)</f>
        <v>0</v>
      </c>
    </row>
    <row r="24" spans="1:29" s="1539" customFormat="1" ht="20.25" customHeight="1">
      <c r="A24" s="1527" t="s">
        <v>1634</v>
      </c>
      <c r="B24" s="698" t="s">
        <v>4388</v>
      </c>
      <c r="C24" s="257">
        <v>43689</v>
      </c>
      <c r="D24" s="239">
        <v>45535</v>
      </c>
      <c r="E24" s="548"/>
      <c r="F24" s="548"/>
      <c r="G24" s="237" t="s">
        <v>1305</v>
      </c>
      <c r="H24" s="1528" t="s">
        <v>4392</v>
      </c>
      <c r="I24" s="1529"/>
      <c r="J24" s="1530" t="s">
        <v>3924</v>
      </c>
      <c r="K24" s="1558">
        <v>7159</v>
      </c>
      <c r="L24" s="1531"/>
      <c r="M24" s="1531" t="str">
        <f>IF(ISNUMBER(FIND("/",$B24,1)),MID($B24,1,FIND("/",$B24,1)-1),$B24)</f>
        <v>D1908-38</v>
      </c>
      <c r="N24" s="1531" t="str">
        <f>IF(ISNUMBER(FIND("/",$B24,1)),MID($B24,FIND("/",$B24,1)+1,LEN($B24)),"")</f>
        <v>02</v>
      </c>
      <c r="O24" s="1532" t="s">
        <v>1639</v>
      </c>
      <c r="P24" s="1533"/>
      <c r="Q24" s="1534">
        <v>3</v>
      </c>
      <c r="R24" s="1535"/>
      <c r="S24" s="1535"/>
      <c r="T24" s="1536" t="s">
        <v>2874</v>
      </c>
      <c r="U24" s="1537">
        <f>COUNTIFS($C$6:$C$242, "&gt;="&amp;U29, $C$6:$C$242, "&lt;="&amp;U30, $A$6:$A$242, "&lt;&gt;F",$G$6:$G$242, "B" )</f>
        <v>0</v>
      </c>
      <c r="V24" s="1537">
        <f>COUNTIFS($C$6:$C$242, "&gt;="&amp;V29, $C$6:$C$242, "&lt;="&amp;V30, $A$6:$A$242, "&lt;&gt;F",$G$6:$G$242, "B" )</f>
        <v>0</v>
      </c>
      <c r="W24" s="1537">
        <f>COUNTIFS($C$6:$C$242, "&gt;="&amp;W29, $C$6:$C$242, "&lt;="&amp;W30, $A$6:$A$242, "&lt;&gt;F",$G$6:$G$242, "B" )</f>
        <v>0</v>
      </c>
      <c r="X24" s="1537">
        <f>COUNTIFS($C$6:$C$242, "&gt;="&amp;X29, $C$6:$C$242, "&lt;="&amp;X30, $A$6:$A$242, "&lt;&gt;F",$G$6:$G$242, "B" )</f>
        <v>0</v>
      </c>
      <c r="Y24" s="1537">
        <f>COUNTIFS($C$6:$C$242, "&gt;="&amp;Y29, $C$6:$C$242, "&lt;="&amp;Y30, $A$6:$A$242, "&lt;&gt;F",$G$6:$G$242, "B" )</f>
        <v>0</v>
      </c>
      <c r="Z24" s="1537">
        <f>COUNTIFS($C$6:$C$242,"&gt;="&amp;Z31, $C$6:$C$242, "&lt;="&amp;Z32, $A$6:$A$242, "&lt;&gt;F",$G$6:$G$242, "A")</f>
        <v>0</v>
      </c>
      <c r="AA24" s="1538">
        <f>SUM(U24:Y24)</f>
        <v>0</v>
      </c>
    </row>
    <row r="25" spans="1:29" s="4" customFormat="1" ht="20.25" customHeight="1">
      <c r="A25" s="1524" t="s">
        <v>1634</v>
      </c>
      <c r="B25" s="247" t="s">
        <v>4389</v>
      </c>
      <c r="C25" s="257">
        <v>43689</v>
      </c>
      <c r="D25" s="239">
        <v>45535</v>
      </c>
      <c r="E25" s="548"/>
      <c r="F25" s="548"/>
      <c r="G25" s="237" t="s">
        <v>1305</v>
      </c>
      <c r="H25" s="294" t="s">
        <v>4393</v>
      </c>
      <c r="I25" s="295"/>
      <c r="J25" s="1525" t="s">
        <v>3924</v>
      </c>
      <c r="K25" s="1559">
        <v>7160</v>
      </c>
      <c r="L25" s="23"/>
      <c r="M25" s="23"/>
      <c r="N25" s="23"/>
      <c r="O25" s="103"/>
      <c r="P25" s="103"/>
      <c r="Q25" s="381"/>
      <c r="R25"/>
      <c r="S25"/>
      <c r="T25" s="1526"/>
      <c r="U25" s="683"/>
      <c r="V25" s="683"/>
      <c r="W25" s="683"/>
      <c r="X25" s="683"/>
      <c r="Y25" s="683"/>
      <c r="Z25" s="683"/>
      <c r="AA25" s="700"/>
    </row>
    <row r="26" spans="1:29" s="4" customFormat="1" ht="20.25" customHeight="1">
      <c r="A26" s="1523" t="s">
        <v>1634</v>
      </c>
      <c r="B26" s="204" t="s">
        <v>4390</v>
      </c>
      <c r="C26" s="257">
        <v>43689</v>
      </c>
      <c r="D26" s="239">
        <v>45535</v>
      </c>
      <c r="E26" s="548"/>
      <c r="F26" s="548"/>
      <c r="G26" s="237" t="s">
        <v>1305</v>
      </c>
      <c r="H26" s="203" t="s">
        <v>4397</v>
      </c>
      <c r="I26" s="256"/>
      <c r="J26" s="252" t="s">
        <v>3924</v>
      </c>
      <c r="K26" s="1560">
        <v>7378</v>
      </c>
      <c r="L26" s="23"/>
      <c r="M26" s="23"/>
      <c r="N26" s="23"/>
      <c r="O26" s="103"/>
      <c r="P26" s="103"/>
      <c r="Q26" s="381"/>
      <c r="R26"/>
      <c r="S26"/>
      <c r="T26" s="680"/>
      <c r="U26" s="683"/>
      <c r="V26" s="683"/>
      <c r="W26" s="683"/>
      <c r="X26" s="683"/>
      <c r="Y26" s="683"/>
      <c r="Z26" s="683"/>
      <c r="AA26" s="700"/>
    </row>
    <row r="27" spans="1:29">
      <c r="A27" s="2305" t="s">
        <v>2240</v>
      </c>
      <c r="B27" s="2306"/>
      <c r="C27" s="462"/>
      <c r="D27" s="427"/>
      <c r="E27" s="427"/>
      <c r="F27" s="427"/>
      <c r="G27" s="461"/>
      <c r="H27" s="508"/>
      <c r="I27" s="446"/>
      <c r="M27" s="427" t="str">
        <f>IF(ISNUMBER(FIND("/",$B29,1)),MID($B29,1,FIND("/",$B29,1)-1),$B29)</f>
        <v>SISTEMAS</v>
      </c>
      <c r="N27" s="427" t="str">
        <f>IF(ISNUMBER(FIND("/",$B29,1)),MID($B29,FIND("/",$B29,1)+1,LEN($B29)),"")</f>
        <v/>
      </c>
      <c r="O27" s="459"/>
      <c r="P27" s="459"/>
      <c r="Q27" s="459"/>
      <c r="R27" s="459"/>
      <c r="S27" s="459"/>
      <c r="T27" s="459"/>
      <c r="U27" s="459"/>
      <c r="V27" s="459"/>
      <c r="W27" s="459"/>
    </row>
    <row r="28" spans="1:29">
      <c r="G28" s="461"/>
      <c r="H28" s="441"/>
      <c r="I28" s="446"/>
      <c r="M28" s="427">
        <f>IF(ISNUMBER(FIND("/",$B30,1)),MID($B30,1,FIND("/",$B30,1)-1),$B30)</f>
        <v>0</v>
      </c>
      <c r="N28" s="427" t="str">
        <f>IF(ISNUMBER(FIND("/",$B30,1)),MID($B30,FIND("/",$B30,1)+1,LEN($B30)),"")</f>
        <v/>
      </c>
      <c r="O28" s="459"/>
      <c r="P28" s="459"/>
      <c r="Q28" s="459"/>
      <c r="R28" s="459"/>
      <c r="S28" s="459"/>
      <c r="T28" s="459"/>
      <c r="U28" s="459"/>
      <c r="V28" s="459"/>
      <c r="W28" s="459"/>
    </row>
    <row r="29" spans="1:29" ht="30">
      <c r="A29" s="515" t="s">
        <v>1645</v>
      </c>
      <c r="B29" s="515" t="s">
        <v>1646</v>
      </c>
      <c r="C29" s="515" t="s">
        <v>1647</v>
      </c>
      <c r="D29" s="515" t="s">
        <v>1648</v>
      </c>
      <c r="E29" s="670"/>
      <c r="F29" s="670"/>
      <c r="G29" s="461"/>
      <c r="H29" s="464"/>
      <c r="I29" s="446"/>
      <c r="M29" s="427" t="e">
        <f>IF(ISNUMBER(FIND("/",#REF!,1)),MID(#REF!,1,FIND("/",#REF!,1)-1),#REF!)</f>
        <v>#REF!</v>
      </c>
      <c r="N29" s="427" t="str">
        <f>IF(ISNUMBER(FIND("/",#REF!,1)),MID(#REF!,FIND("/",#REF!,1)+1,LEN(#REF!)),"")</f>
        <v/>
      </c>
      <c r="O29" s="459"/>
      <c r="P29" s="459"/>
      <c r="Q29" s="459"/>
      <c r="R29" s="459"/>
      <c r="S29" s="459"/>
      <c r="T29" s="459"/>
      <c r="U29" s="459"/>
      <c r="V29" s="459"/>
      <c r="W29" s="459"/>
    </row>
    <row r="30" spans="1:29">
      <c r="A30" s="514">
        <f>COUNTIF($A5:$A27,"P")</f>
        <v>0</v>
      </c>
      <c r="B30" s="514">
        <f>COUNTIF($A5:$A27,"S*")</f>
        <v>0</v>
      </c>
      <c r="C30" s="514">
        <f>COUNTIF($A5:$A27,"F")</f>
        <v>2</v>
      </c>
      <c r="D30" s="514">
        <f>COUNTIF($A5:$A27,"P*") + COUNTIF($A5:$A27,"S2") *2 + COUNTIF($A5:$A27,"S3") *3 + COUNTIF($A5:$A27,"S4") *4</f>
        <v>20</v>
      </c>
      <c r="E30" s="443"/>
      <c r="F30" s="443"/>
      <c r="G30" s="461"/>
      <c r="H30" s="464"/>
      <c r="I30" s="446"/>
      <c r="M30" s="427">
        <f t="shared" ref="M30:M37" si="2">IF(ISNUMBER(FIND("/",$B31,1)),MID($B31,1,FIND("/",$B31,1)-1),$B31)</f>
        <v>0</v>
      </c>
      <c r="N30" s="427" t="str">
        <f t="shared" ref="N30:N37" si="3">IF(ISNUMBER(FIND("/",$B31,1)),MID($B31,FIND("/",$B31,1)+1,LEN($B31)),"")</f>
        <v/>
      </c>
      <c r="O30" s="459"/>
      <c r="P30" s="459"/>
      <c r="Q30" s="459"/>
      <c r="R30" s="459"/>
      <c r="S30" s="459"/>
      <c r="T30" s="459"/>
      <c r="U30" s="459"/>
      <c r="V30" s="459"/>
      <c r="W30" s="459"/>
    </row>
    <row r="31" spans="1:29">
      <c r="A31" s="85"/>
      <c r="B31" s="461"/>
      <c r="C31" s="462"/>
      <c r="D31" s="427"/>
      <c r="E31" s="427"/>
      <c r="F31" s="427"/>
      <c r="G31" s="461"/>
      <c r="H31" s="464"/>
      <c r="I31" s="446"/>
      <c r="M31" s="427">
        <f t="shared" si="2"/>
        <v>0</v>
      </c>
      <c r="N31" s="427" t="str">
        <f t="shared" si="3"/>
        <v/>
      </c>
      <c r="O31" s="459"/>
      <c r="P31" s="459"/>
      <c r="Q31" s="459"/>
      <c r="R31" s="459"/>
      <c r="S31" s="459"/>
      <c r="T31" s="459"/>
      <c r="U31" s="459"/>
      <c r="V31" s="459"/>
      <c r="W31" s="459"/>
    </row>
    <row r="32" spans="1:29">
      <c r="A32" s="85"/>
      <c r="B32" s="461"/>
      <c r="C32" s="462"/>
      <c r="D32" s="427"/>
      <c r="E32" s="427"/>
      <c r="F32" s="427"/>
      <c r="G32" s="461"/>
      <c r="H32" s="464"/>
      <c r="I32" s="446"/>
      <c r="M32" s="427">
        <f t="shared" si="2"/>
        <v>0</v>
      </c>
      <c r="N32" s="427" t="str">
        <f t="shared" si="3"/>
        <v/>
      </c>
      <c r="O32" s="459"/>
      <c r="P32" s="459"/>
      <c r="Q32" s="459"/>
      <c r="R32" s="459"/>
      <c r="S32" s="459"/>
      <c r="T32" s="459"/>
      <c r="U32" s="459"/>
      <c r="V32" s="459"/>
      <c r="W32" s="459"/>
    </row>
    <row r="33" spans="1:23">
      <c r="A33" s="85"/>
      <c r="B33" s="461"/>
      <c r="C33" s="462"/>
      <c r="D33" s="427"/>
      <c r="E33" s="427"/>
      <c r="F33" s="427"/>
      <c r="G33" s="461"/>
      <c r="H33" s="464"/>
      <c r="I33" s="446"/>
      <c r="M33" s="427">
        <f t="shared" si="2"/>
        <v>0</v>
      </c>
      <c r="N33" s="427" t="str">
        <f t="shared" si="3"/>
        <v/>
      </c>
      <c r="O33" s="459"/>
      <c r="P33" s="459"/>
      <c r="Q33" s="459"/>
      <c r="R33" s="459"/>
      <c r="S33" s="459"/>
      <c r="T33" s="459"/>
      <c r="U33" s="459"/>
      <c r="V33" s="459"/>
      <c r="W33" s="459"/>
    </row>
    <row r="34" spans="1:23">
      <c r="A34" s="85"/>
      <c r="B34" s="461"/>
      <c r="C34" s="462"/>
      <c r="D34" s="427"/>
      <c r="E34" s="427"/>
      <c r="F34" s="427"/>
      <c r="G34" s="461"/>
      <c r="H34" s="464"/>
      <c r="I34" s="446"/>
      <c r="M34" s="427">
        <f t="shared" si="2"/>
        <v>0</v>
      </c>
      <c r="N34" s="427" t="str">
        <f t="shared" si="3"/>
        <v/>
      </c>
      <c r="O34" s="459"/>
      <c r="P34" s="459"/>
      <c r="Q34" s="459"/>
      <c r="R34" s="459"/>
      <c r="S34" s="459"/>
      <c r="T34" s="459"/>
      <c r="U34" s="459"/>
      <c r="V34" s="459"/>
      <c r="W34" s="459"/>
    </row>
    <row r="35" spans="1:23">
      <c r="A35" s="85"/>
      <c r="B35" s="461"/>
      <c r="C35" s="462"/>
      <c r="D35" s="427"/>
      <c r="E35" s="427"/>
      <c r="F35" s="427"/>
      <c r="G35" s="461"/>
      <c r="H35" s="464"/>
      <c r="I35" s="446"/>
      <c r="M35" s="427">
        <f t="shared" si="2"/>
        <v>0</v>
      </c>
      <c r="N35" s="427" t="str">
        <f t="shared" si="3"/>
        <v/>
      </c>
      <c r="O35" s="459"/>
      <c r="P35" s="459"/>
      <c r="Q35" s="459"/>
      <c r="R35" s="459"/>
      <c r="S35" s="459"/>
      <c r="T35" s="459"/>
      <c r="U35" s="459"/>
      <c r="V35" s="459"/>
      <c r="W35" s="459"/>
    </row>
    <row r="36" spans="1:23">
      <c r="A36" s="85"/>
      <c r="B36" s="461"/>
      <c r="C36" s="462"/>
      <c r="D36" s="427"/>
      <c r="E36" s="427"/>
      <c r="F36" s="427"/>
      <c r="G36" s="461"/>
      <c r="H36" s="464"/>
      <c r="I36" s="446"/>
      <c r="M36" s="427">
        <f t="shared" si="2"/>
        <v>0</v>
      </c>
      <c r="N36" s="427" t="str">
        <f t="shared" si="3"/>
        <v/>
      </c>
      <c r="O36" s="459"/>
      <c r="P36" s="459"/>
      <c r="Q36" s="459"/>
      <c r="R36" s="459"/>
      <c r="S36" s="459"/>
      <c r="T36" s="459"/>
      <c r="U36" s="459"/>
      <c r="V36" s="459"/>
      <c r="W36" s="459"/>
    </row>
    <row r="37" spans="1:23">
      <c r="A37" s="85"/>
      <c r="B37" s="461"/>
      <c r="C37" s="462"/>
      <c r="D37" s="427"/>
      <c r="E37" s="427"/>
      <c r="F37" s="427"/>
      <c r="G37" s="461"/>
      <c r="H37" s="464"/>
      <c r="I37" s="446"/>
      <c r="M37" s="427">
        <f t="shared" si="2"/>
        <v>0</v>
      </c>
      <c r="N37" s="427" t="str">
        <f t="shared" si="3"/>
        <v/>
      </c>
      <c r="O37" s="459"/>
      <c r="P37" s="459"/>
      <c r="Q37" s="459"/>
      <c r="R37" s="459"/>
      <c r="S37" s="459"/>
      <c r="T37" s="459"/>
      <c r="U37" s="459"/>
      <c r="V37" s="459"/>
      <c r="W37" s="459"/>
    </row>
    <row r="38" spans="1:23">
      <c r="A38" s="85"/>
      <c r="B38" s="461"/>
      <c r="C38" s="462"/>
      <c r="D38" s="427"/>
      <c r="E38" s="427"/>
      <c r="F38" s="427"/>
      <c r="G38" s="461"/>
      <c r="H38" s="464"/>
      <c r="I38" s="446"/>
      <c r="M38" s="427">
        <f t="shared" ref="M38:M101" si="4">IF(ISNUMBER(FIND("/",$B39,1)),MID($B39,1,FIND("/",$B39,1)-1),$B39)</f>
        <v>0</v>
      </c>
      <c r="N38" s="427" t="str">
        <f t="shared" ref="N38:N101" si="5">IF(ISNUMBER(FIND("/",$B39,1)),MID($B39,FIND("/",$B39,1)+1,LEN($B39)),"")</f>
        <v/>
      </c>
    </row>
    <row r="39" spans="1:23">
      <c r="A39" s="85"/>
      <c r="B39" s="461"/>
      <c r="C39" s="462"/>
      <c r="D39" s="427"/>
      <c r="E39" s="427"/>
      <c r="F39" s="427"/>
      <c r="G39" s="461"/>
      <c r="H39" s="464"/>
      <c r="I39" s="446"/>
      <c r="M39" s="427">
        <f t="shared" si="4"/>
        <v>0</v>
      </c>
      <c r="N39" s="427" t="str">
        <f t="shared" si="5"/>
        <v/>
      </c>
    </row>
    <row r="40" spans="1:23">
      <c r="A40" s="85"/>
      <c r="B40" s="461"/>
      <c r="C40" s="462"/>
      <c r="D40" s="427"/>
      <c r="E40" s="427"/>
      <c r="F40" s="427"/>
      <c r="G40" s="461"/>
      <c r="H40" s="464"/>
      <c r="I40" s="446"/>
      <c r="M40" s="427">
        <f t="shared" si="4"/>
        <v>0</v>
      </c>
      <c r="N40" s="427" t="str">
        <f t="shared" si="5"/>
        <v/>
      </c>
    </row>
    <row r="41" spans="1:23">
      <c r="A41" s="85"/>
      <c r="B41" s="461"/>
      <c r="C41" s="462"/>
      <c r="D41" s="427"/>
      <c r="E41" s="427"/>
      <c r="F41" s="427"/>
      <c r="G41" s="461"/>
      <c r="H41" s="464"/>
      <c r="I41" s="446"/>
      <c r="M41" s="427">
        <f t="shared" si="4"/>
        <v>0</v>
      </c>
      <c r="N41" s="427" t="str">
        <f t="shared" si="5"/>
        <v/>
      </c>
    </row>
    <row r="42" spans="1:23">
      <c r="A42" s="85"/>
      <c r="B42" s="461"/>
      <c r="C42" s="462"/>
      <c r="D42" s="427"/>
      <c r="E42" s="427"/>
      <c r="F42" s="427"/>
      <c r="G42" s="461"/>
      <c r="H42" s="464"/>
      <c r="I42" s="446"/>
      <c r="M42" s="427">
        <f t="shared" si="4"/>
        <v>0</v>
      </c>
      <c r="N42" s="427" t="str">
        <f t="shared" si="5"/>
        <v/>
      </c>
    </row>
    <row r="43" spans="1:23">
      <c r="A43" s="85"/>
      <c r="C43" s="462"/>
      <c r="D43" s="427"/>
      <c r="E43" s="427"/>
      <c r="F43" s="427"/>
      <c r="G43" s="461"/>
      <c r="H43" s="464"/>
      <c r="I43" s="446"/>
      <c r="M43" s="427">
        <f t="shared" si="4"/>
        <v>0</v>
      </c>
      <c r="N43" s="427" t="str">
        <f t="shared" si="5"/>
        <v/>
      </c>
    </row>
    <row r="44" spans="1:23">
      <c r="A44" s="85"/>
      <c r="B44" s="461"/>
      <c r="C44" s="462"/>
      <c r="D44" s="427"/>
      <c r="E44" s="427"/>
      <c r="F44" s="427"/>
      <c r="G44" s="461"/>
      <c r="H44" s="464"/>
      <c r="I44" s="446"/>
      <c r="M44" s="427">
        <f t="shared" si="4"/>
        <v>0</v>
      </c>
      <c r="N44" s="427" t="str">
        <f t="shared" si="5"/>
        <v/>
      </c>
    </row>
    <row r="45" spans="1:23">
      <c r="A45" s="85"/>
      <c r="B45" s="461"/>
      <c r="C45" s="462"/>
      <c r="D45" s="427"/>
      <c r="E45" s="427"/>
      <c r="F45" s="427"/>
      <c r="G45" s="461"/>
      <c r="H45" s="464"/>
      <c r="I45" s="446"/>
      <c r="M45" s="427">
        <f t="shared" si="4"/>
        <v>0</v>
      </c>
      <c r="N45" s="427" t="str">
        <f t="shared" si="5"/>
        <v/>
      </c>
    </row>
    <row r="46" spans="1:23">
      <c r="A46" s="85"/>
      <c r="B46" s="461"/>
      <c r="C46" s="462"/>
      <c r="D46" s="427"/>
      <c r="E46" s="427"/>
      <c r="F46" s="427"/>
      <c r="G46" s="461"/>
      <c r="H46" s="464"/>
      <c r="I46" s="446"/>
      <c r="M46" s="427">
        <f t="shared" si="4"/>
        <v>0</v>
      </c>
      <c r="N46" s="427" t="str">
        <f t="shared" si="5"/>
        <v/>
      </c>
    </row>
    <row r="47" spans="1:23">
      <c r="A47" s="85"/>
      <c r="B47" s="461"/>
      <c r="C47" s="462"/>
      <c r="D47" s="427"/>
      <c r="E47" s="427"/>
      <c r="F47" s="427"/>
      <c r="G47" s="461"/>
      <c r="H47" s="464"/>
      <c r="I47" s="446"/>
      <c r="M47" s="427">
        <f t="shared" si="4"/>
        <v>0</v>
      </c>
      <c r="N47" s="427" t="str">
        <f t="shared" si="5"/>
        <v/>
      </c>
    </row>
    <row r="48" spans="1:23">
      <c r="A48" s="85"/>
      <c r="B48" s="461"/>
      <c r="C48" s="462"/>
      <c r="D48" s="427"/>
      <c r="E48" s="427"/>
      <c r="F48" s="427"/>
      <c r="G48" s="461"/>
      <c r="H48" s="464"/>
      <c r="I48" s="446"/>
      <c r="M48" s="427">
        <f t="shared" si="4"/>
        <v>0</v>
      </c>
      <c r="N48" s="427" t="str">
        <f t="shared" si="5"/>
        <v/>
      </c>
    </row>
    <row r="49" spans="1:14">
      <c r="A49" s="85"/>
      <c r="B49" s="461"/>
      <c r="C49" s="462"/>
      <c r="D49" s="427"/>
      <c r="E49" s="427"/>
      <c r="F49" s="427"/>
      <c r="G49" s="461"/>
      <c r="H49" s="464"/>
      <c r="I49" s="446"/>
      <c r="M49" s="427">
        <f t="shared" si="4"/>
        <v>0</v>
      </c>
      <c r="N49" s="427" t="str">
        <f t="shared" si="5"/>
        <v/>
      </c>
    </row>
    <row r="50" spans="1:14">
      <c r="A50" s="85"/>
      <c r="B50" s="461"/>
      <c r="C50" s="462"/>
      <c r="D50" s="427"/>
      <c r="E50" s="427"/>
      <c r="F50" s="427"/>
      <c r="G50" s="461"/>
      <c r="H50" s="464"/>
      <c r="I50" s="446"/>
      <c r="M50" s="427">
        <f t="shared" si="4"/>
        <v>0</v>
      </c>
      <c r="N50" s="427" t="str">
        <f t="shared" si="5"/>
        <v/>
      </c>
    </row>
    <row r="51" spans="1:14">
      <c r="A51" s="85"/>
      <c r="B51" s="461"/>
      <c r="C51" s="462"/>
      <c r="D51" s="427"/>
      <c r="E51" s="427"/>
      <c r="F51" s="427"/>
      <c r="G51" s="461"/>
      <c r="H51" s="464"/>
      <c r="I51" s="446"/>
      <c r="M51" s="427">
        <f t="shared" si="4"/>
        <v>0</v>
      </c>
      <c r="N51" s="427" t="str">
        <f t="shared" si="5"/>
        <v/>
      </c>
    </row>
    <row r="52" spans="1:14">
      <c r="A52" s="85"/>
      <c r="B52" s="461"/>
      <c r="C52" s="462"/>
      <c r="D52" s="427"/>
      <c r="E52" s="427"/>
      <c r="F52" s="427"/>
      <c r="G52" s="461"/>
      <c r="H52" s="464"/>
      <c r="I52" s="446"/>
      <c r="M52" s="427">
        <f t="shared" si="4"/>
        <v>0</v>
      </c>
      <c r="N52" s="427" t="str">
        <f t="shared" si="5"/>
        <v/>
      </c>
    </row>
    <row r="53" spans="1:14">
      <c r="A53" s="85"/>
      <c r="B53" s="461"/>
      <c r="C53" s="462"/>
      <c r="D53" s="427"/>
      <c r="E53" s="427"/>
      <c r="F53" s="427"/>
      <c r="G53" s="461"/>
      <c r="H53" s="464"/>
      <c r="I53" s="446"/>
      <c r="M53" s="427">
        <f t="shared" si="4"/>
        <v>0</v>
      </c>
      <c r="N53" s="427" t="str">
        <f t="shared" si="5"/>
        <v/>
      </c>
    </row>
    <row r="54" spans="1:14">
      <c r="A54" s="85"/>
      <c r="B54" s="461"/>
      <c r="C54" s="462"/>
      <c r="D54" s="427"/>
      <c r="E54" s="427"/>
      <c r="F54" s="427"/>
      <c r="G54" s="461"/>
      <c r="H54" s="464"/>
      <c r="I54" s="446"/>
      <c r="M54" s="427">
        <f t="shared" si="4"/>
        <v>0</v>
      </c>
      <c r="N54" s="427" t="str">
        <f t="shared" si="5"/>
        <v/>
      </c>
    </row>
    <row r="55" spans="1:14">
      <c r="A55" s="85"/>
      <c r="B55" s="461"/>
      <c r="C55" s="462"/>
      <c r="D55" s="427"/>
      <c r="E55" s="427"/>
      <c r="F55" s="427"/>
      <c r="G55" s="461"/>
      <c r="H55" s="464"/>
      <c r="I55" s="446"/>
      <c r="M55" s="427">
        <f t="shared" si="4"/>
        <v>0</v>
      </c>
      <c r="N55" s="427" t="str">
        <f t="shared" si="5"/>
        <v/>
      </c>
    </row>
    <row r="56" spans="1:14">
      <c r="A56" s="85"/>
      <c r="B56" s="461"/>
      <c r="C56" s="462"/>
      <c r="D56" s="427"/>
      <c r="E56" s="427"/>
      <c r="F56" s="427"/>
      <c r="G56" s="461"/>
      <c r="H56" s="464"/>
      <c r="I56" s="446"/>
      <c r="M56" s="427">
        <f t="shared" si="4"/>
        <v>0</v>
      </c>
      <c r="N56" s="427" t="str">
        <f t="shared" si="5"/>
        <v/>
      </c>
    </row>
    <row r="57" spans="1:14">
      <c r="A57" s="85"/>
      <c r="B57" s="461"/>
      <c r="C57" s="462"/>
      <c r="D57" s="427"/>
      <c r="E57" s="427"/>
      <c r="F57" s="427"/>
      <c r="G57" s="461"/>
      <c r="H57" s="464"/>
      <c r="I57" s="446"/>
      <c r="M57" s="427">
        <f t="shared" si="4"/>
        <v>0</v>
      </c>
      <c r="N57" s="427" t="str">
        <f t="shared" si="5"/>
        <v/>
      </c>
    </row>
    <row r="58" spans="1:14">
      <c r="A58" s="85"/>
      <c r="B58" s="461"/>
      <c r="C58" s="462"/>
      <c r="D58" s="427"/>
      <c r="E58" s="427"/>
      <c r="F58" s="427"/>
      <c r="G58" s="461"/>
      <c r="H58" s="464"/>
      <c r="I58" s="446"/>
      <c r="M58" s="427">
        <f t="shared" si="4"/>
        <v>0</v>
      </c>
      <c r="N58" s="427" t="str">
        <f t="shared" si="5"/>
        <v/>
      </c>
    </row>
    <row r="59" spans="1:14">
      <c r="A59" s="85"/>
      <c r="B59" s="461"/>
      <c r="C59" s="462"/>
      <c r="D59" s="427"/>
      <c r="E59" s="427"/>
      <c r="F59" s="427"/>
      <c r="G59" s="461"/>
      <c r="H59" s="464"/>
      <c r="I59" s="446"/>
      <c r="M59" s="427">
        <f t="shared" si="4"/>
        <v>0</v>
      </c>
      <c r="N59" s="427" t="str">
        <f t="shared" si="5"/>
        <v/>
      </c>
    </row>
    <row r="60" spans="1:14">
      <c r="A60" s="85"/>
      <c r="B60" s="461"/>
      <c r="C60" s="462"/>
      <c r="D60" s="427"/>
      <c r="E60" s="427"/>
      <c r="F60" s="427"/>
      <c r="G60" s="461"/>
      <c r="H60" s="464"/>
      <c r="I60" s="446"/>
      <c r="M60" s="427">
        <f t="shared" si="4"/>
        <v>0</v>
      </c>
      <c r="N60" s="427" t="str">
        <f t="shared" si="5"/>
        <v/>
      </c>
    </row>
    <row r="61" spans="1:14">
      <c r="A61" s="85"/>
      <c r="B61" s="461"/>
      <c r="C61" s="462"/>
      <c r="D61" s="427"/>
      <c r="E61" s="427"/>
      <c r="F61" s="427"/>
      <c r="G61" s="461"/>
      <c r="H61" s="464"/>
      <c r="I61" s="446"/>
      <c r="M61" s="427">
        <f t="shared" si="4"/>
        <v>0</v>
      </c>
      <c r="N61" s="427" t="str">
        <f t="shared" si="5"/>
        <v/>
      </c>
    </row>
    <row r="62" spans="1:14">
      <c r="A62" s="85"/>
      <c r="B62" s="461"/>
      <c r="C62" s="462"/>
      <c r="D62" s="427"/>
      <c r="E62" s="427"/>
      <c r="F62" s="427"/>
      <c r="G62" s="461"/>
      <c r="H62" s="464"/>
      <c r="I62" s="446"/>
      <c r="M62" s="427">
        <f t="shared" si="4"/>
        <v>0</v>
      </c>
      <c r="N62" s="427" t="str">
        <f t="shared" si="5"/>
        <v/>
      </c>
    </row>
    <row r="63" spans="1:14">
      <c r="A63" s="85"/>
      <c r="B63" s="461"/>
      <c r="C63" s="462"/>
      <c r="D63" s="427"/>
      <c r="E63" s="427"/>
      <c r="F63" s="427"/>
      <c r="G63" s="461"/>
      <c r="H63" s="464"/>
      <c r="I63" s="446"/>
      <c r="M63" s="427">
        <f t="shared" si="4"/>
        <v>0</v>
      </c>
      <c r="N63" s="427" t="str">
        <f t="shared" si="5"/>
        <v/>
      </c>
    </row>
    <row r="64" spans="1:14">
      <c r="A64" s="85"/>
      <c r="B64" s="461"/>
      <c r="C64" s="462"/>
      <c r="D64" s="427"/>
      <c r="E64" s="427"/>
      <c r="F64" s="427"/>
      <c r="G64" s="461"/>
      <c r="H64" s="464"/>
      <c r="I64" s="446"/>
      <c r="M64" s="427">
        <f t="shared" si="4"/>
        <v>0</v>
      </c>
      <c r="N64" s="427" t="str">
        <f t="shared" si="5"/>
        <v/>
      </c>
    </row>
    <row r="65" spans="1:14">
      <c r="A65" s="85"/>
      <c r="B65" s="461"/>
      <c r="C65" s="462"/>
      <c r="D65" s="427"/>
      <c r="E65" s="427"/>
      <c r="F65" s="427"/>
      <c r="G65" s="461"/>
      <c r="H65" s="464"/>
      <c r="I65" s="446"/>
      <c r="M65" s="427">
        <f t="shared" si="4"/>
        <v>0</v>
      </c>
      <c r="N65" s="427" t="str">
        <f t="shared" si="5"/>
        <v/>
      </c>
    </row>
    <row r="66" spans="1:14">
      <c r="A66" s="85"/>
      <c r="B66" s="461"/>
      <c r="C66" s="462"/>
      <c r="D66" s="427"/>
      <c r="E66" s="427"/>
      <c r="F66" s="427"/>
      <c r="G66" s="461"/>
      <c r="H66" s="464"/>
      <c r="I66" s="446"/>
      <c r="M66" s="427">
        <f t="shared" si="4"/>
        <v>0</v>
      </c>
      <c r="N66" s="427" t="str">
        <f t="shared" si="5"/>
        <v/>
      </c>
    </row>
    <row r="67" spans="1:14">
      <c r="A67" s="85"/>
      <c r="B67" s="461"/>
      <c r="C67" s="462"/>
      <c r="D67" s="427"/>
      <c r="E67" s="427"/>
      <c r="F67" s="427"/>
      <c r="G67" s="461"/>
      <c r="H67" s="464"/>
      <c r="I67" s="446"/>
      <c r="M67" s="427">
        <f t="shared" si="4"/>
        <v>0</v>
      </c>
      <c r="N67" s="427" t="str">
        <f t="shared" si="5"/>
        <v/>
      </c>
    </row>
    <row r="68" spans="1:14">
      <c r="A68" s="85"/>
      <c r="B68" s="461"/>
      <c r="C68" s="462"/>
      <c r="D68" s="427"/>
      <c r="E68" s="427"/>
      <c r="F68" s="427"/>
      <c r="G68" s="461"/>
      <c r="H68" s="464"/>
      <c r="I68" s="446"/>
      <c r="M68" s="427">
        <f t="shared" si="4"/>
        <v>0</v>
      </c>
      <c r="N68" s="427" t="str">
        <f t="shared" si="5"/>
        <v/>
      </c>
    </row>
    <row r="69" spans="1:14">
      <c r="A69" s="85"/>
      <c r="B69" s="461"/>
      <c r="C69" s="462"/>
      <c r="D69" s="427"/>
      <c r="E69" s="427"/>
      <c r="F69" s="427"/>
      <c r="G69" s="461"/>
      <c r="H69" s="464"/>
      <c r="I69" s="446"/>
      <c r="M69" s="427">
        <f t="shared" si="4"/>
        <v>0</v>
      </c>
      <c r="N69" s="427" t="str">
        <f t="shared" si="5"/>
        <v/>
      </c>
    </row>
    <row r="70" spans="1:14">
      <c r="A70" s="85"/>
      <c r="B70" s="461"/>
      <c r="C70" s="462"/>
      <c r="D70" s="427"/>
      <c r="E70" s="427"/>
      <c r="F70" s="427"/>
      <c r="G70" s="461"/>
      <c r="H70" s="464"/>
      <c r="I70" s="446"/>
      <c r="M70" s="427">
        <f t="shared" si="4"/>
        <v>0</v>
      </c>
      <c r="N70" s="427" t="str">
        <f t="shared" si="5"/>
        <v/>
      </c>
    </row>
    <row r="71" spans="1:14">
      <c r="A71" s="85"/>
      <c r="B71" s="461"/>
      <c r="C71" s="462"/>
      <c r="D71" s="427"/>
      <c r="E71" s="427"/>
      <c r="F71" s="427"/>
      <c r="G71" s="461"/>
      <c r="H71" s="464"/>
      <c r="I71" s="446"/>
      <c r="M71" s="427">
        <f t="shared" si="4"/>
        <v>0</v>
      </c>
      <c r="N71" s="427" t="str">
        <f t="shared" si="5"/>
        <v/>
      </c>
    </row>
    <row r="72" spans="1:14">
      <c r="A72" s="85"/>
      <c r="B72" s="461"/>
      <c r="C72" s="462"/>
      <c r="D72" s="427"/>
      <c r="E72" s="427"/>
      <c r="F72" s="427"/>
      <c r="G72" s="461"/>
      <c r="H72" s="464"/>
      <c r="I72" s="446"/>
      <c r="M72" s="427">
        <f t="shared" si="4"/>
        <v>0</v>
      </c>
      <c r="N72" s="427" t="str">
        <f t="shared" si="5"/>
        <v/>
      </c>
    </row>
    <row r="73" spans="1:14">
      <c r="A73" s="85"/>
      <c r="B73" s="461"/>
      <c r="C73" s="462"/>
      <c r="D73" s="427"/>
      <c r="E73" s="427"/>
      <c r="F73" s="427"/>
      <c r="G73" s="461"/>
      <c r="H73" s="464"/>
      <c r="I73" s="446"/>
      <c r="M73" s="427">
        <f t="shared" si="4"/>
        <v>0</v>
      </c>
      <c r="N73" s="427" t="str">
        <f t="shared" si="5"/>
        <v/>
      </c>
    </row>
    <row r="74" spans="1:14">
      <c r="A74" s="85"/>
      <c r="B74" s="461"/>
      <c r="C74" s="462"/>
      <c r="D74" s="427"/>
      <c r="E74" s="427"/>
      <c r="F74" s="427"/>
      <c r="G74" s="461"/>
      <c r="H74" s="464"/>
      <c r="I74" s="446"/>
      <c r="M74" s="427">
        <f t="shared" si="4"/>
        <v>0</v>
      </c>
      <c r="N74" s="427" t="str">
        <f t="shared" si="5"/>
        <v/>
      </c>
    </row>
    <row r="75" spans="1:14">
      <c r="A75" s="85"/>
      <c r="B75" s="461"/>
      <c r="C75" s="462"/>
      <c r="D75" s="427"/>
      <c r="E75" s="427"/>
      <c r="F75" s="427"/>
      <c r="G75" s="461"/>
      <c r="H75" s="464"/>
      <c r="I75" s="446"/>
      <c r="M75" s="427">
        <f t="shared" si="4"/>
        <v>0</v>
      </c>
      <c r="N75" s="427" t="str">
        <f t="shared" si="5"/>
        <v/>
      </c>
    </row>
    <row r="76" spans="1:14">
      <c r="A76" s="85"/>
      <c r="B76" s="461"/>
      <c r="C76" s="462"/>
      <c r="D76" s="427"/>
      <c r="E76" s="427"/>
      <c r="F76" s="427"/>
      <c r="G76" s="461"/>
      <c r="H76" s="464"/>
      <c r="I76" s="446"/>
      <c r="M76" s="427">
        <f t="shared" si="4"/>
        <v>0</v>
      </c>
      <c r="N76" s="427" t="str">
        <f t="shared" si="5"/>
        <v/>
      </c>
    </row>
    <row r="77" spans="1:14">
      <c r="A77" s="85"/>
      <c r="B77" s="461"/>
      <c r="C77" s="462"/>
      <c r="D77" s="427"/>
      <c r="E77" s="427"/>
      <c r="F77" s="427"/>
      <c r="G77" s="461"/>
      <c r="H77" s="464"/>
      <c r="I77" s="446"/>
      <c r="M77" s="427">
        <f t="shared" si="4"/>
        <v>0</v>
      </c>
      <c r="N77" s="427" t="str">
        <f t="shared" si="5"/>
        <v/>
      </c>
    </row>
    <row r="78" spans="1:14">
      <c r="A78" s="85"/>
      <c r="B78" s="461"/>
      <c r="C78" s="462"/>
      <c r="D78" s="427"/>
      <c r="E78" s="427"/>
      <c r="F78" s="427"/>
      <c r="G78" s="461"/>
      <c r="H78" s="464"/>
      <c r="I78" s="446"/>
      <c r="M78" s="427">
        <f t="shared" si="4"/>
        <v>0</v>
      </c>
      <c r="N78" s="427" t="str">
        <f t="shared" si="5"/>
        <v/>
      </c>
    </row>
    <row r="79" spans="1:14">
      <c r="A79" s="85"/>
      <c r="B79" s="461"/>
      <c r="C79" s="462"/>
      <c r="D79" s="427"/>
      <c r="E79" s="427"/>
      <c r="F79" s="427"/>
      <c r="G79" s="461"/>
      <c r="H79" s="464"/>
      <c r="I79" s="446"/>
      <c r="M79" s="427">
        <f t="shared" si="4"/>
        <v>0</v>
      </c>
      <c r="N79" s="427" t="str">
        <f t="shared" si="5"/>
        <v/>
      </c>
    </row>
    <row r="80" spans="1:14">
      <c r="A80" s="85"/>
      <c r="B80" s="461"/>
      <c r="C80" s="462"/>
      <c r="D80" s="427"/>
      <c r="E80" s="427"/>
      <c r="F80" s="427"/>
      <c r="G80" s="461"/>
      <c r="H80" s="464"/>
      <c r="I80" s="446"/>
      <c r="M80" s="427">
        <f t="shared" si="4"/>
        <v>0</v>
      </c>
      <c r="N80" s="427" t="str">
        <f t="shared" si="5"/>
        <v/>
      </c>
    </row>
    <row r="81" spans="1:14">
      <c r="A81" s="85"/>
      <c r="B81" s="461"/>
      <c r="C81" s="462"/>
      <c r="D81" s="427"/>
      <c r="E81" s="427"/>
      <c r="F81" s="427"/>
      <c r="G81" s="461"/>
      <c r="H81" s="464"/>
      <c r="I81" s="446"/>
      <c r="M81" s="427">
        <f t="shared" si="4"/>
        <v>0</v>
      </c>
      <c r="N81" s="427" t="str">
        <f t="shared" si="5"/>
        <v/>
      </c>
    </row>
    <row r="82" spans="1:14">
      <c r="A82" s="85"/>
      <c r="B82" s="461"/>
      <c r="C82" s="462"/>
      <c r="D82" s="427"/>
      <c r="E82" s="427"/>
      <c r="F82" s="427"/>
      <c r="G82" s="461"/>
      <c r="H82" s="464"/>
      <c r="I82" s="446"/>
      <c r="M82" s="427">
        <f t="shared" si="4"/>
        <v>0</v>
      </c>
      <c r="N82" s="427" t="str">
        <f t="shared" si="5"/>
        <v/>
      </c>
    </row>
    <row r="83" spans="1:14">
      <c r="A83" s="85"/>
      <c r="B83" s="461"/>
      <c r="C83" s="462"/>
      <c r="D83" s="427"/>
      <c r="E83" s="427"/>
      <c r="F83" s="427"/>
      <c r="G83" s="461"/>
      <c r="H83" s="464"/>
      <c r="I83" s="446"/>
      <c r="M83" s="427">
        <f t="shared" si="4"/>
        <v>0</v>
      </c>
      <c r="N83" s="427" t="str">
        <f t="shared" si="5"/>
        <v/>
      </c>
    </row>
    <row r="84" spans="1:14">
      <c r="A84" s="85"/>
      <c r="B84" s="461"/>
      <c r="C84" s="462"/>
      <c r="D84" s="427"/>
      <c r="E84" s="427"/>
      <c r="F84" s="427"/>
      <c r="G84" s="461"/>
      <c r="H84" s="464"/>
      <c r="I84" s="446"/>
      <c r="M84" s="427">
        <f t="shared" si="4"/>
        <v>0</v>
      </c>
      <c r="N84" s="427" t="str">
        <f t="shared" si="5"/>
        <v/>
      </c>
    </row>
    <row r="85" spans="1:14">
      <c r="A85" s="85"/>
      <c r="B85" s="461"/>
      <c r="C85" s="462"/>
      <c r="D85" s="427"/>
      <c r="E85" s="427"/>
      <c r="F85" s="427"/>
      <c r="G85" s="461"/>
      <c r="H85" s="464"/>
      <c r="I85" s="446"/>
      <c r="M85" s="427">
        <f t="shared" si="4"/>
        <v>0</v>
      </c>
      <c r="N85" s="427" t="str">
        <f t="shared" si="5"/>
        <v/>
      </c>
    </row>
    <row r="86" spans="1:14">
      <c r="A86" s="85"/>
      <c r="B86" s="461"/>
      <c r="C86" s="462"/>
      <c r="D86" s="427"/>
      <c r="E86" s="427"/>
      <c r="F86" s="427"/>
      <c r="G86" s="461"/>
      <c r="H86" s="464"/>
      <c r="I86" s="446"/>
      <c r="M86" s="427">
        <f t="shared" si="4"/>
        <v>0</v>
      </c>
      <c r="N86" s="427" t="str">
        <f t="shared" si="5"/>
        <v/>
      </c>
    </row>
    <row r="87" spans="1:14">
      <c r="A87" s="85"/>
      <c r="B87" s="461"/>
      <c r="C87" s="462"/>
      <c r="D87" s="427"/>
      <c r="E87" s="427"/>
      <c r="F87" s="427"/>
      <c r="G87" s="461"/>
      <c r="H87" s="464"/>
      <c r="I87" s="446"/>
      <c r="M87" s="427">
        <f t="shared" si="4"/>
        <v>0</v>
      </c>
      <c r="N87" s="427" t="str">
        <f t="shared" si="5"/>
        <v/>
      </c>
    </row>
    <row r="88" spans="1:14">
      <c r="A88" s="85"/>
      <c r="B88" s="461"/>
      <c r="C88" s="462"/>
      <c r="D88" s="427"/>
      <c r="E88" s="427"/>
      <c r="F88" s="427"/>
      <c r="G88" s="461"/>
      <c r="H88" s="464"/>
      <c r="I88" s="446"/>
      <c r="M88" s="427">
        <f t="shared" si="4"/>
        <v>0</v>
      </c>
      <c r="N88" s="427" t="str">
        <f t="shared" si="5"/>
        <v/>
      </c>
    </row>
    <row r="89" spans="1:14">
      <c r="A89" s="85"/>
      <c r="B89" s="461"/>
      <c r="C89" s="462"/>
      <c r="D89" s="427"/>
      <c r="E89" s="427"/>
      <c r="F89" s="427"/>
      <c r="G89" s="461"/>
      <c r="H89" s="464"/>
      <c r="I89" s="446"/>
      <c r="M89" s="427">
        <f t="shared" si="4"/>
        <v>0</v>
      </c>
      <c r="N89" s="427" t="str">
        <f t="shared" si="5"/>
        <v/>
      </c>
    </row>
    <row r="90" spans="1:14">
      <c r="A90" s="85"/>
      <c r="B90" s="461"/>
      <c r="C90" s="462"/>
      <c r="D90" s="427"/>
      <c r="E90" s="427"/>
      <c r="F90" s="427"/>
      <c r="G90" s="461"/>
      <c r="H90" s="464"/>
      <c r="I90" s="446"/>
      <c r="M90" s="427">
        <f t="shared" si="4"/>
        <v>0</v>
      </c>
      <c r="N90" s="427" t="str">
        <f t="shared" si="5"/>
        <v/>
      </c>
    </row>
    <row r="91" spans="1:14">
      <c r="A91" s="85"/>
      <c r="B91" s="461"/>
      <c r="C91" s="462"/>
      <c r="D91" s="427"/>
      <c r="E91" s="427"/>
      <c r="F91" s="427"/>
      <c r="G91" s="461"/>
      <c r="H91" s="464"/>
      <c r="I91" s="446"/>
      <c r="M91" s="427">
        <f t="shared" si="4"/>
        <v>0</v>
      </c>
      <c r="N91" s="427" t="str">
        <f t="shared" si="5"/>
        <v/>
      </c>
    </row>
    <row r="92" spans="1:14">
      <c r="A92" s="85"/>
      <c r="B92" s="461"/>
      <c r="C92" s="462"/>
      <c r="D92" s="427"/>
      <c r="E92" s="427"/>
      <c r="F92" s="427"/>
      <c r="G92" s="461"/>
      <c r="H92" s="464"/>
      <c r="I92" s="446"/>
      <c r="M92" s="427">
        <f t="shared" si="4"/>
        <v>0</v>
      </c>
      <c r="N92" s="427" t="str">
        <f t="shared" si="5"/>
        <v/>
      </c>
    </row>
    <row r="93" spans="1:14">
      <c r="A93" s="85"/>
      <c r="B93" s="461"/>
      <c r="C93" s="462"/>
      <c r="D93" s="427"/>
      <c r="E93" s="427"/>
      <c r="F93" s="427"/>
      <c r="G93" s="461"/>
      <c r="H93" s="464"/>
      <c r="I93" s="446"/>
      <c r="M93" s="427">
        <f t="shared" si="4"/>
        <v>0</v>
      </c>
      <c r="N93" s="427" t="str">
        <f t="shared" si="5"/>
        <v/>
      </c>
    </row>
    <row r="94" spans="1:14">
      <c r="A94" s="85"/>
      <c r="B94" s="461"/>
      <c r="C94" s="462"/>
      <c r="D94" s="427"/>
      <c r="E94" s="427"/>
      <c r="F94" s="427"/>
      <c r="G94" s="461"/>
      <c r="H94" s="464"/>
      <c r="I94" s="446"/>
      <c r="M94" s="427">
        <f t="shared" si="4"/>
        <v>0</v>
      </c>
      <c r="N94" s="427" t="str">
        <f t="shared" si="5"/>
        <v/>
      </c>
    </row>
    <row r="95" spans="1:14">
      <c r="A95" s="85"/>
      <c r="B95" s="461"/>
      <c r="C95" s="462"/>
      <c r="D95" s="427"/>
      <c r="E95" s="427"/>
      <c r="F95" s="427"/>
      <c r="G95" s="461"/>
      <c r="H95" s="464"/>
      <c r="I95" s="446"/>
      <c r="M95" s="427">
        <f t="shared" si="4"/>
        <v>0</v>
      </c>
      <c r="N95" s="427" t="str">
        <f t="shared" si="5"/>
        <v/>
      </c>
    </row>
    <row r="96" spans="1:14">
      <c r="A96" s="85"/>
      <c r="B96" s="461"/>
      <c r="C96" s="462"/>
      <c r="D96" s="427"/>
      <c r="E96" s="427"/>
      <c r="F96" s="427"/>
      <c r="G96" s="461"/>
      <c r="H96" s="464"/>
      <c r="I96" s="446"/>
      <c r="M96" s="427">
        <f t="shared" si="4"/>
        <v>0</v>
      </c>
      <c r="N96" s="427" t="str">
        <f t="shared" si="5"/>
        <v/>
      </c>
    </row>
    <row r="97" spans="1:14">
      <c r="A97" s="85"/>
      <c r="B97" s="509"/>
      <c r="C97" s="510"/>
      <c r="D97" s="427"/>
      <c r="E97" s="427"/>
      <c r="F97" s="427"/>
      <c r="G97" s="461"/>
      <c r="H97" s="511"/>
      <c r="I97" s="446"/>
      <c r="J97" s="466"/>
      <c r="M97" s="427">
        <f t="shared" si="4"/>
        <v>0</v>
      </c>
      <c r="N97" s="427" t="str">
        <f t="shared" si="5"/>
        <v/>
      </c>
    </row>
    <row r="98" spans="1:14">
      <c r="A98" s="85"/>
      <c r="B98" s="461"/>
      <c r="C98" s="477"/>
      <c r="D98" s="427"/>
      <c r="E98" s="427"/>
      <c r="F98" s="427"/>
      <c r="G98" s="461"/>
      <c r="H98" s="463"/>
      <c r="I98" s="446"/>
      <c r="M98" s="427">
        <f t="shared" si="4"/>
        <v>0</v>
      </c>
      <c r="N98" s="427" t="str">
        <f t="shared" si="5"/>
        <v/>
      </c>
    </row>
    <row r="99" spans="1:14">
      <c r="A99" s="85"/>
      <c r="B99" s="461"/>
      <c r="C99" s="477"/>
      <c r="D99" s="427"/>
      <c r="E99" s="427"/>
      <c r="F99" s="427"/>
      <c r="G99" s="461"/>
      <c r="H99" s="463"/>
      <c r="I99" s="446"/>
      <c r="M99" s="427">
        <f t="shared" si="4"/>
        <v>0</v>
      </c>
      <c r="N99" s="427" t="str">
        <f t="shared" si="5"/>
        <v/>
      </c>
    </row>
    <row r="100" spans="1:14">
      <c r="A100" s="85"/>
      <c r="B100" s="461"/>
      <c r="C100" s="477"/>
      <c r="D100" s="427"/>
      <c r="E100" s="427"/>
      <c r="F100" s="427"/>
      <c r="G100" s="461"/>
      <c r="H100" s="463"/>
      <c r="I100" s="446"/>
      <c r="M100" s="427">
        <f t="shared" si="4"/>
        <v>0</v>
      </c>
      <c r="N100" s="427" t="str">
        <f t="shared" si="5"/>
        <v/>
      </c>
    </row>
    <row r="101" spans="1:14">
      <c r="A101" s="85"/>
      <c r="B101" s="461"/>
      <c r="C101" s="477"/>
      <c r="D101" s="427"/>
      <c r="E101" s="427"/>
      <c r="F101" s="427"/>
      <c r="G101" s="461"/>
      <c r="H101" s="463"/>
      <c r="I101" s="446"/>
      <c r="M101" s="427">
        <f t="shared" si="4"/>
        <v>0</v>
      </c>
      <c r="N101" s="427" t="str">
        <f t="shared" si="5"/>
        <v/>
      </c>
    </row>
    <row r="102" spans="1:14">
      <c r="A102" s="85"/>
      <c r="B102" s="461"/>
      <c r="C102" s="477"/>
      <c r="D102" s="427"/>
      <c r="E102" s="427"/>
      <c r="F102" s="427"/>
      <c r="G102" s="461"/>
      <c r="H102" s="463"/>
      <c r="I102" s="446"/>
      <c r="M102" s="427">
        <f t="shared" ref="M102:M165" si="6">IF(ISNUMBER(FIND("/",$B103,1)),MID($B103,1,FIND("/",$B103,1)-1),$B103)</f>
        <v>0</v>
      </c>
      <c r="N102" s="427" t="str">
        <f t="shared" ref="N102:N165" si="7">IF(ISNUMBER(FIND("/",$B103,1)),MID($B103,FIND("/",$B103,1)+1,LEN($B103)),"")</f>
        <v/>
      </c>
    </row>
    <row r="103" spans="1:14">
      <c r="A103" s="85"/>
      <c r="B103" s="461"/>
      <c r="C103" s="477"/>
      <c r="D103" s="427"/>
      <c r="E103" s="427"/>
      <c r="F103" s="427"/>
      <c r="G103" s="461"/>
      <c r="H103" s="463"/>
      <c r="I103" s="446"/>
      <c r="M103" s="427">
        <f t="shared" si="6"/>
        <v>0</v>
      </c>
      <c r="N103" s="427" t="str">
        <f t="shared" si="7"/>
        <v/>
      </c>
    </row>
    <row r="104" spans="1:14">
      <c r="A104" s="85"/>
      <c r="B104" s="509"/>
      <c r="C104" s="512"/>
      <c r="D104" s="427"/>
      <c r="E104" s="427"/>
      <c r="F104" s="427"/>
      <c r="G104" s="461"/>
      <c r="H104" s="511"/>
      <c r="I104" s="446"/>
      <c r="M104" s="427">
        <f t="shared" si="6"/>
        <v>0</v>
      </c>
      <c r="N104" s="427" t="str">
        <f t="shared" si="7"/>
        <v/>
      </c>
    </row>
    <row r="105" spans="1:14">
      <c r="A105" s="85"/>
      <c r="B105" s="461"/>
      <c r="C105" s="462"/>
      <c r="D105" s="427"/>
      <c r="E105" s="427"/>
      <c r="F105" s="427"/>
      <c r="G105" s="461"/>
      <c r="H105" s="463"/>
      <c r="I105" s="446"/>
      <c r="J105" s="464"/>
      <c r="M105" s="427">
        <f t="shared" si="6"/>
        <v>0</v>
      </c>
      <c r="N105" s="427" t="str">
        <f t="shared" si="7"/>
        <v/>
      </c>
    </row>
    <row r="106" spans="1:14">
      <c r="A106" s="85"/>
      <c r="B106" s="461"/>
      <c r="C106" s="462"/>
      <c r="D106" s="427"/>
      <c r="E106" s="427"/>
      <c r="F106" s="427"/>
      <c r="G106" s="461"/>
      <c r="H106" s="463"/>
      <c r="I106" s="446"/>
      <c r="J106" s="464"/>
      <c r="M106" s="427">
        <f t="shared" si="6"/>
        <v>0</v>
      </c>
      <c r="N106" s="427" t="str">
        <f t="shared" si="7"/>
        <v/>
      </c>
    </row>
    <row r="107" spans="1:14">
      <c r="A107" s="85"/>
      <c r="B107" s="461"/>
      <c r="C107" s="462"/>
      <c r="D107" s="427"/>
      <c r="E107" s="427"/>
      <c r="F107" s="427"/>
      <c r="G107" s="461"/>
      <c r="H107" s="463"/>
      <c r="I107" s="446"/>
      <c r="J107" s="464"/>
      <c r="M107" s="427">
        <f t="shared" si="6"/>
        <v>0</v>
      </c>
      <c r="N107" s="427" t="str">
        <f t="shared" si="7"/>
        <v/>
      </c>
    </row>
    <row r="108" spans="1:14">
      <c r="A108" s="85"/>
      <c r="B108" s="461"/>
      <c r="C108" s="462"/>
      <c r="D108" s="427"/>
      <c r="E108" s="427"/>
      <c r="F108" s="427"/>
      <c r="G108" s="461"/>
      <c r="H108" s="463"/>
      <c r="I108" s="446"/>
      <c r="J108" s="464"/>
      <c r="M108" s="427">
        <f t="shared" si="6"/>
        <v>0</v>
      </c>
      <c r="N108" s="427" t="str">
        <f t="shared" si="7"/>
        <v/>
      </c>
    </row>
    <row r="109" spans="1:14">
      <c r="A109" s="85"/>
      <c r="B109" s="461"/>
      <c r="C109" s="462"/>
      <c r="D109" s="427"/>
      <c r="E109" s="427"/>
      <c r="F109" s="427"/>
      <c r="G109" s="461"/>
      <c r="H109" s="463"/>
      <c r="I109" s="446"/>
      <c r="J109" s="464"/>
      <c r="M109" s="427">
        <f t="shared" si="6"/>
        <v>0</v>
      </c>
      <c r="N109" s="427" t="str">
        <f t="shared" si="7"/>
        <v/>
      </c>
    </row>
    <row r="110" spans="1:14">
      <c r="A110" s="85"/>
      <c r="B110" s="461"/>
      <c r="C110" s="462"/>
      <c r="D110" s="427"/>
      <c r="E110" s="427"/>
      <c r="F110" s="427"/>
      <c r="G110" s="461"/>
      <c r="H110" s="463"/>
      <c r="I110" s="446"/>
      <c r="J110" s="464"/>
      <c r="M110" s="427">
        <f t="shared" si="6"/>
        <v>0</v>
      </c>
      <c r="N110" s="427" t="str">
        <f t="shared" si="7"/>
        <v/>
      </c>
    </row>
    <row r="111" spans="1:14">
      <c r="A111" s="85"/>
      <c r="B111" s="461"/>
      <c r="C111" s="462"/>
      <c r="D111" s="427"/>
      <c r="E111" s="427"/>
      <c r="F111" s="427"/>
      <c r="G111" s="461"/>
      <c r="H111" s="463"/>
      <c r="I111" s="446"/>
      <c r="J111" s="464"/>
      <c r="M111" s="427">
        <f t="shared" si="6"/>
        <v>0</v>
      </c>
      <c r="N111" s="427" t="str">
        <f t="shared" si="7"/>
        <v/>
      </c>
    </row>
    <row r="112" spans="1:14">
      <c r="A112" s="85"/>
      <c r="B112" s="461"/>
      <c r="C112" s="462"/>
      <c r="D112" s="427"/>
      <c r="E112" s="427"/>
      <c r="F112" s="427"/>
      <c r="G112" s="461"/>
      <c r="H112" s="463"/>
      <c r="I112" s="446"/>
      <c r="M112" s="427">
        <f t="shared" si="6"/>
        <v>0</v>
      </c>
      <c r="N112" s="427" t="str">
        <f t="shared" si="7"/>
        <v/>
      </c>
    </row>
    <row r="113" spans="1:14">
      <c r="A113" s="85"/>
      <c r="B113" s="461"/>
      <c r="C113" s="462"/>
      <c r="D113" s="427"/>
      <c r="E113" s="427"/>
      <c r="F113" s="427"/>
      <c r="G113" s="461"/>
      <c r="H113" s="463"/>
      <c r="I113" s="446"/>
      <c r="M113" s="427">
        <f t="shared" si="6"/>
        <v>0</v>
      </c>
      <c r="N113" s="427" t="str">
        <f t="shared" si="7"/>
        <v/>
      </c>
    </row>
    <row r="114" spans="1:14">
      <c r="B114" s="509"/>
      <c r="C114" s="510"/>
      <c r="D114" s="427"/>
      <c r="E114" s="427"/>
      <c r="F114" s="427"/>
      <c r="G114" s="461"/>
      <c r="H114" s="511"/>
      <c r="I114" s="446"/>
      <c r="M114" s="427">
        <f t="shared" si="6"/>
        <v>0</v>
      </c>
      <c r="N114" s="427" t="str">
        <f t="shared" si="7"/>
        <v/>
      </c>
    </row>
    <row r="115" spans="1:14">
      <c r="A115" s="85"/>
      <c r="B115" s="461"/>
      <c r="C115" s="477"/>
      <c r="D115" s="427"/>
      <c r="E115" s="427"/>
      <c r="F115" s="427"/>
      <c r="G115" s="461"/>
      <c r="H115" s="463"/>
      <c r="I115" s="446"/>
      <c r="M115" s="427">
        <f t="shared" si="6"/>
        <v>0</v>
      </c>
      <c r="N115" s="427" t="str">
        <f t="shared" si="7"/>
        <v/>
      </c>
    </row>
    <row r="116" spans="1:14">
      <c r="A116" s="85"/>
      <c r="B116" s="461"/>
      <c r="C116" s="477"/>
      <c r="D116" s="427"/>
      <c r="E116" s="427"/>
      <c r="F116" s="427"/>
      <c r="G116" s="461"/>
      <c r="H116" s="463"/>
      <c r="I116" s="446"/>
      <c r="M116" s="427">
        <f t="shared" si="6"/>
        <v>0</v>
      </c>
      <c r="N116" s="427" t="str">
        <f t="shared" si="7"/>
        <v/>
      </c>
    </row>
    <row r="117" spans="1:14">
      <c r="A117" s="85"/>
      <c r="B117" s="461"/>
      <c r="C117" s="477"/>
      <c r="D117" s="427"/>
      <c r="E117" s="427"/>
      <c r="F117" s="427"/>
      <c r="G117" s="461"/>
      <c r="H117" s="463"/>
      <c r="I117" s="446"/>
      <c r="M117" s="427">
        <f t="shared" si="6"/>
        <v>0</v>
      </c>
      <c r="N117" s="427" t="str">
        <f t="shared" si="7"/>
        <v/>
      </c>
    </row>
    <row r="118" spans="1:14">
      <c r="I118" s="446"/>
      <c r="M118" s="427">
        <f t="shared" si="6"/>
        <v>0</v>
      </c>
      <c r="N118" s="427" t="str">
        <f t="shared" si="7"/>
        <v/>
      </c>
    </row>
    <row r="119" spans="1:14">
      <c r="I119" s="446"/>
      <c r="M119" s="427">
        <f t="shared" si="6"/>
        <v>0</v>
      </c>
      <c r="N119" s="427" t="str">
        <f t="shared" si="7"/>
        <v/>
      </c>
    </row>
    <row r="120" spans="1:14">
      <c r="I120" s="446"/>
      <c r="M120" s="427">
        <f t="shared" si="6"/>
        <v>0</v>
      </c>
      <c r="N120" s="427" t="str">
        <f t="shared" si="7"/>
        <v/>
      </c>
    </row>
    <row r="121" spans="1:14">
      <c r="I121" s="446"/>
      <c r="M121" s="427">
        <f t="shared" si="6"/>
        <v>0</v>
      </c>
      <c r="N121" s="427" t="str">
        <f t="shared" si="7"/>
        <v/>
      </c>
    </row>
    <row r="122" spans="1:14">
      <c r="I122" s="446"/>
      <c r="M122" s="427">
        <f t="shared" si="6"/>
        <v>0</v>
      </c>
      <c r="N122" s="427" t="str">
        <f t="shared" si="7"/>
        <v/>
      </c>
    </row>
    <row r="123" spans="1:14">
      <c r="I123" s="446"/>
      <c r="M123" s="427">
        <f t="shared" si="6"/>
        <v>0</v>
      </c>
      <c r="N123" s="427" t="str">
        <f t="shared" si="7"/>
        <v/>
      </c>
    </row>
    <row r="124" spans="1:14">
      <c r="I124" s="446"/>
      <c r="M124" s="427">
        <f t="shared" si="6"/>
        <v>0</v>
      </c>
      <c r="N124" s="427" t="str">
        <f t="shared" si="7"/>
        <v/>
      </c>
    </row>
    <row r="125" spans="1:14">
      <c r="I125" s="446"/>
      <c r="M125" s="427">
        <f t="shared" si="6"/>
        <v>0</v>
      </c>
      <c r="N125" s="427" t="str">
        <f t="shared" si="7"/>
        <v/>
      </c>
    </row>
    <row r="126" spans="1:14">
      <c r="I126" s="446"/>
      <c r="M126" s="427">
        <f t="shared" si="6"/>
        <v>0</v>
      </c>
      <c r="N126" s="427" t="str">
        <f t="shared" si="7"/>
        <v/>
      </c>
    </row>
    <row r="127" spans="1:14">
      <c r="I127" s="446"/>
      <c r="M127" s="427">
        <f t="shared" si="6"/>
        <v>0</v>
      </c>
      <c r="N127" s="427" t="str">
        <f t="shared" si="7"/>
        <v/>
      </c>
    </row>
    <row r="128" spans="1:14">
      <c r="I128" s="446"/>
      <c r="M128" s="427">
        <f t="shared" si="6"/>
        <v>0</v>
      </c>
      <c r="N128" s="427" t="str">
        <f t="shared" si="7"/>
        <v/>
      </c>
    </row>
    <row r="129" spans="9:14">
      <c r="I129" s="446"/>
      <c r="M129" s="427">
        <f t="shared" si="6"/>
        <v>0</v>
      </c>
      <c r="N129" s="427" t="str">
        <f t="shared" si="7"/>
        <v/>
      </c>
    </row>
    <row r="130" spans="9:14">
      <c r="I130" s="446"/>
      <c r="M130" s="427">
        <f t="shared" si="6"/>
        <v>0</v>
      </c>
      <c r="N130" s="427" t="str">
        <f t="shared" si="7"/>
        <v/>
      </c>
    </row>
    <row r="131" spans="9:14">
      <c r="I131" s="446"/>
      <c r="M131" s="427">
        <f t="shared" si="6"/>
        <v>0</v>
      </c>
      <c r="N131" s="427" t="str">
        <f t="shared" si="7"/>
        <v/>
      </c>
    </row>
    <row r="132" spans="9:14">
      <c r="I132" s="446"/>
      <c r="M132" s="427">
        <f t="shared" si="6"/>
        <v>0</v>
      </c>
      <c r="N132" s="427" t="str">
        <f t="shared" si="7"/>
        <v/>
      </c>
    </row>
    <row r="133" spans="9:14">
      <c r="I133" s="446"/>
      <c r="M133" s="427">
        <f t="shared" si="6"/>
        <v>0</v>
      </c>
      <c r="N133" s="427" t="str">
        <f t="shared" si="7"/>
        <v/>
      </c>
    </row>
    <row r="134" spans="9:14">
      <c r="I134" s="446"/>
      <c r="M134" s="427">
        <f t="shared" si="6"/>
        <v>0</v>
      </c>
      <c r="N134" s="427" t="str">
        <f t="shared" si="7"/>
        <v/>
      </c>
    </row>
    <row r="135" spans="9:14">
      <c r="I135" s="446"/>
      <c r="M135" s="427">
        <f t="shared" si="6"/>
        <v>0</v>
      </c>
      <c r="N135" s="427" t="str">
        <f t="shared" si="7"/>
        <v/>
      </c>
    </row>
    <row r="136" spans="9:14">
      <c r="I136" s="446"/>
      <c r="M136" s="427">
        <f t="shared" si="6"/>
        <v>0</v>
      </c>
      <c r="N136" s="427" t="str">
        <f t="shared" si="7"/>
        <v/>
      </c>
    </row>
    <row r="137" spans="9:14">
      <c r="I137" s="446"/>
      <c r="M137" s="427">
        <f t="shared" si="6"/>
        <v>0</v>
      </c>
      <c r="N137" s="427" t="str">
        <f t="shared" si="7"/>
        <v/>
      </c>
    </row>
    <row r="138" spans="9:14">
      <c r="I138" s="446"/>
      <c r="M138" s="427">
        <f t="shared" si="6"/>
        <v>0</v>
      </c>
      <c r="N138" s="427" t="str">
        <f t="shared" si="7"/>
        <v/>
      </c>
    </row>
    <row r="139" spans="9:14">
      <c r="I139" s="446"/>
      <c r="M139" s="427">
        <f t="shared" si="6"/>
        <v>0</v>
      </c>
      <c r="N139" s="427" t="str">
        <f t="shared" si="7"/>
        <v/>
      </c>
    </row>
    <row r="140" spans="9:14">
      <c r="I140" s="446"/>
      <c r="M140" s="427">
        <f t="shared" si="6"/>
        <v>0</v>
      </c>
      <c r="N140" s="427" t="str">
        <f t="shared" si="7"/>
        <v/>
      </c>
    </row>
    <row r="141" spans="9:14">
      <c r="I141" s="446"/>
      <c r="L141" s="461"/>
      <c r="M141" s="427">
        <f t="shared" si="6"/>
        <v>0</v>
      </c>
      <c r="N141" s="427" t="str">
        <f t="shared" si="7"/>
        <v/>
      </c>
    </row>
    <row r="142" spans="9:14">
      <c r="I142" s="446"/>
      <c r="L142" s="461"/>
      <c r="M142" s="427">
        <f t="shared" si="6"/>
        <v>0</v>
      </c>
      <c r="N142" s="427" t="str">
        <f t="shared" si="7"/>
        <v/>
      </c>
    </row>
    <row r="143" spans="9:14">
      <c r="I143" s="446"/>
      <c r="L143" s="461"/>
      <c r="M143" s="427">
        <f t="shared" si="6"/>
        <v>0</v>
      </c>
      <c r="N143" s="427" t="str">
        <f t="shared" si="7"/>
        <v/>
      </c>
    </row>
    <row r="144" spans="9:14">
      <c r="I144" s="446"/>
      <c r="L144" s="461"/>
      <c r="M144" s="427">
        <f t="shared" si="6"/>
        <v>0</v>
      </c>
      <c r="N144" s="427" t="str">
        <f t="shared" si="7"/>
        <v/>
      </c>
    </row>
    <row r="145" spans="9:14">
      <c r="I145" s="446"/>
      <c r="L145" s="461"/>
      <c r="M145" s="427">
        <f t="shared" si="6"/>
        <v>0</v>
      </c>
      <c r="N145" s="427" t="str">
        <f t="shared" si="7"/>
        <v/>
      </c>
    </row>
    <row r="146" spans="9:14">
      <c r="I146" s="446"/>
      <c r="L146" s="461"/>
      <c r="M146" s="427">
        <f t="shared" si="6"/>
        <v>0</v>
      </c>
      <c r="N146" s="427" t="str">
        <f t="shared" si="7"/>
        <v/>
      </c>
    </row>
    <row r="147" spans="9:14">
      <c r="I147" s="446"/>
      <c r="L147" s="461"/>
      <c r="M147" s="427">
        <f t="shared" si="6"/>
        <v>0</v>
      </c>
      <c r="N147" s="427" t="str">
        <f t="shared" si="7"/>
        <v/>
      </c>
    </row>
    <row r="148" spans="9:14">
      <c r="I148" s="446"/>
      <c r="L148" s="461"/>
      <c r="M148" s="427">
        <f t="shared" si="6"/>
        <v>0</v>
      </c>
      <c r="N148" s="427" t="str">
        <f t="shared" si="7"/>
        <v/>
      </c>
    </row>
    <row r="149" spans="9:14">
      <c r="I149" s="446"/>
      <c r="L149" s="461"/>
      <c r="M149" s="427">
        <f t="shared" si="6"/>
        <v>0</v>
      </c>
      <c r="N149" s="427" t="str">
        <f t="shared" si="7"/>
        <v/>
      </c>
    </row>
    <row r="150" spans="9:14">
      <c r="I150" s="446"/>
      <c r="L150" s="461"/>
      <c r="M150" s="427">
        <f t="shared" si="6"/>
        <v>0</v>
      </c>
      <c r="N150" s="427" t="str">
        <f t="shared" si="7"/>
        <v/>
      </c>
    </row>
    <row r="151" spans="9:14">
      <c r="I151" s="446"/>
      <c r="L151" s="461"/>
      <c r="M151" s="427">
        <f t="shared" si="6"/>
        <v>0</v>
      </c>
      <c r="N151" s="427" t="str">
        <f t="shared" si="7"/>
        <v/>
      </c>
    </row>
    <row r="152" spans="9:14">
      <c r="I152" s="446"/>
      <c r="L152" s="461"/>
      <c r="M152" s="427">
        <f t="shared" si="6"/>
        <v>0</v>
      </c>
      <c r="N152" s="427" t="str">
        <f t="shared" si="7"/>
        <v/>
      </c>
    </row>
    <row r="153" spans="9:14">
      <c r="I153" s="446"/>
      <c r="L153" s="461"/>
      <c r="M153" s="427">
        <f t="shared" si="6"/>
        <v>0</v>
      </c>
      <c r="N153" s="427" t="str">
        <f t="shared" si="7"/>
        <v/>
      </c>
    </row>
    <row r="154" spans="9:14">
      <c r="I154" s="446"/>
      <c r="L154" s="461"/>
      <c r="M154" s="427">
        <f t="shared" si="6"/>
        <v>0</v>
      </c>
      <c r="N154" s="427" t="str">
        <f t="shared" si="7"/>
        <v/>
      </c>
    </row>
    <row r="155" spans="9:14">
      <c r="I155" s="446"/>
      <c r="L155" s="461"/>
      <c r="M155" s="427">
        <f t="shared" si="6"/>
        <v>0</v>
      </c>
      <c r="N155" s="427" t="str">
        <f t="shared" si="7"/>
        <v/>
      </c>
    </row>
    <row r="156" spans="9:14">
      <c r="I156" s="446"/>
      <c r="L156" s="461"/>
      <c r="M156" s="427">
        <f t="shared" si="6"/>
        <v>0</v>
      </c>
      <c r="N156" s="427" t="str">
        <f t="shared" si="7"/>
        <v/>
      </c>
    </row>
    <row r="157" spans="9:14">
      <c r="I157" s="446"/>
      <c r="L157" s="461"/>
      <c r="M157" s="427">
        <f t="shared" si="6"/>
        <v>0</v>
      </c>
      <c r="N157" s="427" t="str">
        <f t="shared" si="7"/>
        <v/>
      </c>
    </row>
    <row r="158" spans="9:14">
      <c r="I158" s="446"/>
      <c r="L158" s="461"/>
      <c r="M158" s="427">
        <f t="shared" si="6"/>
        <v>0</v>
      </c>
      <c r="N158" s="427" t="str">
        <f t="shared" si="7"/>
        <v/>
      </c>
    </row>
    <row r="159" spans="9:14">
      <c r="I159" s="446"/>
      <c r="L159" s="461"/>
      <c r="M159" s="427">
        <f t="shared" si="6"/>
        <v>0</v>
      </c>
      <c r="N159" s="427" t="str">
        <f t="shared" si="7"/>
        <v/>
      </c>
    </row>
    <row r="160" spans="9:14">
      <c r="I160" s="446"/>
      <c r="L160" s="461"/>
      <c r="M160" s="427">
        <f t="shared" si="6"/>
        <v>0</v>
      </c>
      <c r="N160" s="427" t="str">
        <f t="shared" si="7"/>
        <v/>
      </c>
    </row>
    <row r="161" spans="9:14">
      <c r="I161" s="446"/>
      <c r="L161" s="461"/>
      <c r="M161" s="427">
        <f t="shared" si="6"/>
        <v>0</v>
      </c>
      <c r="N161" s="427" t="str">
        <f t="shared" si="7"/>
        <v/>
      </c>
    </row>
    <row r="162" spans="9:14">
      <c r="I162" s="446"/>
      <c r="L162" s="461"/>
      <c r="M162" s="427">
        <f t="shared" si="6"/>
        <v>0</v>
      </c>
      <c r="N162" s="427" t="str">
        <f t="shared" si="7"/>
        <v/>
      </c>
    </row>
    <row r="163" spans="9:14">
      <c r="I163" s="446"/>
      <c r="L163" s="461"/>
      <c r="M163" s="427">
        <f t="shared" si="6"/>
        <v>0</v>
      </c>
      <c r="N163" s="427" t="str">
        <f t="shared" si="7"/>
        <v/>
      </c>
    </row>
    <row r="164" spans="9:14">
      <c r="I164" s="446"/>
      <c r="L164" s="461"/>
      <c r="M164" s="427">
        <f t="shared" si="6"/>
        <v>0</v>
      </c>
      <c r="N164" s="427" t="str">
        <f t="shared" si="7"/>
        <v/>
      </c>
    </row>
    <row r="165" spans="9:14">
      <c r="I165" s="446"/>
      <c r="L165" s="461"/>
      <c r="M165" s="427">
        <f t="shared" si="6"/>
        <v>0</v>
      </c>
      <c r="N165" s="427" t="str">
        <f t="shared" si="7"/>
        <v/>
      </c>
    </row>
    <row r="166" spans="9:14">
      <c r="I166" s="446"/>
      <c r="L166" s="461"/>
      <c r="M166" s="427">
        <f t="shared" ref="M166:M229" si="8">IF(ISNUMBER(FIND("/",$B167,1)),MID($B167,1,FIND("/",$B167,1)-1),$B167)</f>
        <v>0</v>
      </c>
      <c r="N166" s="427" t="str">
        <f t="shared" ref="N166:N229" si="9">IF(ISNUMBER(FIND("/",$B167,1)),MID($B167,FIND("/",$B167,1)+1,LEN($B167)),"")</f>
        <v/>
      </c>
    </row>
    <row r="167" spans="9:14">
      <c r="I167" s="446"/>
      <c r="L167" s="461"/>
      <c r="M167" s="427">
        <f t="shared" si="8"/>
        <v>0</v>
      </c>
      <c r="N167" s="427" t="str">
        <f t="shared" si="9"/>
        <v/>
      </c>
    </row>
    <row r="168" spans="9:14">
      <c r="I168" s="446"/>
      <c r="L168" s="461"/>
      <c r="M168" s="427">
        <f t="shared" si="8"/>
        <v>0</v>
      </c>
      <c r="N168" s="427" t="str">
        <f t="shared" si="9"/>
        <v/>
      </c>
    </row>
    <row r="169" spans="9:14">
      <c r="I169" s="446"/>
      <c r="L169" s="461"/>
      <c r="M169" s="427">
        <f t="shared" si="8"/>
        <v>0</v>
      </c>
      <c r="N169" s="427" t="str">
        <f t="shared" si="9"/>
        <v/>
      </c>
    </row>
    <row r="170" spans="9:14">
      <c r="I170" s="446"/>
      <c r="L170" s="461"/>
      <c r="M170" s="427">
        <f t="shared" si="8"/>
        <v>0</v>
      </c>
      <c r="N170" s="427" t="str">
        <f t="shared" si="9"/>
        <v/>
      </c>
    </row>
    <row r="171" spans="9:14">
      <c r="I171" s="446"/>
      <c r="L171" s="461"/>
      <c r="M171" s="427">
        <f t="shared" si="8"/>
        <v>0</v>
      </c>
      <c r="N171" s="427" t="str">
        <f t="shared" si="9"/>
        <v/>
      </c>
    </row>
    <row r="172" spans="9:14">
      <c r="I172" s="446"/>
      <c r="L172" s="461"/>
      <c r="M172" s="427">
        <f t="shared" si="8"/>
        <v>0</v>
      </c>
      <c r="N172" s="427" t="str">
        <f t="shared" si="9"/>
        <v/>
      </c>
    </row>
    <row r="173" spans="9:14">
      <c r="I173" s="446"/>
      <c r="L173" s="461"/>
      <c r="M173" s="427">
        <f t="shared" si="8"/>
        <v>0</v>
      </c>
      <c r="N173" s="427" t="str">
        <f t="shared" si="9"/>
        <v/>
      </c>
    </row>
    <row r="174" spans="9:14">
      <c r="I174" s="446"/>
      <c r="L174" s="461"/>
      <c r="M174" s="427">
        <f t="shared" si="8"/>
        <v>0</v>
      </c>
      <c r="N174" s="427" t="str">
        <f t="shared" si="9"/>
        <v/>
      </c>
    </row>
    <row r="175" spans="9:14">
      <c r="I175" s="446"/>
      <c r="L175" s="461"/>
      <c r="M175" s="427">
        <f t="shared" si="8"/>
        <v>0</v>
      </c>
      <c r="N175" s="427" t="str">
        <f t="shared" si="9"/>
        <v/>
      </c>
    </row>
    <row r="176" spans="9:14">
      <c r="I176" s="446"/>
      <c r="L176" s="461"/>
      <c r="M176" s="427">
        <f t="shared" si="8"/>
        <v>0</v>
      </c>
      <c r="N176" s="427" t="str">
        <f t="shared" si="9"/>
        <v/>
      </c>
    </row>
    <row r="177" spans="9:14">
      <c r="I177" s="446"/>
      <c r="L177" s="461"/>
      <c r="M177" s="427">
        <f t="shared" si="8"/>
        <v>0</v>
      </c>
      <c r="N177" s="427" t="str">
        <f t="shared" si="9"/>
        <v/>
      </c>
    </row>
    <row r="178" spans="9:14">
      <c r="I178" s="446"/>
      <c r="L178" s="461"/>
      <c r="M178" s="427">
        <f t="shared" si="8"/>
        <v>0</v>
      </c>
      <c r="N178" s="427" t="str">
        <f t="shared" si="9"/>
        <v/>
      </c>
    </row>
    <row r="179" spans="9:14">
      <c r="I179" s="446"/>
      <c r="L179" s="461"/>
      <c r="M179" s="427">
        <f t="shared" si="8"/>
        <v>0</v>
      </c>
      <c r="N179" s="427" t="str">
        <f t="shared" si="9"/>
        <v/>
      </c>
    </row>
    <row r="180" spans="9:14">
      <c r="I180" s="446"/>
      <c r="L180" s="461"/>
      <c r="M180" s="427">
        <f t="shared" si="8"/>
        <v>0</v>
      </c>
      <c r="N180" s="427" t="str">
        <f t="shared" si="9"/>
        <v/>
      </c>
    </row>
    <row r="181" spans="9:14">
      <c r="I181" s="446"/>
      <c r="L181" s="461"/>
      <c r="M181" s="427">
        <f t="shared" si="8"/>
        <v>0</v>
      </c>
      <c r="N181" s="427" t="str">
        <f t="shared" si="9"/>
        <v/>
      </c>
    </row>
    <row r="182" spans="9:14">
      <c r="I182" s="446"/>
      <c r="L182" s="461"/>
      <c r="M182" s="427">
        <f t="shared" si="8"/>
        <v>0</v>
      </c>
      <c r="N182" s="427" t="str">
        <f t="shared" si="9"/>
        <v/>
      </c>
    </row>
    <row r="183" spans="9:14">
      <c r="I183" s="446"/>
      <c r="L183" s="461"/>
      <c r="M183" s="427">
        <f t="shared" si="8"/>
        <v>0</v>
      </c>
      <c r="N183" s="427" t="str">
        <f t="shared" si="9"/>
        <v/>
      </c>
    </row>
    <row r="184" spans="9:14">
      <c r="I184" s="446"/>
      <c r="L184" s="461"/>
      <c r="M184" s="427">
        <f t="shared" si="8"/>
        <v>0</v>
      </c>
      <c r="N184" s="427" t="str">
        <f t="shared" si="9"/>
        <v/>
      </c>
    </row>
    <row r="185" spans="9:14">
      <c r="I185" s="446"/>
      <c r="L185" s="461"/>
      <c r="M185" s="427">
        <f t="shared" si="8"/>
        <v>0</v>
      </c>
      <c r="N185" s="427" t="str">
        <f t="shared" si="9"/>
        <v/>
      </c>
    </row>
    <row r="186" spans="9:14">
      <c r="I186" s="446"/>
      <c r="L186" s="461"/>
      <c r="M186" s="427">
        <f t="shared" si="8"/>
        <v>0</v>
      </c>
      <c r="N186" s="427" t="str">
        <f t="shared" si="9"/>
        <v/>
      </c>
    </row>
    <row r="187" spans="9:14">
      <c r="I187" s="446"/>
      <c r="L187" s="461"/>
      <c r="M187" s="427">
        <f t="shared" si="8"/>
        <v>0</v>
      </c>
      <c r="N187" s="427" t="str">
        <f t="shared" si="9"/>
        <v/>
      </c>
    </row>
    <row r="188" spans="9:14">
      <c r="I188" s="446"/>
      <c r="L188" s="461"/>
      <c r="M188" s="427">
        <f t="shared" si="8"/>
        <v>0</v>
      </c>
      <c r="N188" s="427" t="str">
        <f t="shared" si="9"/>
        <v/>
      </c>
    </row>
    <row r="189" spans="9:14">
      <c r="I189" s="446"/>
      <c r="L189" s="461"/>
      <c r="M189" s="427">
        <f t="shared" si="8"/>
        <v>0</v>
      </c>
      <c r="N189" s="427" t="str">
        <f t="shared" si="9"/>
        <v/>
      </c>
    </row>
    <row r="190" spans="9:14">
      <c r="I190" s="446"/>
      <c r="L190" s="461"/>
      <c r="M190" s="427">
        <f t="shared" si="8"/>
        <v>0</v>
      </c>
      <c r="N190" s="427" t="str">
        <f t="shared" si="9"/>
        <v/>
      </c>
    </row>
    <row r="191" spans="9:14">
      <c r="I191" s="446"/>
      <c r="M191" s="427">
        <f t="shared" si="8"/>
        <v>0</v>
      </c>
      <c r="N191" s="427" t="str">
        <f t="shared" si="9"/>
        <v/>
      </c>
    </row>
    <row r="192" spans="9:14">
      <c r="I192" s="446"/>
      <c r="M192" s="427">
        <f t="shared" si="8"/>
        <v>0</v>
      </c>
      <c r="N192" s="427" t="str">
        <f t="shared" si="9"/>
        <v/>
      </c>
    </row>
    <row r="193" spans="9:14">
      <c r="I193" s="446"/>
      <c r="M193" s="427">
        <f t="shared" si="8"/>
        <v>0</v>
      </c>
      <c r="N193" s="427" t="str">
        <f t="shared" si="9"/>
        <v/>
      </c>
    </row>
    <row r="194" spans="9:14">
      <c r="I194" s="446"/>
      <c r="M194" s="427">
        <f t="shared" si="8"/>
        <v>0</v>
      </c>
      <c r="N194" s="427" t="str">
        <f t="shared" si="9"/>
        <v/>
      </c>
    </row>
    <row r="195" spans="9:14">
      <c r="I195" s="446"/>
      <c r="M195" s="427">
        <f t="shared" si="8"/>
        <v>0</v>
      </c>
      <c r="N195" s="427" t="str">
        <f t="shared" si="9"/>
        <v/>
      </c>
    </row>
    <row r="196" spans="9:14">
      <c r="I196" s="446"/>
      <c r="M196" s="427">
        <f t="shared" si="8"/>
        <v>0</v>
      </c>
      <c r="N196" s="427" t="str">
        <f t="shared" si="9"/>
        <v/>
      </c>
    </row>
    <row r="197" spans="9:14">
      <c r="I197" s="446"/>
      <c r="M197" s="427">
        <f t="shared" si="8"/>
        <v>0</v>
      </c>
      <c r="N197" s="427" t="str">
        <f t="shared" si="9"/>
        <v/>
      </c>
    </row>
    <row r="198" spans="9:14">
      <c r="I198" s="446"/>
      <c r="M198" s="427">
        <f t="shared" si="8"/>
        <v>0</v>
      </c>
      <c r="N198" s="427" t="str">
        <f t="shared" si="9"/>
        <v/>
      </c>
    </row>
    <row r="199" spans="9:14">
      <c r="I199" s="446"/>
      <c r="M199" s="427">
        <f t="shared" si="8"/>
        <v>0</v>
      </c>
      <c r="N199" s="427" t="str">
        <f t="shared" si="9"/>
        <v/>
      </c>
    </row>
    <row r="200" spans="9:14">
      <c r="I200" s="446"/>
      <c r="M200" s="427">
        <f t="shared" si="8"/>
        <v>0</v>
      </c>
      <c r="N200" s="427" t="str">
        <f t="shared" si="9"/>
        <v/>
      </c>
    </row>
    <row r="201" spans="9:14">
      <c r="I201" s="446"/>
      <c r="M201" s="427">
        <f t="shared" si="8"/>
        <v>0</v>
      </c>
      <c r="N201" s="427" t="str">
        <f t="shared" si="9"/>
        <v/>
      </c>
    </row>
    <row r="202" spans="9:14">
      <c r="I202" s="446"/>
      <c r="M202" s="427">
        <f t="shared" si="8"/>
        <v>0</v>
      </c>
      <c r="N202" s="427" t="str">
        <f t="shared" si="9"/>
        <v/>
      </c>
    </row>
    <row r="203" spans="9:14">
      <c r="I203" s="446"/>
      <c r="M203" s="427">
        <f t="shared" si="8"/>
        <v>0</v>
      </c>
      <c r="N203" s="427" t="str">
        <f t="shared" si="9"/>
        <v/>
      </c>
    </row>
    <row r="204" spans="9:14">
      <c r="I204" s="446"/>
      <c r="M204" s="427">
        <f t="shared" si="8"/>
        <v>0</v>
      </c>
      <c r="N204" s="427" t="str">
        <f t="shared" si="9"/>
        <v/>
      </c>
    </row>
    <row r="205" spans="9:14">
      <c r="I205" s="446"/>
      <c r="M205" s="427">
        <f t="shared" si="8"/>
        <v>0</v>
      </c>
      <c r="N205" s="427" t="str">
        <f t="shared" si="9"/>
        <v/>
      </c>
    </row>
    <row r="206" spans="9:14">
      <c r="I206" s="446"/>
      <c r="M206" s="427">
        <f t="shared" si="8"/>
        <v>0</v>
      </c>
      <c r="N206" s="427" t="str">
        <f t="shared" si="9"/>
        <v/>
      </c>
    </row>
    <row r="207" spans="9:14">
      <c r="I207" s="446"/>
      <c r="M207" s="427">
        <f t="shared" si="8"/>
        <v>0</v>
      </c>
      <c r="N207" s="427" t="str">
        <f t="shared" si="9"/>
        <v/>
      </c>
    </row>
    <row r="208" spans="9:14">
      <c r="I208" s="446"/>
      <c r="M208" s="427">
        <f t="shared" si="8"/>
        <v>0</v>
      </c>
      <c r="N208" s="427" t="str">
        <f t="shared" si="9"/>
        <v/>
      </c>
    </row>
    <row r="209" spans="9:14">
      <c r="I209" s="446"/>
      <c r="M209" s="427">
        <f t="shared" si="8"/>
        <v>0</v>
      </c>
      <c r="N209" s="427" t="str">
        <f t="shared" si="9"/>
        <v/>
      </c>
    </row>
    <row r="210" spans="9:14">
      <c r="I210" s="446"/>
      <c r="M210" s="427">
        <f t="shared" si="8"/>
        <v>0</v>
      </c>
      <c r="N210" s="427" t="str">
        <f t="shared" si="9"/>
        <v/>
      </c>
    </row>
    <row r="211" spans="9:14">
      <c r="I211" s="446"/>
      <c r="M211" s="427">
        <f t="shared" si="8"/>
        <v>0</v>
      </c>
      <c r="N211" s="427" t="str">
        <f t="shared" si="9"/>
        <v/>
      </c>
    </row>
    <row r="212" spans="9:14">
      <c r="I212" s="446"/>
      <c r="M212" s="427">
        <f t="shared" si="8"/>
        <v>0</v>
      </c>
      <c r="N212" s="427" t="str">
        <f t="shared" si="9"/>
        <v/>
      </c>
    </row>
    <row r="213" spans="9:14">
      <c r="I213" s="446"/>
      <c r="M213" s="427">
        <f t="shared" si="8"/>
        <v>0</v>
      </c>
      <c r="N213" s="427" t="str">
        <f t="shared" si="9"/>
        <v/>
      </c>
    </row>
    <row r="214" spans="9:14">
      <c r="I214" s="446"/>
      <c r="M214" s="427">
        <f t="shared" si="8"/>
        <v>0</v>
      </c>
      <c r="N214" s="427" t="str">
        <f t="shared" si="9"/>
        <v/>
      </c>
    </row>
    <row r="215" spans="9:14">
      <c r="I215" s="446"/>
      <c r="M215" s="427">
        <f t="shared" si="8"/>
        <v>0</v>
      </c>
      <c r="N215" s="427" t="str">
        <f t="shared" si="9"/>
        <v/>
      </c>
    </row>
    <row r="216" spans="9:14">
      <c r="I216" s="446"/>
      <c r="M216" s="427">
        <f t="shared" si="8"/>
        <v>0</v>
      </c>
      <c r="N216" s="427" t="str">
        <f t="shared" si="9"/>
        <v/>
      </c>
    </row>
    <row r="217" spans="9:14">
      <c r="I217" s="446"/>
      <c r="M217" s="427">
        <f t="shared" si="8"/>
        <v>0</v>
      </c>
      <c r="N217" s="427" t="str">
        <f t="shared" si="9"/>
        <v/>
      </c>
    </row>
    <row r="218" spans="9:14">
      <c r="I218" s="446"/>
      <c r="M218" s="427">
        <f t="shared" si="8"/>
        <v>0</v>
      </c>
      <c r="N218" s="427" t="str">
        <f t="shared" si="9"/>
        <v/>
      </c>
    </row>
    <row r="219" spans="9:14">
      <c r="I219" s="446"/>
      <c r="M219" s="427">
        <f t="shared" si="8"/>
        <v>0</v>
      </c>
      <c r="N219" s="427" t="str">
        <f t="shared" si="9"/>
        <v/>
      </c>
    </row>
    <row r="220" spans="9:14">
      <c r="I220" s="446"/>
      <c r="M220" s="427">
        <f t="shared" si="8"/>
        <v>0</v>
      </c>
      <c r="N220" s="427" t="str">
        <f t="shared" si="9"/>
        <v/>
      </c>
    </row>
    <row r="221" spans="9:14">
      <c r="I221" s="446"/>
      <c r="M221" s="427">
        <f t="shared" si="8"/>
        <v>0</v>
      </c>
      <c r="N221" s="427" t="str">
        <f t="shared" si="9"/>
        <v/>
      </c>
    </row>
    <row r="222" spans="9:14">
      <c r="I222" s="446"/>
      <c r="M222" s="427">
        <f t="shared" si="8"/>
        <v>0</v>
      </c>
      <c r="N222" s="427" t="str">
        <f t="shared" si="9"/>
        <v/>
      </c>
    </row>
    <row r="223" spans="9:14">
      <c r="I223" s="446"/>
      <c r="M223" s="427">
        <f t="shared" si="8"/>
        <v>0</v>
      </c>
      <c r="N223" s="427" t="str">
        <f t="shared" si="9"/>
        <v/>
      </c>
    </row>
    <row r="224" spans="9:14">
      <c r="I224" s="446"/>
      <c r="M224" s="427">
        <f t="shared" si="8"/>
        <v>0</v>
      </c>
      <c r="N224" s="427" t="str">
        <f t="shared" si="9"/>
        <v/>
      </c>
    </row>
    <row r="225" spans="9:14">
      <c r="I225" s="446"/>
      <c r="M225" s="427">
        <f t="shared" si="8"/>
        <v>0</v>
      </c>
      <c r="N225" s="427" t="str">
        <f t="shared" si="9"/>
        <v/>
      </c>
    </row>
    <row r="226" spans="9:14">
      <c r="I226" s="446"/>
      <c r="M226" s="427">
        <f t="shared" si="8"/>
        <v>0</v>
      </c>
      <c r="N226" s="427" t="str">
        <f t="shared" si="9"/>
        <v/>
      </c>
    </row>
    <row r="227" spans="9:14">
      <c r="I227" s="446"/>
      <c r="M227" s="427">
        <f t="shared" si="8"/>
        <v>0</v>
      </c>
      <c r="N227" s="427" t="str">
        <f t="shared" si="9"/>
        <v/>
      </c>
    </row>
    <row r="228" spans="9:14">
      <c r="I228" s="446"/>
      <c r="M228" s="427">
        <f t="shared" si="8"/>
        <v>0</v>
      </c>
      <c r="N228" s="427" t="str">
        <f t="shared" si="9"/>
        <v/>
      </c>
    </row>
    <row r="229" spans="9:14">
      <c r="I229" s="446"/>
      <c r="M229" s="427">
        <f t="shared" si="8"/>
        <v>0</v>
      </c>
      <c r="N229" s="427" t="str">
        <f t="shared" si="9"/>
        <v/>
      </c>
    </row>
    <row r="230" spans="9:14">
      <c r="I230" s="446"/>
      <c r="M230" s="427">
        <f t="shared" ref="M230:M268" si="10">IF(ISNUMBER(FIND("/",$B231,1)),MID($B231,1,FIND("/",$B231,1)-1),$B231)</f>
        <v>0</v>
      </c>
      <c r="N230" s="427" t="str">
        <f t="shared" ref="N230:N268" si="11">IF(ISNUMBER(FIND("/",$B231,1)),MID($B231,FIND("/",$B231,1)+1,LEN($B231)),"")</f>
        <v/>
      </c>
    </row>
    <row r="231" spans="9:14">
      <c r="I231" s="446"/>
      <c r="M231" s="427">
        <f t="shared" si="10"/>
        <v>0</v>
      </c>
      <c r="N231" s="427" t="str">
        <f t="shared" si="11"/>
        <v/>
      </c>
    </row>
    <row r="232" spans="9:14">
      <c r="I232" s="446"/>
      <c r="M232" s="427">
        <f t="shared" si="10"/>
        <v>0</v>
      </c>
      <c r="N232" s="427" t="str">
        <f t="shared" si="11"/>
        <v/>
      </c>
    </row>
    <row r="233" spans="9:14">
      <c r="I233" s="446"/>
      <c r="M233" s="427">
        <f t="shared" si="10"/>
        <v>0</v>
      </c>
      <c r="N233" s="427" t="str">
        <f t="shared" si="11"/>
        <v/>
      </c>
    </row>
    <row r="234" spans="9:14">
      <c r="I234" s="446"/>
      <c r="M234" s="427">
        <f t="shared" si="10"/>
        <v>0</v>
      </c>
      <c r="N234" s="427" t="str">
        <f t="shared" si="11"/>
        <v/>
      </c>
    </row>
    <row r="235" spans="9:14">
      <c r="I235" s="446"/>
      <c r="M235" s="427">
        <f t="shared" si="10"/>
        <v>0</v>
      </c>
      <c r="N235" s="427" t="str">
        <f t="shared" si="11"/>
        <v/>
      </c>
    </row>
    <row r="236" spans="9:14">
      <c r="I236" s="446"/>
      <c r="M236" s="427">
        <f t="shared" si="10"/>
        <v>0</v>
      </c>
      <c r="N236" s="427" t="str">
        <f t="shared" si="11"/>
        <v/>
      </c>
    </row>
    <row r="237" spans="9:14">
      <c r="I237" s="446"/>
      <c r="M237" s="427">
        <f t="shared" si="10"/>
        <v>0</v>
      </c>
      <c r="N237" s="427" t="str">
        <f t="shared" si="11"/>
        <v/>
      </c>
    </row>
    <row r="238" spans="9:14">
      <c r="I238" s="446"/>
      <c r="M238" s="427">
        <f t="shared" si="10"/>
        <v>0</v>
      </c>
      <c r="N238" s="427" t="str">
        <f t="shared" si="11"/>
        <v/>
      </c>
    </row>
    <row r="239" spans="9:14">
      <c r="I239" s="446"/>
      <c r="M239" s="427">
        <f t="shared" si="10"/>
        <v>0</v>
      </c>
      <c r="N239" s="427" t="str">
        <f t="shared" si="11"/>
        <v/>
      </c>
    </row>
    <row r="240" spans="9:14">
      <c r="I240" s="446"/>
      <c r="M240" s="427">
        <f t="shared" si="10"/>
        <v>0</v>
      </c>
      <c r="N240" s="427" t="str">
        <f t="shared" si="11"/>
        <v/>
      </c>
    </row>
    <row r="241" spans="9:14">
      <c r="I241" s="446"/>
      <c r="M241" s="427">
        <f t="shared" si="10"/>
        <v>0</v>
      </c>
      <c r="N241" s="427" t="str">
        <f t="shared" si="11"/>
        <v/>
      </c>
    </row>
    <row r="242" spans="9:14">
      <c r="I242" s="446"/>
      <c r="M242" s="427">
        <f t="shared" si="10"/>
        <v>0</v>
      </c>
      <c r="N242" s="427" t="str">
        <f t="shared" si="11"/>
        <v/>
      </c>
    </row>
    <row r="243" spans="9:14">
      <c r="I243" s="446"/>
      <c r="M243" s="427">
        <f t="shared" si="10"/>
        <v>0</v>
      </c>
      <c r="N243" s="427" t="str">
        <f t="shared" si="11"/>
        <v/>
      </c>
    </row>
    <row r="244" spans="9:14">
      <c r="I244" s="446"/>
      <c r="M244" s="427">
        <f t="shared" si="10"/>
        <v>0</v>
      </c>
      <c r="N244" s="427" t="str">
        <f t="shared" si="11"/>
        <v/>
      </c>
    </row>
    <row r="245" spans="9:14">
      <c r="I245" s="446"/>
      <c r="M245" s="427">
        <f t="shared" si="10"/>
        <v>0</v>
      </c>
      <c r="N245" s="427" t="str">
        <f t="shared" si="11"/>
        <v/>
      </c>
    </row>
    <row r="246" spans="9:14">
      <c r="I246" s="446"/>
      <c r="M246" s="427">
        <f t="shared" si="10"/>
        <v>0</v>
      </c>
      <c r="N246" s="427" t="str">
        <f t="shared" si="11"/>
        <v/>
      </c>
    </row>
    <row r="247" spans="9:14">
      <c r="I247" s="446"/>
      <c r="M247" s="427">
        <f t="shared" si="10"/>
        <v>0</v>
      </c>
      <c r="N247" s="427" t="str">
        <f t="shared" si="11"/>
        <v/>
      </c>
    </row>
    <row r="248" spans="9:14">
      <c r="I248" s="446"/>
      <c r="M248" s="427">
        <f t="shared" si="10"/>
        <v>0</v>
      </c>
      <c r="N248" s="427" t="str">
        <f t="shared" si="11"/>
        <v/>
      </c>
    </row>
    <row r="249" spans="9:14">
      <c r="I249" s="446"/>
      <c r="M249" s="427">
        <f t="shared" si="10"/>
        <v>0</v>
      </c>
      <c r="N249" s="427" t="str">
        <f t="shared" si="11"/>
        <v/>
      </c>
    </row>
    <row r="250" spans="9:14">
      <c r="I250" s="446"/>
      <c r="M250" s="427">
        <f t="shared" si="10"/>
        <v>0</v>
      </c>
      <c r="N250" s="427" t="str">
        <f t="shared" si="11"/>
        <v/>
      </c>
    </row>
    <row r="251" spans="9:14">
      <c r="I251" s="446"/>
      <c r="M251" s="427">
        <f t="shared" si="10"/>
        <v>0</v>
      </c>
      <c r="N251" s="427" t="str">
        <f t="shared" si="11"/>
        <v/>
      </c>
    </row>
    <row r="252" spans="9:14">
      <c r="I252" s="446"/>
      <c r="M252" s="427">
        <f t="shared" si="10"/>
        <v>0</v>
      </c>
      <c r="N252" s="427" t="str">
        <f t="shared" si="11"/>
        <v/>
      </c>
    </row>
    <row r="253" spans="9:14">
      <c r="I253" s="446"/>
      <c r="M253" s="427">
        <f t="shared" si="10"/>
        <v>0</v>
      </c>
      <c r="N253" s="427" t="str">
        <f t="shared" si="11"/>
        <v/>
      </c>
    </row>
    <row r="254" spans="9:14">
      <c r="I254" s="446"/>
      <c r="M254" s="427">
        <f t="shared" si="10"/>
        <v>0</v>
      </c>
      <c r="N254" s="427" t="str">
        <f t="shared" si="11"/>
        <v/>
      </c>
    </row>
    <row r="255" spans="9:14">
      <c r="I255" s="446"/>
      <c r="M255" s="427">
        <f t="shared" si="10"/>
        <v>0</v>
      </c>
      <c r="N255" s="427" t="str">
        <f t="shared" si="11"/>
        <v/>
      </c>
    </row>
    <row r="256" spans="9:14">
      <c r="I256" s="446"/>
      <c r="M256" s="427">
        <f t="shared" si="10"/>
        <v>0</v>
      </c>
      <c r="N256" s="427" t="str">
        <f t="shared" si="11"/>
        <v/>
      </c>
    </row>
    <row r="257" spans="9:14">
      <c r="I257" s="446"/>
      <c r="M257" s="427">
        <f t="shared" si="10"/>
        <v>0</v>
      </c>
      <c r="N257" s="427" t="str">
        <f t="shared" si="11"/>
        <v/>
      </c>
    </row>
    <row r="258" spans="9:14">
      <c r="I258" s="446"/>
      <c r="M258" s="427">
        <f t="shared" si="10"/>
        <v>0</v>
      </c>
      <c r="N258" s="427" t="str">
        <f t="shared" si="11"/>
        <v/>
      </c>
    </row>
    <row r="259" spans="9:14">
      <c r="I259" s="446"/>
      <c r="M259" s="427">
        <f t="shared" si="10"/>
        <v>0</v>
      </c>
      <c r="N259" s="427" t="str">
        <f t="shared" si="11"/>
        <v/>
      </c>
    </row>
    <row r="260" spans="9:14">
      <c r="I260" s="446"/>
      <c r="M260" s="427">
        <f t="shared" si="10"/>
        <v>0</v>
      </c>
      <c r="N260" s="427" t="str">
        <f t="shared" si="11"/>
        <v/>
      </c>
    </row>
    <row r="261" spans="9:14">
      <c r="I261" s="446"/>
      <c r="M261" s="427">
        <f t="shared" si="10"/>
        <v>0</v>
      </c>
      <c r="N261" s="427" t="str">
        <f t="shared" si="11"/>
        <v/>
      </c>
    </row>
    <row r="262" spans="9:14">
      <c r="I262" s="446"/>
      <c r="M262" s="427">
        <f t="shared" si="10"/>
        <v>0</v>
      </c>
      <c r="N262" s="427" t="str">
        <f t="shared" si="11"/>
        <v/>
      </c>
    </row>
    <row r="263" spans="9:14">
      <c r="I263" s="446"/>
      <c r="M263" s="427">
        <f t="shared" si="10"/>
        <v>0</v>
      </c>
      <c r="N263" s="427" t="str">
        <f t="shared" si="11"/>
        <v/>
      </c>
    </row>
    <row r="264" spans="9:14">
      <c r="I264" s="446"/>
      <c r="L264" s="513"/>
      <c r="M264" s="427">
        <f t="shared" si="10"/>
        <v>0</v>
      </c>
      <c r="N264" s="427" t="str">
        <f t="shared" si="11"/>
        <v/>
      </c>
    </row>
    <row r="265" spans="9:14">
      <c r="I265" s="446"/>
      <c r="L265" s="168"/>
      <c r="M265" s="427">
        <f t="shared" si="10"/>
        <v>0</v>
      </c>
      <c r="N265" s="427" t="str">
        <f t="shared" si="11"/>
        <v/>
      </c>
    </row>
    <row r="266" spans="9:14">
      <c r="I266" s="446"/>
      <c r="L266" s="168"/>
      <c r="M266" s="427">
        <f t="shared" si="10"/>
        <v>0</v>
      </c>
      <c r="N266" s="427" t="str">
        <f t="shared" si="11"/>
        <v/>
      </c>
    </row>
    <row r="267" spans="9:14">
      <c r="I267" s="446"/>
      <c r="L267" s="513"/>
      <c r="M267" s="427">
        <f t="shared" si="10"/>
        <v>0</v>
      </c>
      <c r="N267" s="427" t="str">
        <f t="shared" si="11"/>
        <v/>
      </c>
    </row>
    <row r="268" spans="9:14">
      <c r="I268" s="446"/>
      <c r="L268" s="513"/>
      <c r="M268" s="427">
        <f t="shared" si="10"/>
        <v>0</v>
      </c>
      <c r="N268" s="427" t="str">
        <f t="shared" si="11"/>
        <v/>
      </c>
    </row>
    <row r="269" spans="9:14">
      <c r="I269" s="446"/>
      <c r="L269" s="513"/>
    </row>
    <row r="270" spans="9:14">
      <c r="L270" s="513"/>
    </row>
    <row r="271" spans="9:14">
      <c r="L271" s="443"/>
    </row>
    <row r="272" spans="9:14">
      <c r="L272" s="443"/>
    </row>
  </sheetData>
  <mergeCells count="3">
    <mergeCell ref="A1:H1"/>
    <mergeCell ref="B3:D3"/>
    <mergeCell ref="A27:B27"/>
  </mergeCells>
  <conditionalFormatting sqref="F5">
    <cfRule type="containsText" dxfId="249" priority="15" operator="containsText" text="ALERTA">
      <formula>NOT(ISERROR(SEARCH("ALERTA",F5)))</formula>
    </cfRule>
  </conditionalFormatting>
  <conditionalFormatting sqref="E5">
    <cfRule type="containsText" dxfId="248" priority="16" operator="containsText" text="CADUCADO">
      <formula>NOT(ISERROR(SEARCH("CADUCADO",E5)))</formula>
    </cfRule>
  </conditionalFormatting>
  <conditionalFormatting sqref="F6:F21">
    <cfRule type="containsText" dxfId="247" priority="13" operator="containsText" text="ALERTA">
      <formula>NOT(ISERROR(SEARCH("ALERTA",F6)))</formula>
    </cfRule>
  </conditionalFormatting>
  <conditionalFormatting sqref="E6:E21">
    <cfRule type="containsText" dxfId="246" priority="14" operator="containsText" text="CADUCADO">
      <formula>NOT(ISERROR(SEARCH("CADUCADO",E6)))</formula>
    </cfRule>
  </conditionalFormatting>
  <conditionalFormatting sqref="E22">
    <cfRule type="containsText" dxfId="245" priority="11" operator="containsText" text="CADUCADO">
      <formula>NOT(ISERROR(SEARCH("CADUCADO",E22)))</formula>
    </cfRule>
    <cfRule type="expression" dxfId="244" priority="12">
      <formula xml:space="preserve"> CADUCADO</formula>
    </cfRule>
  </conditionalFormatting>
  <conditionalFormatting sqref="E22">
    <cfRule type="containsText" dxfId="243" priority="10" operator="containsText" text="CADUCADO">
      <formula>NOT(ISERROR(SEARCH("CADUCADO",E22)))</formula>
    </cfRule>
  </conditionalFormatting>
  <conditionalFormatting sqref="F22">
    <cfRule type="containsText" dxfId="242" priority="8" operator="containsText" text="CADUCADO">
      <formula>NOT(ISERROR(SEARCH("CADUCADO",F22)))</formula>
    </cfRule>
    <cfRule type="expression" dxfId="241" priority="9">
      <formula xml:space="preserve"> CADUCADO</formula>
    </cfRule>
  </conditionalFormatting>
  <conditionalFormatting sqref="F22">
    <cfRule type="containsText" dxfId="240" priority="7" operator="containsText" text="ALERTA">
      <formula>NOT(ISERROR(SEARCH("ALERTA",F22)))</formula>
    </cfRule>
  </conditionalFormatting>
  <conditionalFormatting sqref="E23:E26">
    <cfRule type="containsText" dxfId="239" priority="5" operator="containsText" text="CADUCADO">
      <formula>NOT(ISERROR(SEARCH("CADUCADO",E23)))</formula>
    </cfRule>
    <cfRule type="expression" dxfId="238" priority="6">
      <formula xml:space="preserve"> CADUCADO</formula>
    </cfRule>
  </conditionalFormatting>
  <conditionalFormatting sqref="E23:E26">
    <cfRule type="containsText" dxfId="237" priority="4" operator="containsText" text="CADUCADO">
      <formula>NOT(ISERROR(SEARCH("CADUCADO",E23)))</formula>
    </cfRule>
  </conditionalFormatting>
  <conditionalFormatting sqref="F23:F26">
    <cfRule type="containsText" dxfId="236" priority="2" operator="containsText" text="CADUCADO">
      <formula>NOT(ISERROR(SEARCH("CADUCADO",F23)))</formula>
    </cfRule>
    <cfRule type="expression" dxfId="235" priority="3">
      <formula xml:space="preserve"> CADUCADO</formula>
    </cfRule>
  </conditionalFormatting>
  <conditionalFormatting sqref="F23:F26">
    <cfRule type="containsText" dxfId="234" priority="1" operator="containsText" text="ALERTA">
      <formula>NOT(ISERROR(SEARCH("ALERTA",F23)))</formula>
    </cfRule>
  </conditionalFormatting>
  <hyperlinks>
    <hyperlink ref="A1:H1" location="TITULARES!A1" display="LISTA DE DIAGNOSTICADORES CON AUTORIZACIÓN DE COMERCIALIZACIÓN EN CUBA 2017" xr:uid="{00000000-0004-0000-1100-000000000000}"/>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CF304"/>
  <sheetViews>
    <sheetView workbookViewId="0">
      <selection sqref="A1:H1"/>
    </sheetView>
  </sheetViews>
  <sheetFormatPr baseColWidth="10" defaultRowHeight="15"/>
  <cols>
    <col min="1" max="1" width="14.85546875" style="14" customWidth="1"/>
    <col min="2" max="2" width="14.5703125" style="14" customWidth="1"/>
    <col min="3" max="3" width="16.42578125" style="14" customWidth="1"/>
    <col min="4" max="6" width="17" style="14" customWidth="1"/>
    <col min="7" max="7" width="14.7109375" style="14" customWidth="1"/>
    <col min="8" max="8" width="30" style="14" customWidth="1"/>
    <col min="9" max="9" width="54.7109375" style="14" customWidth="1"/>
    <col min="10" max="10" width="35.7109375" style="14" customWidth="1"/>
    <col min="11" max="11" width="22.85546875" style="14"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84">
      <c r="A1" s="2334" t="s">
        <v>5695</v>
      </c>
      <c r="B1" s="2334"/>
      <c r="C1" s="2334"/>
      <c r="D1" s="2334"/>
      <c r="E1" s="2334"/>
      <c r="F1" s="2334"/>
      <c r="G1" s="2334"/>
      <c r="H1" s="2334"/>
    </row>
    <row r="2" spans="1:84" ht="19.5" thickBot="1">
      <c r="A2" s="532" t="s">
        <v>1405</v>
      </c>
      <c r="B2" s="32"/>
      <c r="C2" s="32"/>
      <c r="D2" s="32"/>
      <c r="E2" s="32"/>
      <c r="F2" s="32"/>
      <c r="M2" s="84"/>
      <c r="S2" s="546" t="s">
        <v>2871</v>
      </c>
      <c r="T2" s="547">
        <f ca="1">TODAY()</f>
        <v>45825</v>
      </c>
    </row>
    <row r="3" spans="1:84" ht="23.25" customHeight="1" thickTop="1" thickBot="1">
      <c r="A3" s="2342" t="s">
        <v>1188</v>
      </c>
      <c r="B3" s="2343"/>
      <c r="C3" s="2343"/>
      <c r="D3" s="2343"/>
      <c r="E3" s="2344"/>
      <c r="F3" s="2344"/>
      <c r="G3" s="2345"/>
      <c r="H3" s="276"/>
      <c r="I3" s="276"/>
      <c r="J3" s="276"/>
      <c r="K3" s="277"/>
    </row>
    <row r="4" spans="1:84" ht="33.75" customHeight="1" thickTop="1">
      <c r="A4" s="578" t="s">
        <v>1649</v>
      </c>
      <c r="B4" s="579" t="s">
        <v>1187</v>
      </c>
      <c r="C4" s="579" t="s">
        <v>1189</v>
      </c>
      <c r="D4" s="614" t="s">
        <v>1190</v>
      </c>
      <c r="E4" s="616" t="s">
        <v>2869</v>
      </c>
      <c r="F4" s="616" t="s">
        <v>2870</v>
      </c>
      <c r="G4" s="615" t="s">
        <v>1070</v>
      </c>
      <c r="H4" s="564" t="s">
        <v>1632</v>
      </c>
      <c r="I4" s="579" t="s">
        <v>1191</v>
      </c>
      <c r="J4" s="579" t="s">
        <v>443</v>
      </c>
      <c r="K4" s="581" t="s">
        <v>1071</v>
      </c>
      <c r="L4" s="84" t="s">
        <v>1638</v>
      </c>
      <c r="M4" s="84" t="s">
        <v>1636</v>
      </c>
      <c r="N4" s="84" t="s">
        <v>1637</v>
      </c>
      <c r="O4" s="379" t="s">
        <v>1640</v>
      </c>
      <c r="P4" s="103"/>
      <c r="Q4" s="103"/>
      <c r="R4" s="103"/>
      <c r="S4" s="103"/>
      <c r="T4" s="678"/>
      <c r="U4" s="682">
        <v>2012</v>
      </c>
      <c r="V4" s="677">
        <v>2013</v>
      </c>
      <c r="W4" s="677">
        <v>2014</v>
      </c>
      <c r="X4" s="677">
        <v>2015</v>
      </c>
      <c r="Y4" s="677">
        <v>2016</v>
      </c>
      <c r="Z4" s="682" t="s">
        <v>2872</v>
      </c>
      <c r="AA4" s="699" t="s">
        <v>1641</v>
      </c>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row>
    <row r="5" spans="1:84" s="12" customFormat="1" ht="45">
      <c r="A5" s="516" t="s">
        <v>1633</v>
      </c>
      <c r="B5" s="204" t="s">
        <v>1082</v>
      </c>
      <c r="C5" s="205">
        <v>40940</v>
      </c>
      <c r="D5" s="255">
        <v>46419</v>
      </c>
      <c r="E5" s="255" t="str">
        <f ca="1">IF(D5&lt;=$T$2,"CADUCADO","VIGENTE")</f>
        <v>VIGENTE</v>
      </c>
      <c r="F5" s="255" t="str">
        <f ca="1">IF($T$2&gt;=(EDATE(D5,-4)),"ALERTA","OK")</f>
        <v>OK</v>
      </c>
      <c r="G5" s="204" t="s">
        <v>1307</v>
      </c>
      <c r="H5" s="299" t="s">
        <v>1004</v>
      </c>
      <c r="I5" s="203" t="s">
        <v>1005</v>
      </c>
      <c r="J5" s="203" t="s">
        <v>275</v>
      </c>
      <c r="K5" s="767" t="s">
        <v>530</v>
      </c>
      <c r="L5" s="84"/>
      <c r="M5" s="7" t="e">
        <f>IF(ISNUMBER(FIND("/",#REF!,1)),MID(#REF!,1,FIND("/",#REF!,1)-1),#REF!)</f>
        <v>#REF!</v>
      </c>
      <c r="N5" s="7" t="str">
        <f>IF(ISNUMBER(FIND("/",#REF!,1)),MID(#REF!,FIND("/",#REF!,1)+1,LEN(#REF!)),"")</f>
        <v/>
      </c>
      <c r="O5" s="379" t="s">
        <v>1649</v>
      </c>
      <c r="P5" s="379" t="s">
        <v>1636</v>
      </c>
      <c r="Q5" s="103" t="s">
        <v>1641</v>
      </c>
      <c r="R5" s="103"/>
      <c r="S5" s="103"/>
      <c r="T5" s="679"/>
      <c r="U5" s="683">
        <f>COUNTIFS($C$5:$C$234, "&gt;="&amp;U10, $C$5:$C$234, "&lt;="&amp;U11, $A$5:$A$234, "&lt;&gt;F")</f>
        <v>1</v>
      </c>
      <c r="V5" s="683">
        <f>COUNTIFS($C$5:$C$234, "&gt;="&amp;V10, $C$5:$C$234, "&lt;="&amp;V11, $A$5:$A$234, "&lt;&gt;F")</f>
        <v>0</v>
      </c>
      <c r="W5" s="683">
        <f>COUNTIFS($C$5:$C$234, "&gt;="&amp;W10, $C$5:$C$234, "&lt;="&amp;W11, $A$5:$A$234, "&lt;&gt;F")</f>
        <v>0</v>
      </c>
      <c r="X5" s="683">
        <f>COUNTIFS($C$5:$C$234, "&gt;="&amp;X10, $C$5:$C$234, "&lt;="&amp;X11, $A$5:$A$234, "&lt;&gt;F")</f>
        <v>0</v>
      </c>
      <c r="Y5" s="683">
        <f>COUNTIFS($C$5:$C$234, "&gt;="&amp;Y10, $C$5:$C$234, "&lt;="&amp;Y11, $A$5:$A$234, "&lt;&gt;F")</f>
        <v>0</v>
      </c>
      <c r="Z5" s="683">
        <f>COUNTIFS($C$5:$C$234,"&gt;="&amp;Z10, $C$5:$C$234, "&lt;="&amp;Z11, $A$5:$A$234, "&lt;&gt;F")</f>
        <v>1</v>
      </c>
      <c r="AA5" s="700">
        <f>SUM(U5:Y5)</f>
        <v>1</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row>
    <row r="6" spans="1:84" s="105" customFormat="1">
      <c r="A6" s="2299" t="s">
        <v>2240</v>
      </c>
      <c r="B6" s="2300"/>
      <c r="C6" s="10"/>
      <c r="D6" s="7"/>
      <c r="E6" s="7"/>
      <c r="F6" s="7"/>
      <c r="G6" s="11"/>
      <c r="H6" s="54"/>
      <c r="I6" s="29"/>
      <c r="J6" s="29"/>
      <c r="K6" s="14"/>
      <c r="L6" s="84"/>
      <c r="M6" s="84" t="str">
        <f>IF(ISNUMBER(FIND("/",$B5,1)),MID($B5,1,FIND("/",$B5,1)-1),$B5)</f>
        <v>D1202-05</v>
      </c>
      <c r="N6" s="84" t="str">
        <f>IF(ISNUMBER(FIND("/",$B5,1)),MID($B5,FIND("/",$B5,1)+1,LEN($B5)),"")</f>
        <v/>
      </c>
      <c r="O6" s="727" t="s">
        <v>1633</v>
      </c>
      <c r="P6" s="727"/>
      <c r="Q6" s="766">
        <v>7</v>
      </c>
      <c r="R6" s="727"/>
      <c r="S6" s="727"/>
      <c r="T6" s="741" t="s">
        <v>2873</v>
      </c>
      <c r="U6" s="742">
        <f>COUNTIFS($C$5:$C$234, "&gt;="&amp;U10, $C$5:$C$234, "&lt;="&amp;U11, $A$5:$A$234, "&lt;&gt;F",$G$5:$G$234, "A" )</f>
        <v>0</v>
      </c>
      <c r="V6" s="742">
        <f>COUNTIFS($C$5:$C$234, "&gt;="&amp;V10, $C$5:$C$234, "&lt;="&amp;V11, $A$5:$A$234, "&lt;&gt;F",$G$5:$G$234, "A" )</f>
        <v>0</v>
      </c>
      <c r="W6" s="742">
        <f>COUNTIFS($C$5:$C$234, "&gt;="&amp;W10, $C$5:$C$234, "&lt;="&amp;W11, $A$5:$A$234, "&lt;&gt;F",$G$5:$G$234, "A" )</f>
        <v>0</v>
      </c>
      <c r="X6" s="742">
        <f>COUNTIFS($C$5:$C$234, "&gt;="&amp;X10, $C$5:$C$234, "&lt;="&amp;X11, $A$5:$A$234, "&lt;&gt;F",$G$5:$G$234, "A" )</f>
        <v>0</v>
      </c>
      <c r="Y6" s="742">
        <f>COUNTIFS($C$5:$C$234, "&gt;="&amp;Y10, $C$5:$C$234, "&lt;="&amp;Y11, $A$5:$A$234, "&lt;&gt;F",$G$5:$G$234, "A" )</f>
        <v>0</v>
      </c>
      <c r="Z6" s="742">
        <f>COUNTIFS($C$5:$C$234,"&gt;="&amp;Z11, $C$5:$C$234, "&lt;="&amp;Z12, $A$5:$A$234, "&lt;&gt;F",$G$5:$G$234, "A")</f>
        <v>0</v>
      </c>
      <c r="AA6" s="743">
        <f>SUM(U6:Y6)</f>
        <v>0</v>
      </c>
    </row>
    <row r="7" spans="1:84" s="12" customFormat="1" ht="33.75" customHeight="1">
      <c r="A7" s="14"/>
      <c r="B7" s="14"/>
      <c r="C7" s="14"/>
      <c r="D7" s="14"/>
      <c r="E7" s="525"/>
      <c r="F7" s="525"/>
      <c r="G7" s="11"/>
      <c r="H7" s="111"/>
      <c r="I7" s="14"/>
      <c r="J7" s="29"/>
      <c r="K7" s="14"/>
      <c r="L7" s="84"/>
      <c r="M7" s="7" t="e">
        <f>IF(ISNUMBER(FIND("/",#REF!,1)),MID(#REF!,1,FIND("/",#REF!,1)-1),#REF!)</f>
        <v>#REF!</v>
      </c>
      <c r="N7" s="7" t="str">
        <f>IF(ISNUMBER(FIND("/",#REF!,1)),MID(#REF!,FIND("/",#REF!,1)+1,LEN(#REF!)),"")</f>
        <v/>
      </c>
      <c r="O7" s="103" t="s">
        <v>1639</v>
      </c>
      <c r="P7" s="103"/>
      <c r="Q7" s="381">
        <v>7</v>
      </c>
      <c r="R7" s="103"/>
      <c r="S7" s="103"/>
      <c r="T7" s="680" t="s">
        <v>2874</v>
      </c>
      <c r="U7" s="683">
        <f>COUNTIFS($C$5:$C$234, "&gt;="&amp;U10, $C$5:$C$234, "&lt;="&amp;U11, $A$5:$A$234, "&lt;&gt;F",$G$5:$G$234, "B" )</f>
        <v>0</v>
      </c>
      <c r="V7" s="683">
        <f>COUNTIFS($C$5:$C$234, "&gt;="&amp;V10, $C$5:$C$234, "&lt;="&amp;V11, $A$5:$A$234, "&lt;&gt;F",$G$5:$G$234, "B" )</f>
        <v>0</v>
      </c>
      <c r="W7" s="683">
        <f>COUNTIFS($C$5:$C$234, "&gt;="&amp;W10, $C$5:$C$234, "&lt;="&amp;W11, $A$5:$A$234, "&lt;&gt;F",$G$5:$G$234, "B" )</f>
        <v>0</v>
      </c>
      <c r="X7" s="683">
        <f>COUNTIFS($C$5:$C$234, "&gt;="&amp;X10, $C$5:$C$234, "&lt;="&amp;X11, $A$5:$A$234, "&lt;&gt;F",$G$5:$G$234, "B" )</f>
        <v>0</v>
      </c>
      <c r="Y7" s="683">
        <f>COUNTIFS($C$5:$C$234, "&gt;="&amp;Y10, $C$5:$C$234, "&lt;="&amp;Y11, $A$5:$A$234, "&lt;&gt;F",$G$5:$G$234, "B" )</f>
        <v>0</v>
      </c>
      <c r="Z7" s="683">
        <f>COUNTIFS($C$5:$C$234,"&gt;="&amp;Z12, $C$5:$C$234, "&lt;="&amp;Z13, $A$5:$A$234, "&lt;&gt;F",$G$5:$G$234, "A")</f>
        <v>0</v>
      </c>
      <c r="AA7" s="700">
        <f>SUM(U7:Y7)</f>
        <v>0</v>
      </c>
    </row>
    <row r="8" spans="1:84" s="12" customFormat="1" ht="30">
      <c r="A8" s="458" t="s">
        <v>1645</v>
      </c>
      <c r="B8" s="458" t="s">
        <v>1646</v>
      </c>
      <c r="C8" s="458" t="s">
        <v>1647</v>
      </c>
      <c r="D8" s="458" t="s">
        <v>1648</v>
      </c>
      <c r="E8" s="553"/>
      <c r="F8" s="553"/>
      <c r="G8" s="11"/>
      <c r="H8" s="29"/>
      <c r="I8" s="14"/>
      <c r="J8" s="14"/>
      <c r="K8" s="14"/>
      <c r="L8" s="84"/>
      <c r="M8" s="7" t="e">
        <f>IF(ISNUMBER(FIND("/",#REF!,1)),MID(#REF!,1,FIND("/",#REF!,1)-1),#REF!)</f>
        <v>#REF!</v>
      </c>
      <c r="N8" s="7" t="str">
        <f>IF(ISNUMBER(FIND("/",#REF!,1)),MID(#REF!,FIND("/",#REF!,1)+1,LEN(#REF!)),"")</f>
        <v/>
      </c>
      <c r="O8" s="103"/>
      <c r="P8" s="103"/>
      <c r="Q8" s="103"/>
      <c r="R8" s="103"/>
      <c r="S8" s="103"/>
      <c r="T8" s="680" t="s">
        <v>2875</v>
      </c>
      <c r="U8" s="683">
        <f>COUNTIFS($C$5:$C$234, "&gt;="&amp;U10, $C$5:$C$234, "&lt;="&amp;U11, $A$5:$A$234, "&lt;&gt;F",$G$5:$G$234, "C" )</f>
        <v>0</v>
      </c>
      <c r="V8" s="683">
        <f>COUNTIFS($C$5:$C$234, "&gt;="&amp;V10, $C$5:$C$234, "&lt;="&amp;V11, $A$5:$A$234, "&lt;&gt;F",$G$5:$G$234, "C" )</f>
        <v>0</v>
      </c>
      <c r="W8" s="683">
        <f>COUNTIFS($C$5:$C$234, "&gt;="&amp;W10, $C$5:$C$234, "&lt;="&amp;W11, $A$5:$A$234, "&lt;&gt;F",$G$5:$G$234, "C" )</f>
        <v>0</v>
      </c>
      <c r="X8" s="683">
        <f>COUNTIFS($C$5:$C$234, "&gt;="&amp;X10, $C$5:$C$234, "&lt;="&amp;X11, $A$5:$A$234, "&lt;&gt;F",$G$5:$G$234, "C" )</f>
        <v>0</v>
      </c>
      <c r="Y8" s="683">
        <f>COUNTIFS($C$5:$C$234, "&gt;="&amp;Y10, $C$5:$C$234, "&lt;="&amp;Y11, $A$5:$A$234, "&lt;&gt;F",$G$5:$G$234, "C" )</f>
        <v>0</v>
      </c>
      <c r="Z8" s="683">
        <f>COUNTIFS($C$5:$C$234,"&gt;="&amp;Z13, $C$5:$C$234, "&lt;="&amp;Z14, $A$5:$A$234, "&lt;&gt;F",$G$5:$G$234, "A")</f>
        <v>0</v>
      </c>
      <c r="AA8" s="700">
        <f>SUM(U8:Y8)</f>
        <v>0</v>
      </c>
    </row>
    <row r="9" spans="1:84" ht="15.75" thickBot="1">
      <c r="A9" s="491">
        <f>COUNTIF($A5:$A6,"P")</f>
        <v>1</v>
      </c>
      <c r="B9" s="491">
        <f>COUNTIF($A5:$A6,"S*")</f>
        <v>0</v>
      </c>
      <c r="C9" s="491">
        <f>COUNTIF($A5:$A6,"F")</f>
        <v>0</v>
      </c>
      <c r="D9" s="491">
        <f>COUNTIF($A5:$A6,"P*") + COUNTIF($A5:$A6,"S2") *2 + COUNTIF($A5:$A6,"S3") *3 + COUNTIF($A5:$A6,"S4") *4</f>
        <v>1</v>
      </c>
      <c r="E9" s="11"/>
      <c r="F9" s="11"/>
      <c r="G9" s="11"/>
      <c r="H9" s="29"/>
      <c r="L9" s="84"/>
      <c r="M9" s="7" t="e">
        <f>IF(ISNUMBER(FIND("/",#REF!,1)),MID(#REF!,1,FIND("/",#REF!,1)-1),#REF!)</f>
        <v>#REF!</v>
      </c>
      <c r="N9" s="7" t="str">
        <f>IF(ISNUMBER(FIND("/",#REF!,1)),MID(#REF!,FIND("/",#REF!,1)+1,LEN(#REF!)),"")</f>
        <v/>
      </c>
      <c r="O9" s="103"/>
      <c r="P9" s="103"/>
      <c r="Q9" s="103"/>
      <c r="R9" s="103"/>
      <c r="S9" s="103"/>
      <c r="T9" s="681" t="s">
        <v>2876</v>
      </c>
      <c r="U9" s="684">
        <f>COUNTIFS($C$5:$C$234, "&gt;="&amp;U10, $C$5:$C$234, "&lt;="&amp;U11, $A$5:$A$234, "&lt;&gt;F",$G$5:$G$234, "D" )</f>
        <v>1</v>
      </c>
      <c r="V9" s="684">
        <f>COUNTIFS($C$5:$C$234, "&gt;="&amp;V10, $C$5:$C$234, "&lt;="&amp;V11, $A$5:$A$234, "&lt;&gt;F",$G$5:$G$234, "D" )</f>
        <v>0</v>
      </c>
      <c r="W9" s="684">
        <f>COUNTIFS($C$5:$C$234, "&gt;="&amp;W10, $C$5:$C$234, "&lt;="&amp;W11, $A$5:$A$234, "&lt;&gt;F",$G$5:$G$234, "D" )</f>
        <v>0</v>
      </c>
      <c r="X9" s="684">
        <f>COUNTIFS($C$5:$C$234, "&gt;="&amp;X10, $C$5:$C$234, "&lt;="&amp;X11, $A$5:$A$234, "&lt;&gt;F",$G$5:$G$234, "D" )</f>
        <v>0</v>
      </c>
      <c r="Y9" s="684">
        <f>COUNTIFS($C$5:$C$234, "&gt;="&amp;Y10, $C$5:$C$234, "&lt;="&amp;Y11, $A$5:$A$234, "&lt;&gt;F",$G$5:$G$234, "D" )</f>
        <v>0</v>
      </c>
      <c r="Z9" s="684">
        <f>COUNTIFS($C$5:$C$234,"&gt;="&amp;Z14, $C$5:$C$234, "&lt;="&amp;Z15, $A$5:$A$234, "&lt;&gt;F",$G$5:$G$234, "A")</f>
        <v>0</v>
      </c>
      <c r="AA9" s="701">
        <f>SUM(U9:Y9)</f>
        <v>1</v>
      </c>
    </row>
    <row r="10" spans="1:84" ht="15.75" thickTop="1">
      <c r="A10" s="51"/>
      <c r="B10" s="11"/>
      <c r="C10" s="10"/>
      <c r="D10" s="7"/>
      <c r="E10" s="7"/>
      <c r="F10" s="7"/>
      <c r="G10" s="11"/>
      <c r="H10" s="29"/>
      <c r="L10" s="84"/>
      <c r="M10" s="7" t="e">
        <f>IF(ISNUMBER(FIND("/",#REF!,1)),MID(#REF!,1,FIND("/",#REF!,1)-1),#REF!)</f>
        <v>#REF!</v>
      </c>
      <c r="N10" s="7" t="str">
        <f>IF(ISNUMBER(FIND("/",#REF!,1)),MID(#REF!,FIND("/",#REF!,1)+1,LEN(#REF!)),"")</f>
        <v/>
      </c>
      <c r="O10" s="103"/>
      <c r="P10" s="103"/>
      <c r="Q10" s="103"/>
      <c r="R10" s="103"/>
      <c r="S10" s="103"/>
      <c r="T10" s="550"/>
      <c r="U10" s="672">
        <v>40909</v>
      </c>
      <c r="V10" s="672">
        <v>41275</v>
      </c>
      <c r="W10" s="672">
        <v>41640</v>
      </c>
      <c r="X10" s="672">
        <v>42005</v>
      </c>
      <c r="Y10" s="672">
        <v>42370</v>
      </c>
      <c r="Z10" s="672">
        <v>40909</v>
      </c>
      <c r="AA10" s="550"/>
    </row>
    <row r="11" spans="1:84">
      <c r="A11" s="9"/>
      <c r="B11" s="11"/>
      <c r="C11" s="10"/>
      <c r="D11" s="7"/>
      <c r="E11" s="7"/>
      <c r="F11" s="7"/>
      <c r="G11" s="11"/>
      <c r="H11" s="29"/>
      <c r="L11" s="84"/>
      <c r="M11" s="7" t="e">
        <f>IF(ISNUMBER(FIND("/",#REF!,1)),MID(#REF!,1,FIND("/",#REF!,1)-1),#REF!)</f>
        <v>#REF!</v>
      </c>
      <c r="N11" s="7" t="str">
        <f>IF(ISNUMBER(FIND("/",#REF!,1)),MID(#REF!,FIND("/",#REF!,1)+1,LEN(#REF!)),"")</f>
        <v/>
      </c>
      <c r="O11" s="103"/>
      <c r="P11" s="103"/>
      <c r="Q11" s="103"/>
      <c r="R11" s="103"/>
      <c r="S11" s="103"/>
      <c r="T11" s="2"/>
      <c r="U11" s="673">
        <v>41274</v>
      </c>
      <c r="V11" s="673">
        <v>41639</v>
      </c>
      <c r="W11" s="673">
        <v>42004</v>
      </c>
      <c r="X11" s="673">
        <v>42369</v>
      </c>
      <c r="Y11" s="673">
        <v>42735</v>
      </c>
      <c r="Z11" s="673">
        <v>42735</v>
      </c>
      <c r="AA11" s="2"/>
    </row>
    <row r="12" spans="1:84" ht="22.5" customHeight="1">
      <c r="A12" s="9"/>
      <c r="B12" s="11"/>
      <c r="C12" s="10"/>
      <c r="D12" s="7"/>
      <c r="E12" s="7"/>
      <c r="F12" s="7"/>
      <c r="G12" s="11"/>
      <c r="H12" s="29"/>
      <c r="L12" s="84"/>
      <c r="M12" s="7">
        <f>IF(ISNUMBER(FIND("/",$B6,1)),MID($B6,1,FIND("/",$B6,1)-1),$B6)</f>
        <v>0</v>
      </c>
      <c r="N12" s="7" t="str">
        <f>IF(ISNUMBER(FIND("/",$B6,1)),MID($B6,FIND("/",$B6,1)+1,LEN($B6)),"")</f>
        <v/>
      </c>
      <c r="O12" s="103"/>
      <c r="P12" s="103"/>
      <c r="Q12" s="103"/>
      <c r="R12" s="103"/>
      <c r="S12" s="103"/>
      <c r="T12" s="103"/>
      <c r="U12" s="103"/>
      <c r="V12" s="103"/>
      <c r="W12" s="103"/>
    </row>
    <row r="13" spans="1:84">
      <c r="A13" s="9"/>
      <c r="B13" s="11"/>
      <c r="C13" s="10"/>
      <c r="D13" s="7"/>
      <c r="E13" s="7"/>
      <c r="F13" s="7"/>
      <c r="G13" s="11"/>
      <c r="H13" s="29"/>
      <c r="L13" s="84"/>
      <c r="M13" s="7" t="str">
        <f>IF(ISNUMBER(FIND("/",$B8,1)),MID($B8,1,FIND("/",$B8,1)-1),$B8)</f>
        <v>SISTEMAS</v>
      </c>
      <c r="N13" s="7" t="str">
        <f>IF(ISNUMBER(FIND("/",$B8,1)),MID($B8,FIND("/",$B8,1)+1,LEN($B8)),"")</f>
        <v/>
      </c>
      <c r="O13" s="103"/>
      <c r="P13" s="103"/>
      <c r="Q13" s="103"/>
      <c r="R13" s="103"/>
      <c r="S13" s="103"/>
      <c r="T13" s="103"/>
      <c r="U13" s="103"/>
      <c r="V13" s="103"/>
      <c r="W13" s="103"/>
    </row>
    <row r="14" spans="1:84">
      <c r="A14" s="9"/>
      <c r="B14" s="11"/>
      <c r="C14" s="10"/>
      <c r="D14" s="7"/>
      <c r="E14" s="7"/>
      <c r="F14" s="7"/>
      <c r="G14" s="11"/>
      <c r="H14" s="29"/>
      <c r="L14" s="84"/>
      <c r="M14" s="7">
        <f>IF(ISNUMBER(FIND("/",$B9,1)),MID($B9,1,FIND("/",$B9,1)-1),$B9)</f>
        <v>0</v>
      </c>
      <c r="N14" s="7" t="str">
        <f>IF(ISNUMBER(FIND("/",$B9,1)),MID($B9,FIND("/",$B9,1)+1,LEN($B9)),"")</f>
        <v/>
      </c>
      <c r="O14" s="103"/>
      <c r="P14" s="103"/>
      <c r="Q14" s="103"/>
      <c r="R14" s="103"/>
      <c r="S14" s="103"/>
      <c r="T14" s="103"/>
      <c r="U14" s="103"/>
      <c r="V14" s="103"/>
      <c r="W14" s="103"/>
    </row>
    <row r="15" spans="1:84">
      <c r="A15" s="9"/>
      <c r="B15" s="11"/>
      <c r="C15" s="10"/>
      <c r="D15" s="7"/>
      <c r="E15" s="7"/>
      <c r="F15" s="7"/>
      <c r="G15" s="11"/>
      <c r="H15" s="29"/>
      <c r="M15" s="7" t="e">
        <f>IF(ISNUMBER(FIND("/",#REF!,1)),MID(#REF!,1,FIND("/",#REF!,1)-1),#REF!)</f>
        <v>#REF!</v>
      </c>
      <c r="N15" s="7" t="str">
        <f>IF(ISNUMBER(FIND("/",#REF!,1)),MID(#REF!,FIND("/",#REF!,1)+1,LEN(#REF!)),"")</f>
        <v/>
      </c>
      <c r="O15" s="103"/>
      <c r="P15" s="103"/>
      <c r="Q15" s="103"/>
      <c r="R15" s="103"/>
      <c r="S15" s="103"/>
      <c r="T15" s="103"/>
      <c r="U15" s="103"/>
      <c r="V15" s="103"/>
      <c r="W15" s="103"/>
    </row>
    <row r="16" spans="1:84">
      <c r="A16" s="9"/>
      <c r="B16" s="11"/>
      <c r="C16" s="10"/>
      <c r="D16" s="7"/>
      <c r="E16" s="7"/>
      <c r="F16" s="7"/>
      <c r="G16" s="11"/>
      <c r="H16" s="29"/>
      <c r="M16" s="7">
        <f t="shared" ref="M16:M69" si="0">IF(ISNUMBER(FIND("/",$B10,1)),MID($B10,1,FIND("/",$B10,1)-1),$B10)</f>
        <v>0</v>
      </c>
      <c r="N16" s="7" t="str">
        <f t="shared" ref="N16:N69" si="1">IF(ISNUMBER(FIND("/",$B10,1)),MID($B10,FIND("/",$B10,1)+1,LEN($B10)),"")</f>
        <v/>
      </c>
      <c r="O16" s="103"/>
      <c r="P16" s="103"/>
      <c r="Q16" s="103"/>
      <c r="R16" s="103"/>
      <c r="S16" s="103"/>
      <c r="T16" s="103"/>
      <c r="U16" s="103"/>
      <c r="V16" s="103"/>
      <c r="W16" s="103"/>
    </row>
    <row r="17" spans="1:23">
      <c r="A17" s="9"/>
      <c r="B17" s="11"/>
      <c r="C17" s="10"/>
      <c r="D17" s="7"/>
      <c r="E17" s="7"/>
      <c r="F17" s="7"/>
      <c r="G17" s="11"/>
      <c r="H17" s="29"/>
      <c r="M17" s="7">
        <f t="shared" si="0"/>
        <v>0</v>
      </c>
      <c r="N17" s="7" t="str">
        <f t="shared" si="1"/>
        <v/>
      </c>
      <c r="O17" s="103"/>
      <c r="P17" s="103"/>
      <c r="Q17" s="103"/>
      <c r="R17" s="103"/>
      <c r="S17" s="103"/>
      <c r="T17" s="103"/>
      <c r="U17" s="103"/>
      <c r="V17" s="103"/>
      <c r="W17" s="103"/>
    </row>
    <row r="18" spans="1:23">
      <c r="A18" s="9"/>
      <c r="B18" s="11"/>
      <c r="C18" s="10"/>
      <c r="D18" s="7"/>
      <c r="E18" s="7"/>
      <c r="F18" s="7"/>
      <c r="G18" s="11"/>
      <c r="H18" s="29"/>
      <c r="M18" s="7">
        <f t="shared" si="0"/>
        <v>0</v>
      </c>
      <c r="N18" s="7" t="str">
        <f t="shared" si="1"/>
        <v/>
      </c>
      <c r="O18" s="103"/>
      <c r="P18" s="103"/>
      <c r="Q18" s="103"/>
      <c r="R18" s="103"/>
      <c r="S18" s="103"/>
      <c r="T18" s="103"/>
      <c r="U18" s="103"/>
      <c r="V18" s="103"/>
      <c r="W18" s="103"/>
    </row>
    <row r="19" spans="1:23">
      <c r="A19" s="9"/>
      <c r="B19" s="11"/>
      <c r="C19" s="10"/>
      <c r="D19" s="7"/>
      <c r="E19" s="7"/>
      <c r="F19" s="7"/>
      <c r="G19" s="11"/>
      <c r="H19" s="29"/>
      <c r="M19" s="7">
        <f t="shared" si="0"/>
        <v>0</v>
      </c>
      <c r="N19" s="7" t="str">
        <f t="shared" si="1"/>
        <v/>
      </c>
      <c r="O19" s="103"/>
      <c r="P19" s="103"/>
      <c r="Q19" s="103"/>
      <c r="R19" s="103"/>
      <c r="S19" s="103"/>
      <c r="T19" s="103"/>
      <c r="U19" s="103"/>
      <c r="V19" s="103"/>
      <c r="W19" s="103"/>
    </row>
    <row r="20" spans="1:23">
      <c r="A20" s="9"/>
      <c r="B20" s="11"/>
      <c r="C20" s="10"/>
      <c r="D20" s="7"/>
      <c r="E20" s="7"/>
      <c r="F20" s="7"/>
      <c r="G20" s="11"/>
      <c r="H20" s="29"/>
      <c r="M20" s="7">
        <f t="shared" si="0"/>
        <v>0</v>
      </c>
      <c r="N20" s="7" t="str">
        <f t="shared" si="1"/>
        <v/>
      </c>
      <c r="O20" s="103"/>
      <c r="P20" s="103"/>
      <c r="Q20" s="103"/>
      <c r="R20" s="103"/>
      <c r="S20" s="103"/>
      <c r="T20" s="103"/>
      <c r="U20" s="103"/>
      <c r="V20" s="103"/>
      <c r="W20" s="103"/>
    </row>
    <row r="21" spans="1:23">
      <c r="A21" s="9"/>
      <c r="B21" s="11"/>
      <c r="C21" s="10"/>
      <c r="D21" s="7"/>
      <c r="E21" s="7"/>
      <c r="F21" s="7"/>
      <c r="G21" s="11"/>
      <c r="H21" s="29"/>
      <c r="M21" s="7">
        <f t="shared" si="0"/>
        <v>0</v>
      </c>
      <c r="N21" s="7" t="str">
        <f t="shared" si="1"/>
        <v/>
      </c>
      <c r="O21" s="103"/>
      <c r="P21" s="103"/>
      <c r="Q21" s="103"/>
      <c r="R21" s="103"/>
      <c r="S21" s="103"/>
      <c r="T21" s="103"/>
      <c r="U21" s="103"/>
      <c r="V21" s="103"/>
      <c r="W21" s="103"/>
    </row>
    <row r="22" spans="1:23">
      <c r="A22" s="9"/>
      <c r="B22" s="11"/>
      <c r="C22" s="10"/>
      <c r="D22" s="7"/>
      <c r="E22" s="7"/>
      <c r="F22" s="7"/>
      <c r="G22" s="11"/>
      <c r="H22" s="29"/>
      <c r="M22" s="7">
        <f t="shared" si="0"/>
        <v>0</v>
      </c>
      <c r="N22" s="7" t="str">
        <f t="shared" si="1"/>
        <v/>
      </c>
      <c r="O22" s="103"/>
      <c r="P22" s="103"/>
      <c r="Q22" s="103"/>
      <c r="R22" s="103"/>
      <c r="S22" s="103"/>
      <c r="T22" s="103"/>
      <c r="U22" s="103"/>
      <c r="V22" s="103"/>
      <c r="W22" s="103"/>
    </row>
    <row r="23" spans="1:23">
      <c r="A23" s="9"/>
      <c r="B23" s="11"/>
      <c r="C23" s="10"/>
      <c r="D23" s="7"/>
      <c r="E23" s="7"/>
      <c r="F23" s="7"/>
      <c r="G23" s="11"/>
      <c r="H23" s="29"/>
      <c r="M23" s="7">
        <f t="shared" si="0"/>
        <v>0</v>
      </c>
      <c r="N23" s="7" t="str">
        <f t="shared" si="1"/>
        <v/>
      </c>
      <c r="O23" s="103"/>
      <c r="P23" s="103"/>
      <c r="Q23" s="103"/>
      <c r="R23" s="103"/>
      <c r="S23" s="103"/>
      <c r="T23" s="103"/>
      <c r="U23" s="103"/>
      <c r="V23" s="103"/>
      <c r="W23" s="103"/>
    </row>
    <row r="24" spans="1:23">
      <c r="A24" s="9"/>
      <c r="B24" s="11"/>
      <c r="C24" s="10"/>
      <c r="D24" s="7"/>
      <c r="E24" s="7"/>
      <c r="F24" s="7"/>
      <c r="G24" s="11"/>
      <c r="H24" s="29"/>
      <c r="M24" s="7">
        <f t="shared" si="0"/>
        <v>0</v>
      </c>
      <c r="N24" s="7" t="str">
        <f t="shared" si="1"/>
        <v/>
      </c>
      <c r="O24" s="103"/>
      <c r="P24" s="103"/>
      <c r="Q24" s="103"/>
      <c r="R24" s="103"/>
      <c r="S24" s="103"/>
      <c r="T24" s="103"/>
      <c r="U24" s="103"/>
      <c r="V24" s="103"/>
      <c r="W24" s="103"/>
    </row>
    <row r="25" spans="1:23">
      <c r="A25" s="9"/>
      <c r="B25" s="11"/>
      <c r="C25" s="10"/>
      <c r="D25" s="7"/>
      <c r="E25" s="7"/>
      <c r="F25" s="7"/>
      <c r="G25" s="11"/>
      <c r="H25" s="29"/>
      <c r="M25" s="7">
        <f t="shared" si="0"/>
        <v>0</v>
      </c>
      <c r="N25" s="7" t="str">
        <f t="shared" si="1"/>
        <v/>
      </c>
    </row>
    <row r="26" spans="1:23">
      <c r="A26" s="9"/>
      <c r="C26" s="10"/>
      <c r="D26" s="7"/>
      <c r="E26" s="7"/>
      <c r="F26" s="7"/>
      <c r="G26" s="11"/>
      <c r="H26" s="29"/>
      <c r="M26" s="7">
        <f t="shared" si="0"/>
        <v>0</v>
      </c>
      <c r="N26" s="7" t="str">
        <f t="shared" si="1"/>
        <v/>
      </c>
    </row>
    <row r="27" spans="1:23">
      <c r="A27" s="9"/>
      <c r="B27" s="11"/>
      <c r="C27" s="10"/>
      <c r="D27" s="7"/>
      <c r="E27" s="7"/>
      <c r="F27" s="7"/>
      <c r="G27" s="11"/>
      <c r="H27" s="29"/>
      <c r="M27" s="7">
        <f t="shared" si="0"/>
        <v>0</v>
      </c>
      <c r="N27" s="7" t="str">
        <f t="shared" si="1"/>
        <v/>
      </c>
    </row>
    <row r="28" spans="1:23">
      <c r="A28" s="9"/>
      <c r="B28" s="11"/>
      <c r="C28" s="10"/>
      <c r="D28" s="7"/>
      <c r="E28" s="7"/>
      <c r="F28" s="7"/>
      <c r="G28" s="11"/>
      <c r="H28" s="29"/>
      <c r="M28" s="7">
        <f t="shared" si="0"/>
        <v>0</v>
      </c>
      <c r="N28" s="7" t="str">
        <f t="shared" si="1"/>
        <v/>
      </c>
    </row>
    <row r="29" spans="1:23">
      <c r="A29" s="9"/>
      <c r="B29" s="11"/>
      <c r="C29" s="10"/>
      <c r="D29" s="7"/>
      <c r="E29" s="7"/>
      <c r="F29" s="7"/>
      <c r="G29" s="11"/>
      <c r="H29" s="29"/>
      <c r="M29" s="7">
        <f t="shared" si="0"/>
        <v>0</v>
      </c>
      <c r="N29" s="7" t="str">
        <f t="shared" si="1"/>
        <v/>
      </c>
    </row>
    <row r="30" spans="1:23">
      <c r="A30" s="9"/>
      <c r="B30" s="11"/>
      <c r="C30" s="10"/>
      <c r="D30" s="7"/>
      <c r="E30" s="7"/>
      <c r="F30" s="7"/>
      <c r="G30" s="11"/>
      <c r="H30" s="29"/>
      <c r="M30" s="7">
        <f t="shared" si="0"/>
        <v>0</v>
      </c>
      <c r="N30" s="7" t="str">
        <f t="shared" si="1"/>
        <v/>
      </c>
    </row>
    <row r="31" spans="1:23">
      <c r="A31" s="9"/>
      <c r="B31" s="11"/>
      <c r="C31" s="10"/>
      <c r="D31" s="7"/>
      <c r="E31" s="7"/>
      <c r="F31" s="7"/>
      <c r="G31" s="11"/>
      <c r="H31" s="29"/>
      <c r="M31" s="7">
        <f t="shared" si="0"/>
        <v>0</v>
      </c>
      <c r="N31" s="7" t="str">
        <f t="shared" si="1"/>
        <v/>
      </c>
    </row>
    <row r="32" spans="1:23">
      <c r="A32" s="9"/>
      <c r="B32" s="11"/>
      <c r="C32" s="10"/>
      <c r="D32" s="7"/>
      <c r="E32" s="7"/>
      <c r="F32" s="7"/>
      <c r="G32" s="11"/>
      <c r="H32" s="29"/>
      <c r="M32" s="7">
        <f t="shared" si="0"/>
        <v>0</v>
      </c>
      <c r="N32" s="7" t="str">
        <f t="shared" si="1"/>
        <v/>
      </c>
    </row>
    <row r="33" spans="1:14">
      <c r="A33" s="9"/>
      <c r="B33" s="11"/>
      <c r="C33" s="10"/>
      <c r="D33" s="7"/>
      <c r="E33" s="7"/>
      <c r="F33" s="7"/>
      <c r="G33" s="11"/>
      <c r="H33" s="29"/>
      <c r="M33" s="7">
        <f t="shared" si="0"/>
        <v>0</v>
      </c>
      <c r="N33" s="7" t="str">
        <f t="shared" si="1"/>
        <v/>
      </c>
    </row>
    <row r="34" spans="1:14">
      <c r="A34" s="9"/>
      <c r="B34" s="11"/>
      <c r="C34" s="10"/>
      <c r="D34" s="7"/>
      <c r="E34" s="7"/>
      <c r="F34" s="7"/>
      <c r="G34" s="11"/>
      <c r="H34" s="29"/>
      <c r="M34" s="7">
        <f t="shared" si="0"/>
        <v>0</v>
      </c>
      <c r="N34" s="7" t="str">
        <f t="shared" si="1"/>
        <v/>
      </c>
    </row>
    <row r="35" spans="1:14">
      <c r="A35" s="9"/>
      <c r="B35" s="11"/>
      <c r="C35" s="10"/>
      <c r="D35" s="7"/>
      <c r="E35" s="7"/>
      <c r="F35" s="7"/>
      <c r="G35" s="11"/>
      <c r="H35" s="29"/>
      <c r="M35" s="7">
        <f t="shared" si="0"/>
        <v>0</v>
      </c>
      <c r="N35" s="7" t="str">
        <f t="shared" si="1"/>
        <v/>
      </c>
    </row>
    <row r="36" spans="1:14">
      <c r="A36" s="9"/>
      <c r="B36" s="11"/>
      <c r="C36" s="10"/>
      <c r="D36" s="7"/>
      <c r="E36" s="7"/>
      <c r="F36" s="7"/>
      <c r="G36" s="11"/>
      <c r="H36" s="29"/>
      <c r="M36" s="7">
        <f t="shared" si="0"/>
        <v>0</v>
      </c>
      <c r="N36" s="7" t="str">
        <f t="shared" si="1"/>
        <v/>
      </c>
    </row>
    <row r="37" spans="1:14">
      <c r="A37" s="9"/>
      <c r="B37" s="11"/>
      <c r="C37" s="10"/>
      <c r="D37" s="7"/>
      <c r="E37" s="7"/>
      <c r="F37" s="7"/>
      <c r="G37" s="11"/>
      <c r="H37" s="29"/>
      <c r="M37" s="7">
        <f t="shared" si="0"/>
        <v>0</v>
      </c>
      <c r="N37" s="7" t="str">
        <f t="shared" si="1"/>
        <v/>
      </c>
    </row>
    <row r="38" spans="1:14">
      <c r="A38" s="9"/>
      <c r="B38" s="11"/>
      <c r="C38" s="10"/>
      <c r="D38" s="7"/>
      <c r="E38" s="7"/>
      <c r="F38" s="7"/>
      <c r="G38" s="11"/>
      <c r="H38" s="29"/>
      <c r="M38" s="7">
        <f t="shared" si="0"/>
        <v>0</v>
      </c>
      <c r="N38" s="7" t="str">
        <f t="shared" si="1"/>
        <v/>
      </c>
    </row>
    <row r="39" spans="1:14">
      <c r="A39" s="9"/>
      <c r="B39" s="11"/>
      <c r="C39" s="10"/>
      <c r="D39" s="7"/>
      <c r="E39" s="7"/>
      <c r="F39" s="7"/>
      <c r="G39" s="11"/>
      <c r="H39" s="29"/>
      <c r="M39" s="7">
        <f t="shared" si="0"/>
        <v>0</v>
      </c>
      <c r="N39" s="7" t="str">
        <f t="shared" si="1"/>
        <v/>
      </c>
    </row>
    <row r="40" spans="1:14">
      <c r="A40" s="9"/>
      <c r="B40" s="11"/>
      <c r="C40" s="10"/>
      <c r="D40" s="7"/>
      <c r="E40" s="7"/>
      <c r="F40" s="7"/>
      <c r="G40" s="11"/>
      <c r="H40" s="29"/>
      <c r="M40" s="7">
        <f t="shared" si="0"/>
        <v>0</v>
      </c>
      <c r="N40" s="7" t="str">
        <f t="shared" si="1"/>
        <v/>
      </c>
    </row>
    <row r="41" spans="1:14">
      <c r="A41" s="9"/>
      <c r="B41" s="11"/>
      <c r="C41" s="10"/>
      <c r="D41" s="7"/>
      <c r="E41" s="7"/>
      <c r="F41" s="7"/>
      <c r="G41" s="11"/>
      <c r="H41" s="29"/>
      <c r="M41" s="7">
        <f t="shared" si="0"/>
        <v>0</v>
      </c>
      <c r="N41" s="7" t="str">
        <f t="shared" si="1"/>
        <v/>
      </c>
    </row>
    <row r="42" spans="1:14">
      <c r="A42" s="9"/>
      <c r="B42" s="11"/>
      <c r="C42" s="10"/>
      <c r="D42" s="7"/>
      <c r="E42" s="7"/>
      <c r="F42" s="7"/>
      <c r="G42" s="11"/>
      <c r="H42" s="29"/>
      <c r="M42" s="7">
        <f t="shared" si="0"/>
        <v>0</v>
      </c>
      <c r="N42" s="7" t="str">
        <f t="shared" si="1"/>
        <v/>
      </c>
    </row>
    <row r="43" spans="1:14">
      <c r="A43" s="9"/>
      <c r="B43" s="11"/>
      <c r="C43" s="10"/>
      <c r="D43" s="7"/>
      <c r="E43" s="7"/>
      <c r="F43" s="7"/>
      <c r="G43" s="11"/>
      <c r="H43" s="29"/>
      <c r="M43" s="7">
        <f t="shared" si="0"/>
        <v>0</v>
      </c>
      <c r="N43" s="7" t="str">
        <f t="shared" si="1"/>
        <v/>
      </c>
    </row>
    <row r="44" spans="1:14">
      <c r="A44" s="9"/>
      <c r="B44" s="11"/>
      <c r="C44" s="10"/>
      <c r="D44" s="7"/>
      <c r="E44" s="7"/>
      <c r="F44" s="7"/>
      <c r="G44" s="11"/>
      <c r="H44" s="29"/>
      <c r="M44" s="7">
        <f t="shared" si="0"/>
        <v>0</v>
      </c>
      <c r="N44" s="7" t="str">
        <f t="shared" si="1"/>
        <v/>
      </c>
    </row>
    <row r="45" spans="1:14">
      <c r="A45" s="9"/>
      <c r="B45" s="11"/>
      <c r="C45" s="10"/>
      <c r="D45" s="7"/>
      <c r="E45" s="7"/>
      <c r="F45" s="7"/>
      <c r="G45" s="11"/>
      <c r="H45" s="29"/>
      <c r="M45" s="7">
        <f t="shared" si="0"/>
        <v>0</v>
      </c>
      <c r="N45" s="7" t="str">
        <f t="shared" si="1"/>
        <v/>
      </c>
    </row>
    <row r="46" spans="1:14">
      <c r="A46" s="9"/>
      <c r="B46" s="11"/>
      <c r="C46" s="10"/>
      <c r="D46" s="7"/>
      <c r="E46" s="7"/>
      <c r="F46" s="7"/>
      <c r="G46" s="11"/>
      <c r="H46" s="29"/>
      <c r="M46" s="7">
        <f t="shared" si="0"/>
        <v>0</v>
      </c>
      <c r="N46" s="7" t="str">
        <f t="shared" si="1"/>
        <v/>
      </c>
    </row>
    <row r="47" spans="1:14">
      <c r="A47" s="9"/>
      <c r="B47" s="11"/>
      <c r="C47" s="10"/>
      <c r="D47" s="7"/>
      <c r="E47" s="7"/>
      <c r="F47" s="7"/>
      <c r="G47" s="11"/>
      <c r="H47" s="29"/>
      <c r="M47" s="7">
        <f t="shared" si="0"/>
        <v>0</v>
      </c>
      <c r="N47" s="7" t="str">
        <f t="shared" si="1"/>
        <v/>
      </c>
    </row>
    <row r="48" spans="1:14">
      <c r="A48" s="9"/>
      <c r="B48" s="11"/>
      <c r="C48" s="10"/>
      <c r="D48" s="7"/>
      <c r="E48" s="7"/>
      <c r="F48" s="7"/>
      <c r="G48" s="11"/>
      <c r="H48" s="29"/>
      <c r="M48" s="7">
        <f t="shared" si="0"/>
        <v>0</v>
      </c>
      <c r="N48" s="7" t="str">
        <f t="shared" si="1"/>
        <v/>
      </c>
    </row>
    <row r="49" spans="1:14">
      <c r="A49" s="9"/>
      <c r="B49" s="11"/>
      <c r="C49" s="10"/>
      <c r="D49" s="7"/>
      <c r="E49" s="7"/>
      <c r="F49" s="7"/>
      <c r="G49" s="11"/>
      <c r="H49" s="29"/>
      <c r="M49" s="7">
        <f t="shared" si="0"/>
        <v>0</v>
      </c>
      <c r="N49" s="7" t="str">
        <f t="shared" si="1"/>
        <v/>
      </c>
    </row>
    <row r="50" spans="1:14">
      <c r="A50" s="9"/>
      <c r="B50" s="11"/>
      <c r="C50" s="10"/>
      <c r="D50" s="7"/>
      <c r="E50" s="7"/>
      <c r="F50" s="7"/>
      <c r="G50" s="11"/>
      <c r="H50" s="29"/>
      <c r="L50" s="13"/>
      <c r="M50" s="7">
        <f t="shared" si="0"/>
        <v>0</v>
      </c>
      <c r="N50" s="7" t="str">
        <f t="shared" si="1"/>
        <v/>
      </c>
    </row>
    <row r="51" spans="1:14">
      <c r="A51" s="9"/>
      <c r="B51" s="11"/>
      <c r="C51" s="10"/>
      <c r="D51" s="7"/>
      <c r="E51" s="7"/>
      <c r="F51" s="7"/>
      <c r="G51" s="11"/>
      <c r="H51" s="29"/>
      <c r="L51" s="13"/>
      <c r="M51" s="7">
        <f t="shared" si="0"/>
        <v>0</v>
      </c>
      <c r="N51" s="7" t="str">
        <f t="shared" si="1"/>
        <v/>
      </c>
    </row>
    <row r="52" spans="1:14">
      <c r="A52" s="9"/>
      <c r="B52" s="11"/>
      <c r="C52" s="10"/>
      <c r="D52" s="7"/>
      <c r="E52" s="7"/>
      <c r="F52" s="7"/>
      <c r="G52" s="11"/>
      <c r="H52" s="29"/>
      <c r="M52" s="7">
        <f t="shared" si="0"/>
        <v>0</v>
      </c>
      <c r="N52" s="7" t="str">
        <f t="shared" si="1"/>
        <v/>
      </c>
    </row>
    <row r="53" spans="1:14">
      <c r="A53" s="9"/>
      <c r="B53" s="11"/>
      <c r="C53" s="10"/>
      <c r="D53" s="7"/>
      <c r="E53" s="7"/>
      <c r="F53" s="7"/>
      <c r="G53" s="11"/>
      <c r="H53" s="29"/>
      <c r="M53" s="7">
        <f t="shared" si="0"/>
        <v>0</v>
      </c>
      <c r="N53" s="7" t="str">
        <f t="shared" si="1"/>
        <v/>
      </c>
    </row>
    <row r="54" spans="1:14">
      <c r="A54" s="9"/>
      <c r="B54" s="11"/>
      <c r="C54" s="10"/>
      <c r="D54" s="7"/>
      <c r="E54" s="7"/>
      <c r="F54" s="7"/>
      <c r="G54" s="11"/>
      <c r="H54" s="29"/>
      <c r="M54" s="7">
        <f t="shared" si="0"/>
        <v>0</v>
      </c>
      <c r="N54" s="7" t="str">
        <f t="shared" si="1"/>
        <v/>
      </c>
    </row>
    <row r="55" spans="1:14">
      <c r="A55" s="9"/>
      <c r="B55" s="11"/>
      <c r="C55" s="10"/>
      <c r="D55" s="7"/>
      <c r="E55" s="7"/>
      <c r="F55" s="7"/>
      <c r="G55" s="11"/>
      <c r="H55" s="29"/>
      <c r="M55" s="7">
        <f t="shared" si="0"/>
        <v>0</v>
      </c>
      <c r="N55" s="7" t="str">
        <f t="shared" si="1"/>
        <v/>
      </c>
    </row>
    <row r="56" spans="1:14">
      <c r="A56" s="9"/>
      <c r="B56" s="11"/>
      <c r="C56" s="10"/>
      <c r="D56" s="7"/>
      <c r="E56" s="7"/>
      <c r="F56" s="7"/>
      <c r="G56" s="11"/>
      <c r="H56" s="29"/>
      <c r="M56" s="7">
        <f t="shared" si="0"/>
        <v>0</v>
      </c>
      <c r="N56" s="7" t="str">
        <f t="shared" si="1"/>
        <v/>
      </c>
    </row>
    <row r="57" spans="1:14">
      <c r="A57" s="9"/>
      <c r="B57" s="11"/>
      <c r="C57" s="10"/>
      <c r="D57" s="7"/>
      <c r="E57" s="7"/>
      <c r="F57" s="7"/>
      <c r="G57" s="11"/>
      <c r="H57" s="29"/>
      <c r="M57" s="7">
        <f t="shared" si="0"/>
        <v>0</v>
      </c>
      <c r="N57" s="7" t="str">
        <f t="shared" si="1"/>
        <v/>
      </c>
    </row>
    <row r="58" spans="1:14">
      <c r="A58" s="9"/>
      <c r="B58" s="11"/>
      <c r="C58" s="10"/>
      <c r="D58" s="7"/>
      <c r="E58" s="7"/>
      <c r="F58" s="7"/>
      <c r="G58" s="11"/>
      <c r="H58" s="29"/>
      <c r="M58" s="7">
        <f t="shared" si="0"/>
        <v>0</v>
      </c>
      <c r="N58" s="7" t="str">
        <f t="shared" si="1"/>
        <v/>
      </c>
    </row>
    <row r="59" spans="1:14">
      <c r="A59" s="9"/>
      <c r="B59" s="11"/>
      <c r="C59" s="10"/>
      <c r="D59" s="7"/>
      <c r="E59" s="7"/>
      <c r="F59" s="7"/>
      <c r="G59" s="11"/>
      <c r="H59" s="29"/>
      <c r="M59" s="7">
        <f t="shared" si="0"/>
        <v>0</v>
      </c>
      <c r="N59" s="7" t="str">
        <f t="shared" si="1"/>
        <v/>
      </c>
    </row>
    <row r="60" spans="1:14">
      <c r="A60" s="9"/>
      <c r="B60" s="11"/>
      <c r="C60" s="10"/>
      <c r="D60" s="7"/>
      <c r="E60" s="7"/>
      <c r="F60" s="7"/>
      <c r="G60" s="11"/>
      <c r="H60" s="29"/>
      <c r="M60" s="7">
        <f t="shared" si="0"/>
        <v>0</v>
      </c>
      <c r="N60" s="7" t="str">
        <f t="shared" si="1"/>
        <v/>
      </c>
    </row>
    <row r="61" spans="1:14">
      <c r="A61" s="9"/>
      <c r="B61" s="11"/>
      <c r="C61" s="10"/>
      <c r="D61" s="7"/>
      <c r="E61" s="7"/>
      <c r="F61" s="7"/>
      <c r="G61" s="11"/>
      <c r="H61" s="29"/>
      <c r="M61" s="7">
        <f t="shared" si="0"/>
        <v>0</v>
      </c>
      <c r="N61" s="7" t="str">
        <f t="shared" si="1"/>
        <v/>
      </c>
    </row>
    <row r="62" spans="1:14">
      <c r="A62" s="9"/>
      <c r="B62" s="11"/>
      <c r="C62" s="10"/>
      <c r="D62" s="7"/>
      <c r="E62" s="7"/>
      <c r="F62" s="7"/>
      <c r="G62" s="11"/>
      <c r="H62" s="29"/>
      <c r="M62" s="7">
        <f t="shared" si="0"/>
        <v>0</v>
      </c>
      <c r="N62" s="7" t="str">
        <f t="shared" si="1"/>
        <v/>
      </c>
    </row>
    <row r="63" spans="1:14">
      <c r="A63" s="9"/>
      <c r="B63" s="11"/>
      <c r="C63" s="10"/>
      <c r="D63" s="7"/>
      <c r="E63" s="7"/>
      <c r="F63" s="7"/>
      <c r="G63" s="11"/>
      <c r="H63" s="29"/>
      <c r="M63" s="7">
        <f t="shared" si="0"/>
        <v>0</v>
      </c>
      <c r="N63" s="7" t="str">
        <f t="shared" si="1"/>
        <v/>
      </c>
    </row>
    <row r="64" spans="1:14">
      <c r="A64" s="9"/>
      <c r="B64" s="11"/>
      <c r="C64" s="10"/>
      <c r="D64" s="7"/>
      <c r="E64" s="7"/>
      <c r="F64" s="7"/>
      <c r="G64" s="11"/>
      <c r="H64" s="29"/>
      <c r="M64" s="7">
        <f t="shared" si="0"/>
        <v>0</v>
      </c>
      <c r="N64" s="7" t="str">
        <f t="shared" si="1"/>
        <v/>
      </c>
    </row>
    <row r="65" spans="1:14">
      <c r="A65" s="9"/>
      <c r="B65" s="11"/>
      <c r="C65" s="10"/>
      <c r="D65" s="7"/>
      <c r="E65" s="7"/>
      <c r="F65" s="7"/>
      <c r="G65" s="11"/>
      <c r="H65" s="29"/>
      <c r="M65" s="7">
        <f t="shared" si="0"/>
        <v>0</v>
      </c>
      <c r="N65" s="7" t="str">
        <f t="shared" si="1"/>
        <v/>
      </c>
    </row>
    <row r="66" spans="1:14">
      <c r="A66" s="9"/>
      <c r="B66" s="11"/>
      <c r="C66" s="10"/>
      <c r="D66" s="7"/>
      <c r="E66" s="7"/>
      <c r="F66" s="7"/>
      <c r="G66" s="11"/>
      <c r="H66" s="29"/>
      <c r="M66" s="7">
        <f t="shared" si="0"/>
        <v>0</v>
      </c>
      <c r="N66" s="7" t="str">
        <f t="shared" si="1"/>
        <v/>
      </c>
    </row>
    <row r="67" spans="1:14">
      <c r="A67" s="9"/>
      <c r="B67" s="11"/>
      <c r="C67" s="10"/>
      <c r="D67" s="7"/>
      <c r="E67" s="7"/>
      <c r="F67" s="7"/>
      <c r="G67" s="11"/>
      <c r="H67" s="29"/>
      <c r="M67" s="7">
        <f t="shared" si="0"/>
        <v>0</v>
      </c>
      <c r="N67" s="7" t="str">
        <f t="shared" si="1"/>
        <v/>
      </c>
    </row>
    <row r="68" spans="1:14">
      <c r="A68" s="9"/>
      <c r="B68" s="11"/>
      <c r="C68" s="10"/>
      <c r="D68" s="7"/>
      <c r="E68" s="7"/>
      <c r="F68" s="7"/>
      <c r="G68" s="11"/>
      <c r="H68" s="29"/>
      <c r="M68" s="7">
        <f t="shared" si="0"/>
        <v>0</v>
      </c>
      <c r="N68" s="7" t="str">
        <f t="shared" si="1"/>
        <v/>
      </c>
    </row>
    <row r="69" spans="1:14">
      <c r="A69" s="9"/>
      <c r="B69" s="11"/>
      <c r="C69" s="10"/>
      <c r="D69" s="7"/>
      <c r="E69" s="7"/>
      <c r="F69" s="7"/>
      <c r="G69" s="11"/>
      <c r="H69" s="29"/>
      <c r="M69" s="7">
        <f t="shared" si="0"/>
        <v>0</v>
      </c>
      <c r="N69" s="7" t="str">
        <f t="shared" si="1"/>
        <v/>
      </c>
    </row>
    <row r="70" spans="1:14">
      <c r="A70" s="9"/>
      <c r="B70" s="11"/>
      <c r="C70" s="10"/>
      <c r="D70" s="7"/>
      <c r="E70" s="7"/>
      <c r="F70" s="7"/>
      <c r="G70" s="11"/>
      <c r="H70" s="29"/>
      <c r="M70" s="7">
        <f t="shared" ref="M70:M133" si="2">IF(ISNUMBER(FIND("/",$B64,1)),MID($B64,1,FIND("/",$B64,1)-1),$B64)</f>
        <v>0</v>
      </c>
      <c r="N70" s="7" t="str">
        <f t="shared" ref="N70:N133" si="3">IF(ISNUMBER(FIND("/",$B64,1)),MID($B64,FIND("/",$B64,1)+1,LEN($B64)),"")</f>
        <v/>
      </c>
    </row>
    <row r="71" spans="1:14">
      <c r="A71" s="9"/>
      <c r="B71" s="11"/>
      <c r="C71" s="10"/>
      <c r="D71" s="7"/>
      <c r="E71" s="7"/>
      <c r="F71" s="7"/>
      <c r="G71" s="11"/>
      <c r="H71" s="29"/>
      <c r="M71" s="7">
        <f t="shared" si="2"/>
        <v>0</v>
      </c>
      <c r="N71" s="7" t="str">
        <f t="shared" si="3"/>
        <v/>
      </c>
    </row>
    <row r="72" spans="1:14">
      <c r="A72" s="9"/>
      <c r="B72" s="11"/>
      <c r="C72" s="10"/>
      <c r="D72" s="7"/>
      <c r="E72" s="7"/>
      <c r="F72" s="7"/>
      <c r="G72" s="11"/>
      <c r="H72" s="29"/>
      <c r="M72" s="7">
        <f t="shared" si="2"/>
        <v>0</v>
      </c>
      <c r="N72" s="7" t="str">
        <f t="shared" si="3"/>
        <v/>
      </c>
    </row>
    <row r="73" spans="1:14">
      <c r="A73" s="9"/>
      <c r="B73" s="11"/>
      <c r="C73" s="10"/>
      <c r="D73" s="7"/>
      <c r="E73" s="7"/>
      <c r="F73" s="7"/>
      <c r="G73" s="11"/>
      <c r="H73" s="29"/>
      <c r="M73" s="7">
        <f t="shared" si="2"/>
        <v>0</v>
      </c>
      <c r="N73" s="7" t="str">
        <f t="shared" si="3"/>
        <v/>
      </c>
    </row>
    <row r="74" spans="1:14">
      <c r="A74" s="9"/>
      <c r="B74" s="11"/>
      <c r="C74" s="10"/>
      <c r="D74" s="7"/>
      <c r="E74" s="7"/>
      <c r="F74" s="7"/>
      <c r="G74" s="11"/>
      <c r="H74" s="29"/>
      <c r="M74" s="7">
        <f t="shared" si="2"/>
        <v>0</v>
      </c>
      <c r="N74" s="7" t="str">
        <f t="shared" si="3"/>
        <v/>
      </c>
    </row>
    <row r="75" spans="1:14">
      <c r="A75" s="9"/>
      <c r="B75" s="11"/>
      <c r="C75" s="10"/>
      <c r="D75" s="7"/>
      <c r="E75" s="7"/>
      <c r="F75" s="7"/>
      <c r="G75" s="11"/>
      <c r="H75" s="29"/>
      <c r="M75" s="7">
        <f t="shared" si="2"/>
        <v>0</v>
      </c>
      <c r="N75" s="7" t="str">
        <f t="shared" si="3"/>
        <v/>
      </c>
    </row>
    <row r="76" spans="1:14">
      <c r="A76" s="9"/>
      <c r="B76" s="11"/>
      <c r="C76" s="10"/>
      <c r="D76" s="7"/>
      <c r="E76" s="7"/>
      <c r="F76" s="7"/>
      <c r="G76" s="11"/>
      <c r="H76" s="29"/>
      <c r="M76" s="7">
        <f t="shared" si="2"/>
        <v>0</v>
      </c>
      <c r="N76" s="7" t="str">
        <f t="shared" si="3"/>
        <v/>
      </c>
    </row>
    <row r="77" spans="1:14">
      <c r="A77" s="9"/>
      <c r="B77" s="11"/>
      <c r="C77" s="10"/>
      <c r="D77" s="7"/>
      <c r="E77" s="7"/>
      <c r="F77" s="7"/>
      <c r="G77" s="11"/>
      <c r="H77" s="29"/>
      <c r="M77" s="7">
        <f t="shared" si="2"/>
        <v>0</v>
      </c>
      <c r="N77" s="7" t="str">
        <f t="shared" si="3"/>
        <v/>
      </c>
    </row>
    <row r="78" spans="1:14">
      <c r="A78" s="9"/>
      <c r="B78" s="42"/>
      <c r="C78" s="10"/>
      <c r="D78" s="7"/>
      <c r="E78" s="7"/>
      <c r="F78" s="7"/>
      <c r="G78" s="11"/>
      <c r="H78" s="43"/>
      <c r="M78" s="7">
        <f t="shared" si="2"/>
        <v>0</v>
      </c>
      <c r="N78" s="7" t="str">
        <f t="shared" si="3"/>
        <v/>
      </c>
    </row>
    <row r="79" spans="1:14">
      <c r="A79" s="9"/>
      <c r="B79" s="42"/>
      <c r="C79" s="10"/>
      <c r="D79" s="7"/>
      <c r="E79" s="7"/>
      <c r="F79" s="7"/>
      <c r="G79" s="11"/>
      <c r="H79" s="43"/>
      <c r="M79" s="7">
        <f t="shared" si="2"/>
        <v>0</v>
      </c>
      <c r="N79" s="7" t="str">
        <f t="shared" si="3"/>
        <v/>
      </c>
    </row>
    <row r="80" spans="1:14">
      <c r="A80" s="9"/>
      <c r="B80" s="44"/>
      <c r="C80" s="45"/>
      <c r="D80" s="7"/>
      <c r="E80" s="7"/>
      <c r="F80" s="7"/>
      <c r="G80" s="42"/>
      <c r="H80" s="46"/>
      <c r="I80" s="12"/>
      <c r="J80" s="12"/>
      <c r="M80" s="7">
        <f t="shared" si="2"/>
        <v>0</v>
      </c>
      <c r="N80" s="7" t="str">
        <f t="shared" si="3"/>
        <v/>
      </c>
    </row>
    <row r="81" spans="1:14">
      <c r="A81" s="9"/>
      <c r="B81" s="42"/>
      <c r="C81" s="47"/>
      <c r="D81" s="7"/>
      <c r="E81" s="7"/>
      <c r="F81" s="7"/>
      <c r="G81" s="42"/>
      <c r="H81" s="48"/>
      <c r="M81" s="7">
        <f t="shared" si="2"/>
        <v>0</v>
      </c>
      <c r="N81" s="7" t="str">
        <f t="shared" si="3"/>
        <v/>
      </c>
    </row>
    <row r="82" spans="1:14">
      <c r="A82" s="9"/>
      <c r="B82" s="11"/>
      <c r="C82" s="47"/>
      <c r="D82" s="7"/>
      <c r="E82" s="7"/>
      <c r="F82" s="7"/>
      <c r="G82" s="11"/>
      <c r="H82" s="24"/>
      <c r="M82" s="7">
        <f t="shared" si="2"/>
        <v>0</v>
      </c>
      <c r="N82" s="7" t="str">
        <f t="shared" si="3"/>
        <v/>
      </c>
    </row>
    <row r="83" spans="1:14">
      <c r="A83" s="9"/>
      <c r="B83" s="11"/>
      <c r="C83" s="47"/>
      <c r="D83" s="7"/>
      <c r="E83" s="7"/>
      <c r="F83" s="7"/>
      <c r="G83" s="11"/>
      <c r="H83" s="24"/>
      <c r="M83" s="7">
        <f t="shared" si="2"/>
        <v>0</v>
      </c>
      <c r="N83" s="7" t="str">
        <f t="shared" si="3"/>
        <v/>
      </c>
    </row>
    <row r="84" spans="1:14">
      <c r="A84" s="9"/>
      <c r="B84" s="11"/>
      <c r="C84" s="47"/>
      <c r="D84" s="7"/>
      <c r="E84" s="7"/>
      <c r="F84" s="7"/>
      <c r="G84" s="11"/>
      <c r="H84" s="24"/>
      <c r="M84" s="7">
        <f t="shared" si="2"/>
        <v>0</v>
      </c>
      <c r="N84" s="7" t="str">
        <f t="shared" si="3"/>
        <v/>
      </c>
    </row>
    <row r="85" spans="1:14">
      <c r="A85" s="9"/>
      <c r="B85" s="11"/>
      <c r="C85" s="47"/>
      <c r="D85" s="7"/>
      <c r="E85" s="7"/>
      <c r="F85" s="7"/>
      <c r="G85" s="11"/>
      <c r="H85" s="24"/>
      <c r="M85" s="7">
        <f t="shared" si="2"/>
        <v>0</v>
      </c>
      <c r="N85" s="7" t="str">
        <f t="shared" si="3"/>
        <v/>
      </c>
    </row>
    <row r="86" spans="1:14">
      <c r="A86" s="9"/>
      <c r="B86" s="11"/>
      <c r="C86" s="47"/>
      <c r="D86" s="7"/>
      <c r="E86" s="7"/>
      <c r="F86" s="7"/>
      <c r="G86" s="11"/>
      <c r="H86" s="24"/>
      <c r="M86" s="7">
        <f t="shared" si="2"/>
        <v>0</v>
      </c>
      <c r="N86" s="7" t="str">
        <f t="shared" si="3"/>
        <v/>
      </c>
    </row>
    <row r="87" spans="1:14">
      <c r="A87" s="9"/>
      <c r="B87" s="17"/>
      <c r="C87" s="49"/>
      <c r="D87" s="7"/>
      <c r="E87" s="7"/>
      <c r="F87" s="7"/>
      <c r="G87" s="11"/>
      <c r="H87" s="50"/>
      <c r="M87" s="7">
        <f t="shared" si="2"/>
        <v>0</v>
      </c>
      <c r="N87" s="7" t="str">
        <f t="shared" si="3"/>
        <v/>
      </c>
    </row>
    <row r="88" spans="1:14">
      <c r="A88" s="9"/>
      <c r="B88" s="11"/>
      <c r="C88" s="10"/>
      <c r="D88" s="7"/>
      <c r="E88" s="7"/>
      <c r="F88" s="7"/>
      <c r="G88" s="11"/>
      <c r="H88" s="24"/>
      <c r="J88" s="29"/>
      <c r="M88" s="7">
        <f t="shared" si="2"/>
        <v>0</v>
      </c>
      <c r="N88" s="7" t="str">
        <f t="shared" si="3"/>
        <v/>
      </c>
    </row>
    <row r="89" spans="1:14">
      <c r="A89" s="9"/>
      <c r="B89" s="11"/>
      <c r="C89" s="10"/>
      <c r="D89" s="7"/>
      <c r="E89" s="7"/>
      <c r="F89" s="7"/>
      <c r="G89" s="11"/>
      <c r="H89" s="24"/>
      <c r="J89" s="29"/>
      <c r="M89" s="7">
        <f t="shared" si="2"/>
        <v>0</v>
      </c>
      <c r="N89" s="7" t="str">
        <f t="shared" si="3"/>
        <v/>
      </c>
    </row>
    <row r="90" spans="1:14">
      <c r="A90" s="9"/>
      <c r="B90" s="11"/>
      <c r="C90" s="10"/>
      <c r="D90" s="7"/>
      <c r="E90" s="7"/>
      <c r="F90" s="7"/>
      <c r="G90" s="11"/>
      <c r="H90" s="24"/>
      <c r="J90" s="29"/>
      <c r="M90" s="7">
        <f t="shared" si="2"/>
        <v>0</v>
      </c>
      <c r="N90" s="7" t="str">
        <f t="shared" si="3"/>
        <v/>
      </c>
    </row>
    <row r="91" spans="1:14">
      <c r="A91" s="9"/>
      <c r="B91" s="11"/>
      <c r="C91" s="10"/>
      <c r="D91" s="7"/>
      <c r="E91" s="7"/>
      <c r="F91" s="7"/>
      <c r="G91" s="11"/>
      <c r="H91" s="24"/>
      <c r="J91" s="29"/>
      <c r="M91" s="7">
        <f t="shared" si="2"/>
        <v>0</v>
      </c>
      <c r="N91" s="7" t="str">
        <f t="shared" si="3"/>
        <v/>
      </c>
    </row>
    <row r="92" spans="1:14">
      <c r="A92" s="9"/>
      <c r="B92" s="11"/>
      <c r="C92" s="10"/>
      <c r="D92" s="7"/>
      <c r="E92" s="7"/>
      <c r="F92" s="7"/>
      <c r="G92" s="11"/>
      <c r="H92" s="24"/>
      <c r="J92" s="29"/>
      <c r="L92" s="387"/>
      <c r="M92" s="7">
        <f t="shared" si="2"/>
        <v>0</v>
      </c>
      <c r="N92" s="7" t="str">
        <f t="shared" si="3"/>
        <v/>
      </c>
    </row>
    <row r="93" spans="1:14">
      <c r="A93" s="51"/>
      <c r="B93" s="11"/>
      <c r="C93" s="10"/>
      <c r="D93" s="7"/>
      <c r="E93" s="7"/>
      <c r="F93" s="7"/>
      <c r="G93" s="11"/>
      <c r="H93" s="24"/>
      <c r="J93" s="29"/>
      <c r="M93" s="7">
        <f t="shared" si="2"/>
        <v>0</v>
      </c>
      <c r="N93" s="7" t="str">
        <f t="shared" si="3"/>
        <v/>
      </c>
    </row>
    <row r="94" spans="1:14">
      <c r="A94" s="51"/>
      <c r="B94" s="11"/>
      <c r="C94" s="10"/>
      <c r="D94" s="7"/>
      <c r="E94" s="7"/>
      <c r="F94" s="7"/>
      <c r="G94" s="11"/>
      <c r="H94" s="24"/>
      <c r="J94" s="29"/>
      <c r="M94" s="7">
        <f t="shared" si="2"/>
        <v>0</v>
      </c>
      <c r="N94" s="7" t="str">
        <f t="shared" si="3"/>
        <v/>
      </c>
    </row>
    <row r="95" spans="1:14">
      <c r="A95" s="51"/>
      <c r="B95" s="11"/>
      <c r="C95" s="10"/>
      <c r="D95" s="7"/>
      <c r="E95" s="7"/>
      <c r="F95" s="7"/>
      <c r="G95" s="11"/>
      <c r="H95" s="24"/>
      <c r="M95" s="7">
        <f t="shared" si="2"/>
        <v>0</v>
      </c>
      <c r="N95" s="7" t="str">
        <f t="shared" si="3"/>
        <v/>
      </c>
    </row>
    <row r="96" spans="1:14">
      <c r="A96" s="9"/>
      <c r="B96" s="11"/>
      <c r="C96" s="10"/>
      <c r="D96" s="7"/>
      <c r="E96" s="7"/>
      <c r="F96" s="7"/>
      <c r="G96" s="11"/>
      <c r="H96" s="24"/>
      <c r="M96" s="7">
        <f t="shared" si="2"/>
        <v>0</v>
      </c>
      <c r="N96" s="7" t="str">
        <f t="shared" si="3"/>
        <v/>
      </c>
    </row>
    <row r="97" spans="1:14">
      <c r="B97" s="17"/>
      <c r="C97" s="45"/>
      <c r="D97" s="7"/>
      <c r="E97" s="7"/>
      <c r="F97" s="7"/>
      <c r="G97" s="11"/>
      <c r="H97" s="50"/>
      <c r="M97" s="7">
        <f t="shared" si="2"/>
        <v>0</v>
      </c>
      <c r="N97" s="7" t="str">
        <f t="shared" si="3"/>
        <v/>
      </c>
    </row>
    <row r="98" spans="1:14">
      <c r="A98" s="9"/>
      <c r="B98" s="11"/>
      <c r="C98" s="47"/>
      <c r="D98" s="7"/>
      <c r="E98" s="7"/>
      <c r="F98" s="7"/>
      <c r="G98" s="11"/>
      <c r="H98" s="24"/>
      <c r="M98" s="7">
        <f t="shared" si="2"/>
        <v>0</v>
      </c>
      <c r="N98" s="7" t="str">
        <f t="shared" si="3"/>
        <v/>
      </c>
    </row>
    <row r="99" spans="1:14">
      <c r="A99" s="9"/>
      <c r="B99" s="11"/>
      <c r="C99" s="47"/>
      <c r="D99" s="7"/>
      <c r="E99" s="7"/>
      <c r="F99" s="7"/>
      <c r="G99" s="11"/>
      <c r="H99" s="24"/>
      <c r="M99" s="7">
        <f t="shared" si="2"/>
        <v>0</v>
      </c>
      <c r="N99" s="7" t="str">
        <f t="shared" si="3"/>
        <v/>
      </c>
    </row>
    <row r="100" spans="1:14">
      <c r="A100" s="9"/>
      <c r="B100" s="11"/>
      <c r="C100" s="47"/>
      <c r="D100" s="7"/>
      <c r="E100" s="7"/>
      <c r="F100" s="7"/>
      <c r="G100" s="11"/>
      <c r="H100" s="24"/>
      <c r="M100" s="7">
        <f t="shared" si="2"/>
        <v>0</v>
      </c>
      <c r="N100" s="7" t="str">
        <f t="shared" si="3"/>
        <v/>
      </c>
    </row>
    <row r="101" spans="1:14">
      <c r="M101" s="7">
        <f t="shared" si="2"/>
        <v>0</v>
      </c>
      <c r="N101" s="7" t="str">
        <f t="shared" si="3"/>
        <v/>
      </c>
    </row>
    <row r="102" spans="1:14">
      <c r="M102" s="7">
        <f t="shared" si="2"/>
        <v>0</v>
      </c>
      <c r="N102" s="7" t="str">
        <f t="shared" si="3"/>
        <v/>
      </c>
    </row>
    <row r="103" spans="1:14">
      <c r="M103" s="7">
        <f t="shared" si="2"/>
        <v>0</v>
      </c>
      <c r="N103" s="7" t="str">
        <f t="shared" si="3"/>
        <v/>
      </c>
    </row>
    <row r="104" spans="1:14">
      <c r="M104" s="7">
        <f t="shared" si="2"/>
        <v>0</v>
      </c>
      <c r="N104" s="7" t="str">
        <f t="shared" si="3"/>
        <v/>
      </c>
    </row>
    <row r="105" spans="1:14">
      <c r="M105" s="7">
        <f t="shared" si="2"/>
        <v>0</v>
      </c>
      <c r="N105" s="7" t="str">
        <f t="shared" si="3"/>
        <v/>
      </c>
    </row>
    <row r="106" spans="1:14">
      <c r="M106" s="7">
        <f t="shared" si="2"/>
        <v>0</v>
      </c>
      <c r="N106" s="7" t="str">
        <f t="shared" si="3"/>
        <v/>
      </c>
    </row>
    <row r="107" spans="1:14">
      <c r="M107" s="7">
        <f t="shared" si="2"/>
        <v>0</v>
      </c>
      <c r="N107" s="7" t="str">
        <f t="shared" si="3"/>
        <v/>
      </c>
    </row>
    <row r="108" spans="1:14">
      <c r="M108" s="7">
        <f t="shared" si="2"/>
        <v>0</v>
      </c>
      <c r="N108" s="7" t="str">
        <f t="shared" si="3"/>
        <v/>
      </c>
    </row>
    <row r="109" spans="1:14">
      <c r="M109" s="7">
        <f t="shared" si="2"/>
        <v>0</v>
      </c>
      <c r="N109" s="7" t="str">
        <f t="shared" si="3"/>
        <v/>
      </c>
    </row>
    <row r="110" spans="1:14">
      <c r="M110" s="7">
        <f t="shared" si="2"/>
        <v>0</v>
      </c>
      <c r="N110" s="7" t="str">
        <f t="shared" si="3"/>
        <v/>
      </c>
    </row>
    <row r="111" spans="1:14">
      <c r="M111" s="7">
        <f t="shared" si="2"/>
        <v>0</v>
      </c>
      <c r="N111" s="7" t="str">
        <f t="shared" si="3"/>
        <v/>
      </c>
    </row>
    <row r="112" spans="1:14">
      <c r="M112" s="7">
        <f t="shared" si="2"/>
        <v>0</v>
      </c>
      <c r="N112" s="7" t="str">
        <f t="shared" si="3"/>
        <v/>
      </c>
    </row>
    <row r="113" spans="13:14">
      <c r="M113" s="7">
        <f t="shared" si="2"/>
        <v>0</v>
      </c>
      <c r="N113" s="7" t="str">
        <f t="shared" si="3"/>
        <v/>
      </c>
    </row>
    <row r="114" spans="13:14">
      <c r="M114" s="7">
        <f t="shared" si="2"/>
        <v>0</v>
      </c>
      <c r="N114" s="7" t="str">
        <f t="shared" si="3"/>
        <v/>
      </c>
    </row>
    <row r="115" spans="13:14">
      <c r="M115" s="7">
        <f t="shared" si="2"/>
        <v>0</v>
      </c>
      <c r="N115" s="7" t="str">
        <f t="shared" si="3"/>
        <v/>
      </c>
    </row>
    <row r="116" spans="13:14">
      <c r="M116" s="7">
        <f t="shared" si="2"/>
        <v>0</v>
      </c>
      <c r="N116" s="7" t="str">
        <f t="shared" si="3"/>
        <v/>
      </c>
    </row>
    <row r="117" spans="13:14">
      <c r="M117" s="7">
        <f t="shared" si="2"/>
        <v>0</v>
      </c>
      <c r="N117" s="7" t="str">
        <f t="shared" si="3"/>
        <v/>
      </c>
    </row>
    <row r="118" spans="13:14">
      <c r="M118" s="7">
        <f t="shared" si="2"/>
        <v>0</v>
      </c>
      <c r="N118" s="7" t="str">
        <f t="shared" si="3"/>
        <v/>
      </c>
    </row>
    <row r="119" spans="13:14">
      <c r="M119" s="7">
        <f t="shared" si="2"/>
        <v>0</v>
      </c>
      <c r="N119" s="7" t="str">
        <f t="shared" si="3"/>
        <v/>
      </c>
    </row>
    <row r="120" spans="13:14">
      <c r="M120" s="7">
        <f t="shared" si="2"/>
        <v>0</v>
      </c>
      <c r="N120" s="7" t="str">
        <f t="shared" si="3"/>
        <v/>
      </c>
    </row>
    <row r="121" spans="13:14">
      <c r="M121" s="7">
        <f t="shared" si="2"/>
        <v>0</v>
      </c>
      <c r="N121" s="7" t="str">
        <f t="shared" si="3"/>
        <v/>
      </c>
    </row>
    <row r="122" spans="13:14">
      <c r="M122" s="7">
        <f t="shared" si="2"/>
        <v>0</v>
      </c>
      <c r="N122" s="7" t="str">
        <f t="shared" si="3"/>
        <v/>
      </c>
    </row>
    <row r="123" spans="13:14">
      <c r="M123" s="7">
        <f t="shared" si="2"/>
        <v>0</v>
      </c>
      <c r="N123" s="7" t="str">
        <f t="shared" si="3"/>
        <v/>
      </c>
    </row>
    <row r="124" spans="13:14">
      <c r="M124" s="7">
        <f t="shared" si="2"/>
        <v>0</v>
      </c>
      <c r="N124" s="7" t="str">
        <f t="shared" si="3"/>
        <v/>
      </c>
    </row>
    <row r="125" spans="13:14">
      <c r="M125" s="7">
        <f t="shared" si="2"/>
        <v>0</v>
      </c>
      <c r="N125" s="7" t="str">
        <f t="shared" si="3"/>
        <v/>
      </c>
    </row>
    <row r="126" spans="13:14">
      <c r="M126" s="7">
        <f t="shared" si="2"/>
        <v>0</v>
      </c>
      <c r="N126" s="7" t="str">
        <f t="shared" si="3"/>
        <v/>
      </c>
    </row>
    <row r="127" spans="13:14">
      <c r="M127" s="7">
        <f t="shared" si="2"/>
        <v>0</v>
      </c>
      <c r="N127" s="7" t="str">
        <f t="shared" si="3"/>
        <v/>
      </c>
    </row>
    <row r="128" spans="13:14">
      <c r="M128" s="7">
        <f t="shared" si="2"/>
        <v>0</v>
      </c>
      <c r="N128" s="7" t="str">
        <f t="shared" si="3"/>
        <v/>
      </c>
    </row>
    <row r="129" spans="13:14">
      <c r="M129" s="7">
        <f t="shared" si="2"/>
        <v>0</v>
      </c>
      <c r="N129" s="7" t="str">
        <f t="shared" si="3"/>
        <v/>
      </c>
    </row>
    <row r="130" spans="13:14">
      <c r="M130" s="7">
        <f t="shared" si="2"/>
        <v>0</v>
      </c>
      <c r="N130" s="7" t="str">
        <f t="shared" si="3"/>
        <v/>
      </c>
    </row>
    <row r="131" spans="13:14">
      <c r="M131" s="7">
        <f t="shared" si="2"/>
        <v>0</v>
      </c>
      <c r="N131" s="7" t="str">
        <f t="shared" si="3"/>
        <v/>
      </c>
    </row>
    <row r="132" spans="13:14">
      <c r="M132" s="7">
        <f t="shared" si="2"/>
        <v>0</v>
      </c>
      <c r="N132" s="7" t="str">
        <f t="shared" si="3"/>
        <v/>
      </c>
    </row>
    <row r="133" spans="13:14">
      <c r="M133" s="7">
        <f t="shared" si="2"/>
        <v>0</v>
      </c>
      <c r="N133" s="7" t="str">
        <f t="shared" si="3"/>
        <v/>
      </c>
    </row>
    <row r="134" spans="13:14">
      <c r="M134" s="7">
        <f t="shared" ref="M134:M197" si="4">IF(ISNUMBER(FIND("/",$B128,1)),MID($B128,1,FIND("/",$B128,1)-1),$B128)</f>
        <v>0</v>
      </c>
      <c r="N134" s="7" t="str">
        <f t="shared" ref="N134:N197" si="5">IF(ISNUMBER(FIND("/",$B128,1)),MID($B128,FIND("/",$B128,1)+1,LEN($B128)),"")</f>
        <v/>
      </c>
    </row>
    <row r="135" spans="13:14">
      <c r="M135" s="7">
        <f t="shared" si="4"/>
        <v>0</v>
      </c>
      <c r="N135" s="7" t="str">
        <f t="shared" si="5"/>
        <v/>
      </c>
    </row>
    <row r="136" spans="13:14">
      <c r="M136" s="7">
        <f t="shared" si="4"/>
        <v>0</v>
      </c>
      <c r="N136" s="7" t="str">
        <f t="shared" si="5"/>
        <v/>
      </c>
    </row>
    <row r="137" spans="13:14">
      <c r="M137" s="7">
        <f t="shared" si="4"/>
        <v>0</v>
      </c>
      <c r="N137" s="7" t="str">
        <f t="shared" si="5"/>
        <v/>
      </c>
    </row>
    <row r="138" spans="13:14">
      <c r="M138" s="7">
        <f t="shared" si="4"/>
        <v>0</v>
      </c>
      <c r="N138" s="7" t="str">
        <f t="shared" si="5"/>
        <v/>
      </c>
    </row>
    <row r="139" spans="13:14">
      <c r="M139" s="7">
        <f t="shared" si="4"/>
        <v>0</v>
      </c>
      <c r="N139" s="7" t="str">
        <f t="shared" si="5"/>
        <v/>
      </c>
    </row>
    <row r="140" spans="13:14">
      <c r="M140" s="7">
        <f t="shared" si="4"/>
        <v>0</v>
      </c>
      <c r="N140" s="7" t="str">
        <f t="shared" si="5"/>
        <v/>
      </c>
    </row>
    <row r="141" spans="13:14">
      <c r="M141" s="7">
        <f t="shared" si="4"/>
        <v>0</v>
      </c>
      <c r="N141" s="7" t="str">
        <f t="shared" si="5"/>
        <v/>
      </c>
    </row>
    <row r="142" spans="13:14">
      <c r="M142" s="7">
        <f t="shared" si="4"/>
        <v>0</v>
      </c>
      <c r="N142" s="7" t="str">
        <f t="shared" si="5"/>
        <v/>
      </c>
    </row>
    <row r="143" spans="13:14">
      <c r="M143" s="7">
        <f t="shared" si="4"/>
        <v>0</v>
      </c>
      <c r="N143" s="7" t="str">
        <f t="shared" si="5"/>
        <v/>
      </c>
    </row>
    <row r="144" spans="13:14">
      <c r="M144" s="7">
        <f t="shared" si="4"/>
        <v>0</v>
      </c>
      <c r="N144" s="7" t="str">
        <f t="shared" si="5"/>
        <v/>
      </c>
    </row>
    <row r="145" spans="13:14">
      <c r="M145" s="7">
        <f t="shared" si="4"/>
        <v>0</v>
      </c>
      <c r="N145" s="7" t="str">
        <f t="shared" si="5"/>
        <v/>
      </c>
    </row>
    <row r="146" spans="13:14">
      <c r="M146" s="7">
        <f t="shared" si="4"/>
        <v>0</v>
      </c>
      <c r="N146" s="7" t="str">
        <f t="shared" si="5"/>
        <v/>
      </c>
    </row>
    <row r="147" spans="13:14">
      <c r="M147" s="7">
        <f t="shared" si="4"/>
        <v>0</v>
      </c>
      <c r="N147" s="7" t="str">
        <f t="shared" si="5"/>
        <v/>
      </c>
    </row>
    <row r="148" spans="13:14">
      <c r="M148" s="7">
        <f t="shared" si="4"/>
        <v>0</v>
      </c>
      <c r="N148" s="7" t="str">
        <f t="shared" si="5"/>
        <v/>
      </c>
    </row>
    <row r="149" spans="13:14">
      <c r="M149" s="7">
        <f t="shared" si="4"/>
        <v>0</v>
      </c>
      <c r="N149" s="7" t="str">
        <f t="shared" si="5"/>
        <v/>
      </c>
    </row>
    <row r="150" spans="13:14">
      <c r="M150" s="7">
        <f t="shared" si="4"/>
        <v>0</v>
      </c>
      <c r="N150" s="7" t="str">
        <f t="shared" si="5"/>
        <v/>
      </c>
    </row>
    <row r="151" spans="13:14">
      <c r="M151" s="7">
        <f t="shared" si="4"/>
        <v>0</v>
      </c>
      <c r="N151" s="7" t="str">
        <f t="shared" si="5"/>
        <v/>
      </c>
    </row>
    <row r="152" spans="13:14">
      <c r="M152" s="7">
        <f t="shared" si="4"/>
        <v>0</v>
      </c>
      <c r="N152" s="7" t="str">
        <f t="shared" si="5"/>
        <v/>
      </c>
    </row>
    <row r="153" spans="13:14">
      <c r="M153" s="7">
        <f t="shared" si="4"/>
        <v>0</v>
      </c>
      <c r="N153" s="7" t="str">
        <f t="shared" si="5"/>
        <v/>
      </c>
    </row>
    <row r="154" spans="13:14">
      <c r="M154" s="7">
        <f t="shared" si="4"/>
        <v>0</v>
      </c>
      <c r="N154" s="7" t="str">
        <f t="shared" si="5"/>
        <v/>
      </c>
    </row>
    <row r="155" spans="13:14">
      <c r="M155" s="7">
        <f t="shared" si="4"/>
        <v>0</v>
      </c>
      <c r="N155" s="7" t="str">
        <f t="shared" si="5"/>
        <v/>
      </c>
    </row>
    <row r="156" spans="13:14">
      <c r="M156" s="7">
        <f t="shared" si="4"/>
        <v>0</v>
      </c>
      <c r="N156" s="7" t="str">
        <f t="shared" si="5"/>
        <v/>
      </c>
    </row>
    <row r="157" spans="13:14">
      <c r="M157" s="7">
        <f t="shared" si="4"/>
        <v>0</v>
      </c>
      <c r="N157" s="7" t="str">
        <f t="shared" si="5"/>
        <v/>
      </c>
    </row>
    <row r="158" spans="13:14">
      <c r="M158" s="7">
        <f t="shared" si="4"/>
        <v>0</v>
      </c>
      <c r="N158" s="7" t="str">
        <f t="shared" si="5"/>
        <v/>
      </c>
    </row>
    <row r="159" spans="13:14">
      <c r="M159" s="7">
        <f t="shared" si="4"/>
        <v>0</v>
      </c>
      <c r="N159" s="7" t="str">
        <f t="shared" si="5"/>
        <v/>
      </c>
    </row>
    <row r="160" spans="13:14">
      <c r="M160" s="7">
        <f t="shared" si="4"/>
        <v>0</v>
      </c>
      <c r="N160" s="7" t="str">
        <f t="shared" si="5"/>
        <v/>
      </c>
    </row>
    <row r="161" spans="12:14">
      <c r="M161" s="7">
        <f t="shared" si="4"/>
        <v>0</v>
      </c>
      <c r="N161" s="7" t="str">
        <f t="shared" si="5"/>
        <v/>
      </c>
    </row>
    <row r="162" spans="12:14">
      <c r="M162" s="7">
        <f t="shared" si="4"/>
        <v>0</v>
      </c>
      <c r="N162" s="7" t="str">
        <f t="shared" si="5"/>
        <v/>
      </c>
    </row>
    <row r="163" spans="12:14">
      <c r="M163" s="7">
        <f t="shared" si="4"/>
        <v>0</v>
      </c>
      <c r="N163" s="7" t="str">
        <f t="shared" si="5"/>
        <v/>
      </c>
    </row>
    <row r="164" spans="12:14">
      <c r="M164" s="7">
        <f t="shared" si="4"/>
        <v>0</v>
      </c>
      <c r="N164" s="7" t="str">
        <f t="shared" si="5"/>
        <v/>
      </c>
    </row>
    <row r="165" spans="12:14">
      <c r="M165" s="7">
        <f t="shared" si="4"/>
        <v>0</v>
      </c>
      <c r="N165" s="7" t="str">
        <f t="shared" si="5"/>
        <v/>
      </c>
    </row>
    <row r="166" spans="12:14">
      <c r="M166" s="7">
        <f t="shared" si="4"/>
        <v>0</v>
      </c>
      <c r="N166" s="7" t="str">
        <f t="shared" si="5"/>
        <v/>
      </c>
    </row>
    <row r="167" spans="12:14">
      <c r="M167" s="7">
        <f t="shared" si="4"/>
        <v>0</v>
      </c>
      <c r="N167" s="7" t="str">
        <f t="shared" si="5"/>
        <v/>
      </c>
    </row>
    <row r="168" spans="12:14">
      <c r="M168" s="7">
        <f t="shared" si="4"/>
        <v>0</v>
      </c>
      <c r="N168" s="7" t="str">
        <f t="shared" si="5"/>
        <v/>
      </c>
    </row>
    <row r="169" spans="12:14">
      <c r="M169" s="7">
        <f t="shared" si="4"/>
        <v>0</v>
      </c>
      <c r="N169" s="7" t="str">
        <f t="shared" si="5"/>
        <v/>
      </c>
    </row>
    <row r="170" spans="12:14">
      <c r="M170" s="7">
        <f t="shared" si="4"/>
        <v>0</v>
      </c>
      <c r="N170" s="7" t="str">
        <f t="shared" si="5"/>
        <v/>
      </c>
    </row>
    <row r="171" spans="12:14">
      <c r="M171" s="7">
        <f t="shared" si="4"/>
        <v>0</v>
      </c>
      <c r="N171" s="7" t="str">
        <f t="shared" si="5"/>
        <v/>
      </c>
    </row>
    <row r="172" spans="12:14">
      <c r="M172" s="7">
        <f t="shared" si="4"/>
        <v>0</v>
      </c>
      <c r="N172" s="7" t="str">
        <f t="shared" si="5"/>
        <v/>
      </c>
    </row>
    <row r="173" spans="12:14">
      <c r="L173" s="11"/>
      <c r="M173" s="7">
        <f t="shared" si="4"/>
        <v>0</v>
      </c>
      <c r="N173" s="7" t="str">
        <f t="shared" si="5"/>
        <v/>
      </c>
    </row>
    <row r="174" spans="12:14">
      <c r="L174" s="11"/>
      <c r="M174" s="7">
        <f t="shared" si="4"/>
        <v>0</v>
      </c>
      <c r="N174" s="7" t="str">
        <f t="shared" si="5"/>
        <v/>
      </c>
    </row>
    <row r="175" spans="12:14">
      <c r="L175" s="11"/>
      <c r="M175" s="7">
        <f t="shared" si="4"/>
        <v>0</v>
      </c>
      <c r="N175" s="7" t="str">
        <f t="shared" si="5"/>
        <v/>
      </c>
    </row>
    <row r="176" spans="12:14">
      <c r="L176" s="11"/>
      <c r="M176" s="7">
        <f t="shared" si="4"/>
        <v>0</v>
      </c>
      <c r="N176" s="7" t="str">
        <f t="shared" si="5"/>
        <v/>
      </c>
    </row>
    <row r="177" spans="12:14">
      <c r="L177" s="11"/>
      <c r="M177" s="7">
        <f t="shared" si="4"/>
        <v>0</v>
      </c>
      <c r="N177" s="7" t="str">
        <f t="shared" si="5"/>
        <v/>
      </c>
    </row>
    <row r="178" spans="12:14">
      <c r="L178" s="11"/>
      <c r="M178" s="7">
        <f t="shared" si="4"/>
        <v>0</v>
      </c>
      <c r="N178" s="7" t="str">
        <f t="shared" si="5"/>
        <v/>
      </c>
    </row>
    <row r="179" spans="12:14">
      <c r="L179" s="11"/>
      <c r="M179" s="7">
        <f t="shared" si="4"/>
        <v>0</v>
      </c>
      <c r="N179" s="7" t="str">
        <f t="shared" si="5"/>
        <v/>
      </c>
    </row>
    <row r="180" spans="12:14">
      <c r="L180" s="11"/>
      <c r="M180" s="7">
        <f t="shared" si="4"/>
        <v>0</v>
      </c>
      <c r="N180" s="7" t="str">
        <f t="shared" si="5"/>
        <v/>
      </c>
    </row>
    <row r="181" spans="12:14">
      <c r="L181" s="11"/>
      <c r="M181" s="7">
        <f t="shared" si="4"/>
        <v>0</v>
      </c>
      <c r="N181" s="7" t="str">
        <f t="shared" si="5"/>
        <v/>
      </c>
    </row>
    <row r="182" spans="12:14">
      <c r="L182" s="11"/>
      <c r="M182" s="7">
        <f t="shared" si="4"/>
        <v>0</v>
      </c>
      <c r="N182" s="7" t="str">
        <f t="shared" si="5"/>
        <v/>
      </c>
    </row>
    <row r="183" spans="12:14">
      <c r="L183" s="11"/>
      <c r="M183" s="7">
        <f t="shared" si="4"/>
        <v>0</v>
      </c>
      <c r="N183" s="7" t="str">
        <f t="shared" si="5"/>
        <v/>
      </c>
    </row>
    <row r="184" spans="12:14">
      <c r="L184" s="11"/>
      <c r="M184" s="7">
        <f t="shared" si="4"/>
        <v>0</v>
      </c>
      <c r="N184" s="7" t="str">
        <f t="shared" si="5"/>
        <v/>
      </c>
    </row>
    <row r="185" spans="12:14">
      <c r="L185" s="11"/>
      <c r="M185" s="7">
        <f t="shared" si="4"/>
        <v>0</v>
      </c>
      <c r="N185" s="7" t="str">
        <f t="shared" si="5"/>
        <v/>
      </c>
    </row>
    <row r="186" spans="12:14">
      <c r="L186" s="11"/>
      <c r="M186" s="7">
        <f t="shared" si="4"/>
        <v>0</v>
      </c>
      <c r="N186" s="7" t="str">
        <f t="shared" si="5"/>
        <v/>
      </c>
    </row>
    <row r="187" spans="12:14">
      <c r="L187" s="11"/>
      <c r="M187" s="7">
        <f t="shared" si="4"/>
        <v>0</v>
      </c>
      <c r="N187" s="7" t="str">
        <f t="shared" si="5"/>
        <v/>
      </c>
    </row>
    <row r="188" spans="12:14">
      <c r="L188" s="11"/>
      <c r="M188" s="7">
        <f t="shared" si="4"/>
        <v>0</v>
      </c>
      <c r="N188" s="7" t="str">
        <f t="shared" si="5"/>
        <v/>
      </c>
    </row>
    <row r="189" spans="12:14">
      <c r="L189" s="11"/>
      <c r="M189" s="7">
        <f t="shared" si="4"/>
        <v>0</v>
      </c>
      <c r="N189" s="7" t="str">
        <f t="shared" si="5"/>
        <v/>
      </c>
    </row>
    <row r="190" spans="12:14">
      <c r="L190" s="11"/>
      <c r="M190" s="7">
        <f t="shared" si="4"/>
        <v>0</v>
      </c>
      <c r="N190" s="7" t="str">
        <f t="shared" si="5"/>
        <v/>
      </c>
    </row>
    <row r="191" spans="12:14">
      <c r="L191" s="11"/>
      <c r="M191" s="7">
        <f t="shared" si="4"/>
        <v>0</v>
      </c>
      <c r="N191" s="7" t="str">
        <f t="shared" si="5"/>
        <v/>
      </c>
    </row>
    <row r="192" spans="12:14">
      <c r="L192" s="11"/>
      <c r="M192" s="7">
        <f t="shared" si="4"/>
        <v>0</v>
      </c>
      <c r="N192" s="7" t="str">
        <f t="shared" si="5"/>
        <v/>
      </c>
    </row>
    <row r="193" spans="12:14">
      <c r="L193" s="11"/>
      <c r="M193" s="7">
        <f t="shared" si="4"/>
        <v>0</v>
      </c>
      <c r="N193" s="7" t="str">
        <f t="shared" si="5"/>
        <v/>
      </c>
    </row>
    <row r="194" spans="12:14">
      <c r="L194" s="42"/>
      <c r="M194" s="7">
        <f t="shared" si="4"/>
        <v>0</v>
      </c>
      <c r="N194" s="7" t="str">
        <f t="shared" si="5"/>
        <v/>
      </c>
    </row>
    <row r="195" spans="12:14">
      <c r="L195" s="42"/>
      <c r="M195" s="7">
        <f t="shared" si="4"/>
        <v>0</v>
      </c>
      <c r="N195" s="7" t="str">
        <f t="shared" si="5"/>
        <v/>
      </c>
    </row>
    <row r="196" spans="12:14">
      <c r="L196" s="42"/>
      <c r="M196" s="7">
        <f t="shared" si="4"/>
        <v>0</v>
      </c>
      <c r="N196" s="7" t="str">
        <f t="shared" si="5"/>
        <v/>
      </c>
    </row>
    <row r="197" spans="12:14">
      <c r="L197" s="42"/>
      <c r="M197" s="7">
        <f t="shared" si="4"/>
        <v>0</v>
      </c>
      <c r="N197" s="7" t="str">
        <f t="shared" si="5"/>
        <v/>
      </c>
    </row>
    <row r="198" spans="12:14">
      <c r="L198" s="42"/>
      <c r="M198" s="7">
        <f t="shared" ref="M198:M261" si="6">IF(ISNUMBER(FIND("/",$B192,1)),MID($B192,1,FIND("/",$B192,1)-1),$B192)</f>
        <v>0</v>
      </c>
      <c r="N198" s="7" t="str">
        <f t="shared" ref="N198:N261" si="7">IF(ISNUMBER(FIND("/",$B192,1)),MID($B192,FIND("/",$B192,1)+1,LEN($B192)),"")</f>
        <v/>
      </c>
    </row>
    <row r="199" spans="12:14">
      <c r="L199" s="42"/>
      <c r="M199" s="7">
        <f t="shared" si="6"/>
        <v>0</v>
      </c>
      <c r="N199" s="7" t="str">
        <f t="shared" si="7"/>
        <v/>
      </c>
    </row>
    <row r="200" spans="12:14">
      <c r="L200" s="42"/>
      <c r="M200" s="7">
        <f t="shared" si="6"/>
        <v>0</v>
      </c>
      <c r="N200" s="7" t="str">
        <f t="shared" si="7"/>
        <v/>
      </c>
    </row>
    <row r="201" spans="12:14">
      <c r="L201" s="42"/>
      <c r="M201" s="7">
        <f t="shared" si="6"/>
        <v>0</v>
      </c>
      <c r="N201" s="7" t="str">
        <f t="shared" si="7"/>
        <v/>
      </c>
    </row>
    <row r="202" spans="12:14">
      <c r="L202" s="42"/>
      <c r="M202" s="7">
        <f t="shared" si="6"/>
        <v>0</v>
      </c>
      <c r="N202" s="7" t="str">
        <f t="shared" si="7"/>
        <v/>
      </c>
    </row>
    <row r="203" spans="12:14">
      <c r="L203" s="42"/>
      <c r="M203" s="7">
        <f t="shared" si="6"/>
        <v>0</v>
      </c>
      <c r="N203" s="7" t="str">
        <f t="shared" si="7"/>
        <v/>
      </c>
    </row>
    <row r="204" spans="12:14">
      <c r="L204" s="42"/>
      <c r="M204" s="7">
        <f t="shared" si="6"/>
        <v>0</v>
      </c>
      <c r="N204" s="7" t="str">
        <f t="shared" si="7"/>
        <v/>
      </c>
    </row>
    <row r="205" spans="12:14">
      <c r="L205" s="42"/>
      <c r="M205" s="7">
        <f t="shared" si="6"/>
        <v>0</v>
      </c>
      <c r="N205" s="7" t="str">
        <f t="shared" si="7"/>
        <v/>
      </c>
    </row>
    <row r="206" spans="12:14">
      <c r="L206" s="42"/>
      <c r="M206" s="7">
        <f t="shared" si="6"/>
        <v>0</v>
      </c>
      <c r="N206" s="7" t="str">
        <f t="shared" si="7"/>
        <v/>
      </c>
    </row>
    <row r="207" spans="12:14">
      <c r="L207" s="42"/>
      <c r="M207" s="7">
        <f t="shared" si="6"/>
        <v>0</v>
      </c>
      <c r="N207" s="7" t="str">
        <f t="shared" si="7"/>
        <v/>
      </c>
    </row>
    <row r="208" spans="12:14">
      <c r="L208" s="42"/>
      <c r="M208" s="7">
        <f t="shared" si="6"/>
        <v>0</v>
      </c>
      <c r="N208" s="7" t="str">
        <f t="shared" si="7"/>
        <v/>
      </c>
    </row>
    <row r="209" spans="12:14">
      <c r="L209" s="42"/>
      <c r="M209" s="7">
        <f t="shared" si="6"/>
        <v>0</v>
      </c>
      <c r="N209" s="7" t="str">
        <f t="shared" si="7"/>
        <v/>
      </c>
    </row>
    <row r="210" spans="12:14">
      <c r="L210" s="42"/>
      <c r="M210" s="7">
        <f t="shared" si="6"/>
        <v>0</v>
      </c>
      <c r="N210" s="7" t="str">
        <f t="shared" si="7"/>
        <v/>
      </c>
    </row>
    <row r="211" spans="12:14">
      <c r="L211" s="42"/>
      <c r="M211" s="7">
        <f t="shared" si="6"/>
        <v>0</v>
      </c>
      <c r="N211" s="7" t="str">
        <f t="shared" si="7"/>
        <v/>
      </c>
    </row>
    <row r="212" spans="12:14">
      <c r="L212" s="42"/>
      <c r="M212" s="7">
        <f t="shared" si="6"/>
        <v>0</v>
      </c>
      <c r="N212" s="7" t="str">
        <f t="shared" si="7"/>
        <v/>
      </c>
    </row>
    <row r="213" spans="12:14">
      <c r="L213" s="42"/>
      <c r="M213" s="7">
        <f t="shared" si="6"/>
        <v>0</v>
      </c>
      <c r="N213" s="7" t="str">
        <f t="shared" si="7"/>
        <v/>
      </c>
    </row>
    <row r="214" spans="12:14">
      <c r="L214" s="42"/>
      <c r="M214" s="7">
        <f t="shared" si="6"/>
        <v>0</v>
      </c>
      <c r="N214" s="7" t="str">
        <f t="shared" si="7"/>
        <v/>
      </c>
    </row>
    <row r="215" spans="12:14">
      <c r="L215" s="42"/>
      <c r="M215" s="7">
        <f t="shared" si="6"/>
        <v>0</v>
      </c>
      <c r="N215" s="7" t="str">
        <f t="shared" si="7"/>
        <v/>
      </c>
    </row>
    <row r="216" spans="12:14">
      <c r="L216" s="11"/>
      <c r="M216" s="7">
        <f t="shared" si="6"/>
        <v>0</v>
      </c>
      <c r="N216" s="7" t="str">
        <f t="shared" si="7"/>
        <v/>
      </c>
    </row>
    <row r="217" spans="12:14">
      <c r="L217" s="11"/>
      <c r="M217" s="7">
        <f t="shared" si="6"/>
        <v>0</v>
      </c>
      <c r="N217" s="7" t="str">
        <f t="shared" si="7"/>
        <v/>
      </c>
    </row>
    <row r="218" spans="12:14">
      <c r="L218" s="11"/>
      <c r="M218" s="7">
        <f t="shared" si="6"/>
        <v>0</v>
      </c>
      <c r="N218" s="7" t="str">
        <f t="shared" si="7"/>
        <v/>
      </c>
    </row>
    <row r="219" spans="12:14">
      <c r="L219" s="11"/>
      <c r="M219" s="7">
        <f t="shared" si="6"/>
        <v>0</v>
      </c>
      <c r="N219" s="7" t="str">
        <f t="shared" si="7"/>
        <v/>
      </c>
    </row>
    <row r="220" spans="12:14">
      <c r="L220" s="11"/>
      <c r="M220" s="7">
        <f t="shared" si="6"/>
        <v>0</v>
      </c>
      <c r="N220" s="7" t="str">
        <f t="shared" si="7"/>
        <v/>
      </c>
    </row>
    <row r="221" spans="12:14">
      <c r="L221" s="11"/>
      <c r="M221" s="7">
        <f t="shared" si="6"/>
        <v>0</v>
      </c>
      <c r="N221" s="7" t="str">
        <f t="shared" si="7"/>
        <v/>
      </c>
    </row>
    <row r="222" spans="12:14">
      <c r="L222" s="11"/>
      <c r="M222" s="7">
        <f t="shared" si="6"/>
        <v>0</v>
      </c>
      <c r="N222" s="7" t="str">
        <f t="shared" si="7"/>
        <v/>
      </c>
    </row>
    <row r="223" spans="12:14">
      <c r="M223" s="7">
        <f t="shared" si="6"/>
        <v>0</v>
      </c>
      <c r="N223" s="7" t="str">
        <f t="shared" si="7"/>
        <v/>
      </c>
    </row>
    <row r="224" spans="12:14">
      <c r="M224" s="7">
        <f t="shared" si="6"/>
        <v>0</v>
      </c>
      <c r="N224" s="7" t="str">
        <f t="shared" si="7"/>
        <v/>
      </c>
    </row>
    <row r="225" spans="12:14">
      <c r="L225" s="14"/>
      <c r="M225" s="7">
        <f t="shared" si="6"/>
        <v>0</v>
      </c>
      <c r="N225" s="7" t="str">
        <f t="shared" si="7"/>
        <v/>
      </c>
    </row>
    <row r="226" spans="12:14">
      <c r="L226" s="14"/>
      <c r="M226" s="7">
        <f t="shared" si="6"/>
        <v>0</v>
      </c>
      <c r="N226" s="7" t="str">
        <f t="shared" si="7"/>
        <v/>
      </c>
    </row>
    <row r="227" spans="12:14">
      <c r="L227" s="14"/>
      <c r="M227" s="7">
        <f t="shared" si="6"/>
        <v>0</v>
      </c>
      <c r="N227" s="7" t="str">
        <f t="shared" si="7"/>
        <v/>
      </c>
    </row>
    <row r="228" spans="12:14">
      <c r="L228" s="14"/>
      <c r="M228" s="7">
        <f t="shared" si="6"/>
        <v>0</v>
      </c>
      <c r="N228" s="7" t="str">
        <f t="shared" si="7"/>
        <v/>
      </c>
    </row>
    <row r="229" spans="12:14">
      <c r="L229" s="14"/>
      <c r="M229" s="7">
        <f t="shared" si="6"/>
        <v>0</v>
      </c>
      <c r="N229" s="7" t="str">
        <f t="shared" si="7"/>
        <v/>
      </c>
    </row>
    <row r="230" spans="12:14">
      <c r="L230" s="14"/>
      <c r="M230" s="7">
        <f t="shared" si="6"/>
        <v>0</v>
      </c>
      <c r="N230" s="7" t="str">
        <f t="shared" si="7"/>
        <v/>
      </c>
    </row>
    <row r="231" spans="12:14">
      <c r="L231" s="14"/>
      <c r="M231" s="7">
        <f t="shared" si="6"/>
        <v>0</v>
      </c>
      <c r="N231" s="7" t="str">
        <f t="shared" si="7"/>
        <v/>
      </c>
    </row>
    <row r="232" spans="12:14">
      <c r="L232" s="14"/>
      <c r="M232" s="7">
        <f t="shared" si="6"/>
        <v>0</v>
      </c>
      <c r="N232" s="7" t="str">
        <f t="shared" si="7"/>
        <v/>
      </c>
    </row>
    <row r="233" spans="12:14">
      <c r="L233" s="14"/>
      <c r="M233" s="7">
        <f t="shared" si="6"/>
        <v>0</v>
      </c>
      <c r="N233" s="7" t="str">
        <f t="shared" si="7"/>
        <v/>
      </c>
    </row>
    <row r="234" spans="12:14">
      <c r="L234" s="14"/>
      <c r="M234" s="7">
        <f t="shared" si="6"/>
        <v>0</v>
      </c>
      <c r="N234" s="7" t="str">
        <f t="shared" si="7"/>
        <v/>
      </c>
    </row>
    <row r="235" spans="12:14">
      <c r="L235" s="14"/>
      <c r="M235" s="7">
        <f t="shared" si="6"/>
        <v>0</v>
      </c>
      <c r="N235" s="7" t="str">
        <f t="shared" si="7"/>
        <v/>
      </c>
    </row>
    <row r="236" spans="12:14">
      <c r="L236" s="14"/>
      <c r="M236" s="7">
        <f t="shared" si="6"/>
        <v>0</v>
      </c>
      <c r="N236" s="7" t="str">
        <f t="shared" si="7"/>
        <v/>
      </c>
    </row>
    <row r="237" spans="12:14">
      <c r="L237" s="14"/>
      <c r="M237" s="7">
        <f t="shared" si="6"/>
        <v>0</v>
      </c>
      <c r="N237" s="7" t="str">
        <f t="shared" si="7"/>
        <v/>
      </c>
    </row>
    <row r="238" spans="12:14">
      <c r="L238" s="14"/>
      <c r="M238" s="7">
        <f t="shared" si="6"/>
        <v>0</v>
      </c>
      <c r="N238" s="7" t="str">
        <f t="shared" si="7"/>
        <v/>
      </c>
    </row>
    <row r="239" spans="12:14">
      <c r="L239" s="14"/>
      <c r="M239" s="7">
        <f t="shared" si="6"/>
        <v>0</v>
      </c>
      <c r="N239" s="7" t="str">
        <f t="shared" si="7"/>
        <v/>
      </c>
    </row>
    <row r="240" spans="12:14">
      <c r="L240" s="14"/>
      <c r="M240" s="7">
        <f t="shared" si="6"/>
        <v>0</v>
      </c>
      <c r="N240" s="7" t="str">
        <f t="shared" si="7"/>
        <v/>
      </c>
    </row>
    <row r="241" spans="12:14">
      <c r="L241" s="14"/>
      <c r="M241" s="7">
        <f t="shared" si="6"/>
        <v>0</v>
      </c>
      <c r="N241" s="7" t="str">
        <f t="shared" si="7"/>
        <v/>
      </c>
    </row>
    <row r="242" spans="12:14">
      <c r="L242" s="14"/>
      <c r="M242" s="7">
        <f t="shared" si="6"/>
        <v>0</v>
      </c>
      <c r="N242" s="7" t="str">
        <f t="shared" si="7"/>
        <v/>
      </c>
    </row>
    <row r="243" spans="12:14">
      <c r="L243" s="14"/>
      <c r="M243" s="7">
        <f t="shared" si="6"/>
        <v>0</v>
      </c>
      <c r="N243" s="7" t="str">
        <f t="shared" si="7"/>
        <v/>
      </c>
    </row>
    <row r="244" spans="12:14">
      <c r="L244" s="14"/>
      <c r="M244" s="7">
        <f t="shared" si="6"/>
        <v>0</v>
      </c>
      <c r="N244" s="7" t="str">
        <f t="shared" si="7"/>
        <v/>
      </c>
    </row>
    <row r="245" spans="12:14">
      <c r="L245" s="14"/>
      <c r="M245" s="7">
        <f t="shared" si="6"/>
        <v>0</v>
      </c>
      <c r="N245" s="7" t="str">
        <f t="shared" si="7"/>
        <v/>
      </c>
    </row>
    <row r="246" spans="12:14">
      <c r="L246" s="14"/>
      <c r="M246" s="7">
        <f t="shared" si="6"/>
        <v>0</v>
      </c>
      <c r="N246" s="7" t="str">
        <f t="shared" si="7"/>
        <v/>
      </c>
    </row>
    <row r="247" spans="12:14">
      <c r="L247" s="14"/>
      <c r="M247" s="7">
        <f t="shared" si="6"/>
        <v>0</v>
      </c>
      <c r="N247" s="7" t="str">
        <f t="shared" si="7"/>
        <v/>
      </c>
    </row>
    <row r="248" spans="12:14">
      <c r="L248" s="14"/>
      <c r="M248" s="7">
        <f t="shared" si="6"/>
        <v>0</v>
      </c>
      <c r="N248" s="7" t="str">
        <f t="shared" si="7"/>
        <v/>
      </c>
    </row>
    <row r="249" spans="12:14">
      <c r="L249" s="14"/>
      <c r="M249" s="7">
        <f t="shared" si="6"/>
        <v>0</v>
      </c>
      <c r="N249" s="7" t="str">
        <f t="shared" si="7"/>
        <v/>
      </c>
    </row>
    <row r="250" spans="12:14">
      <c r="L250" s="14"/>
      <c r="M250" s="7">
        <f t="shared" si="6"/>
        <v>0</v>
      </c>
      <c r="N250" s="7" t="str">
        <f t="shared" si="7"/>
        <v/>
      </c>
    </row>
    <row r="251" spans="12:14">
      <c r="L251" s="14"/>
      <c r="M251" s="7">
        <f t="shared" si="6"/>
        <v>0</v>
      </c>
      <c r="N251" s="7" t="str">
        <f t="shared" si="7"/>
        <v/>
      </c>
    </row>
    <row r="252" spans="12:14">
      <c r="L252" s="14"/>
      <c r="M252" s="7">
        <f t="shared" si="6"/>
        <v>0</v>
      </c>
      <c r="N252" s="7" t="str">
        <f t="shared" si="7"/>
        <v/>
      </c>
    </row>
    <row r="253" spans="12:14">
      <c r="L253" s="14"/>
      <c r="M253" s="7">
        <f t="shared" si="6"/>
        <v>0</v>
      </c>
      <c r="N253" s="7" t="str">
        <f t="shared" si="7"/>
        <v/>
      </c>
    </row>
    <row r="254" spans="12:14">
      <c r="L254" s="14"/>
      <c r="M254" s="7">
        <f t="shared" si="6"/>
        <v>0</v>
      </c>
      <c r="N254" s="7" t="str">
        <f t="shared" si="7"/>
        <v/>
      </c>
    </row>
    <row r="255" spans="12:14">
      <c r="L255" s="14"/>
      <c r="M255" s="7">
        <f t="shared" si="6"/>
        <v>0</v>
      </c>
      <c r="N255" s="7" t="str">
        <f t="shared" si="7"/>
        <v/>
      </c>
    </row>
    <row r="256" spans="12:14">
      <c r="L256" s="14"/>
      <c r="M256" s="7">
        <f t="shared" si="6"/>
        <v>0</v>
      </c>
      <c r="N256" s="7" t="str">
        <f t="shared" si="7"/>
        <v/>
      </c>
    </row>
    <row r="257" spans="12:14">
      <c r="L257" s="14"/>
      <c r="M257" s="7">
        <f t="shared" si="6"/>
        <v>0</v>
      </c>
      <c r="N257" s="7" t="str">
        <f t="shared" si="7"/>
        <v/>
      </c>
    </row>
    <row r="258" spans="12:14">
      <c r="L258" s="14"/>
      <c r="M258" s="7">
        <f t="shared" si="6"/>
        <v>0</v>
      </c>
      <c r="N258" s="7" t="str">
        <f t="shared" si="7"/>
        <v/>
      </c>
    </row>
    <row r="259" spans="12:14">
      <c r="L259" s="14"/>
      <c r="M259" s="7">
        <f t="shared" si="6"/>
        <v>0</v>
      </c>
      <c r="N259" s="7" t="str">
        <f t="shared" si="7"/>
        <v/>
      </c>
    </row>
    <row r="260" spans="12:14">
      <c r="L260" s="14"/>
      <c r="M260" s="7">
        <f t="shared" si="6"/>
        <v>0</v>
      </c>
      <c r="N260" s="7" t="str">
        <f t="shared" si="7"/>
        <v/>
      </c>
    </row>
    <row r="261" spans="12:14">
      <c r="L261" s="14"/>
      <c r="M261" s="7">
        <f t="shared" si="6"/>
        <v>0</v>
      </c>
      <c r="N261" s="7" t="str">
        <f t="shared" si="7"/>
        <v/>
      </c>
    </row>
    <row r="262" spans="12:14">
      <c r="L262" s="14"/>
      <c r="M262" s="7">
        <f t="shared" ref="M262:M300" si="8">IF(ISNUMBER(FIND("/",$B256,1)),MID($B256,1,FIND("/",$B256,1)-1),$B256)</f>
        <v>0</v>
      </c>
      <c r="N262" s="7" t="str">
        <f t="shared" ref="N262:N300" si="9">IF(ISNUMBER(FIND("/",$B256,1)),MID($B256,FIND("/",$B256,1)+1,LEN($B256)),"")</f>
        <v/>
      </c>
    </row>
    <row r="263" spans="12:14">
      <c r="L263" s="14"/>
      <c r="M263" s="7">
        <f t="shared" si="8"/>
        <v>0</v>
      </c>
      <c r="N263" s="7" t="str">
        <f t="shared" si="9"/>
        <v/>
      </c>
    </row>
    <row r="264" spans="12:14">
      <c r="L264" s="14"/>
      <c r="M264" s="7">
        <f t="shared" si="8"/>
        <v>0</v>
      </c>
      <c r="N264" s="7" t="str">
        <f t="shared" si="9"/>
        <v/>
      </c>
    </row>
    <row r="265" spans="12:14">
      <c r="L265" s="14"/>
      <c r="M265" s="7">
        <f t="shared" si="8"/>
        <v>0</v>
      </c>
      <c r="N265" s="7" t="str">
        <f t="shared" si="9"/>
        <v/>
      </c>
    </row>
    <row r="266" spans="12:14">
      <c r="L266" s="14"/>
      <c r="M266" s="7">
        <f t="shared" si="8"/>
        <v>0</v>
      </c>
      <c r="N266" s="7" t="str">
        <f t="shared" si="9"/>
        <v/>
      </c>
    </row>
    <row r="267" spans="12:14">
      <c r="L267" s="14"/>
      <c r="M267" s="7">
        <f t="shared" si="8"/>
        <v>0</v>
      </c>
      <c r="N267" s="7" t="str">
        <f t="shared" si="9"/>
        <v/>
      </c>
    </row>
    <row r="268" spans="12:14">
      <c r="L268" s="14"/>
      <c r="M268" s="7">
        <f t="shared" si="8"/>
        <v>0</v>
      </c>
      <c r="N268" s="7" t="str">
        <f t="shared" si="9"/>
        <v/>
      </c>
    </row>
    <row r="269" spans="12:14">
      <c r="L269" s="14"/>
      <c r="M269" s="7">
        <f t="shared" si="8"/>
        <v>0</v>
      </c>
      <c r="N269" s="7" t="str">
        <f t="shared" si="9"/>
        <v/>
      </c>
    </row>
    <row r="270" spans="12:14">
      <c r="L270" s="14"/>
      <c r="M270" s="7">
        <f t="shared" si="8"/>
        <v>0</v>
      </c>
      <c r="N270" s="7" t="str">
        <f t="shared" si="9"/>
        <v/>
      </c>
    </row>
    <row r="271" spans="12:14">
      <c r="L271" s="14"/>
      <c r="M271" s="7">
        <f t="shared" si="8"/>
        <v>0</v>
      </c>
      <c r="N271" s="7" t="str">
        <f t="shared" si="9"/>
        <v/>
      </c>
    </row>
    <row r="272" spans="12:14">
      <c r="L272" s="14"/>
      <c r="M272" s="7">
        <f t="shared" si="8"/>
        <v>0</v>
      </c>
      <c r="N272" s="7" t="str">
        <f t="shared" si="9"/>
        <v/>
      </c>
    </row>
    <row r="273" spans="12:14">
      <c r="L273" s="14"/>
      <c r="M273" s="7">
        <f t="shared" si="8"/>
        <v>0</v>
      </c>
      <c r="N273" s="7" t="str">
        <f t="shared" si="9"/>
        <v/>
      </c>
    </row>
    <row r="274" spans="12:14">
      <c r="L274" s="14"/>
      <c r="M274" s="7">
        <f t="shared" si="8"/>
        <v>0</v>
      </c>
      <c r="N274" s="7" t="str">
        <f t="shared" si="9"/>
        <v/>
      </c>
    </row>
    <row r="275" spans="12:14">
      <c r="L275" s="14"/>
      <c r="M275" s="7">
        <f t="shared" si="8"/>
        <v>0</v>
      </c>
      <c r="N275" s="7" t="str">
        <f t="shared" si="9"/>
        <v/>
      </c>
    </row>
    <row r="276" spans="12:14">
      <c r="L276" s="14"/>
      <c r="M276" s="7">
        <f t="shared" si="8"/>
        <v>0</v>
      </c>
      <c r="N276" s="7" t="str">
        <f t="shared" si="9"/>
        <v/>
      </c>
    </row>
    <row r="277" spans="12:14">
      <c r="L277" s="14"/>
      <c r="M277" s="7">
        <f t="shared" si="8"/>
        <v>0</v>
      </c>
      <c r="N277" s="7" t="str">
        <f t="shared" si="9"/>
        <v/>
      </c>
    </row>
    <row r="278" spans="12:14">
      <c r="L278" s="14"/>
      <c r="M278" s="7">
        <f t="shared" si="8"/>
        <v>0</v>
      </c>
      <c r="N278" s="7" t="str">
        <f t="shared" si="9"/>
        <v/>
      </c>
    </row>
    <row r="279" spans="12:14">
      <c r="L279" s="14"/>
      <c r="M279" s="7">
        <f t="shared" si="8"/>
        <v>0</v>
      </c>
      <c r="N279" s="7" t="str">
        <f t="shared" si="9"/>
        <v/>
      </c>
    </row>
    <row r="280" spans="12:14">
      <c r="L280" s="14"/>
      <c r="M280" s="7">
        <f t="shared" si="8"/>
        <v>0</v>
      </c>
      <c r="N280" s="7" t="str">
        <f t="shared" si="9"/>
        <v/>
      </c>
    </row>
    <row r="281" spans="12:14">
      <c r="L281" s="14"/>
      <c r="M281" s="7">
        <f t="shared" si="8"/>
        <v>0</v>
      </c>
      <c r="N281" s="7" t="str">
        <f t="shared" si="9"/>
        <v/>
      </c>
    </row>
    <row r="282" spans="12:14">
      <c r="L282" s="14"/>
      <c r="M282" s="7">
        <f t="shared" si="8"/>
        <v>0</v>
      </c>
      <c r="N282" s="7" t="str">
        <f t="shared" si="9"/>
        <v/>
      </c>
    </row>
    <row r="283" spans="12:14">
      <c r="L283" s="14"/>
      <c r="M283" s="7">
        <f t="shared" si="8"/>
        <v>0</v>
      </c>
      <c r="N283" s="7" t="str">
        <f t="shared" si="9"/>
        <v/>
      </c>
    </row>
    <row r="284" spans="12:14">
      <c r="L284" s="14"/>
      <c r="M284" s="7">
        <f t="shared" si="8"/>
        <v>0</v>
      </c>
      <c r="N284" s="7" t="str">
        <f t="shared" si="9"/>
        <v/>
      </c>
    </row>
    <row r="285" spans="12:14">
      <c r="L285" s="14"/>
      <c r="M285" s="7">
        <f t="shared" si="8"/>
        <v>0</v>
      </c>
      <c r="N285" s="7" t="str">
        <f t="shared" si="9"/>
        <v/>
      </c>
    </row>
    <row r="286" spans="12:14">
      <c r="L286" s="14"/>
      <c r="M286" s="7">
        <f t="shared" si="8"/>
        <v>0</v>
      </c>
      <c r="N286" s="7" t="str">
        <f t="shared" si="9"/>
        <v/>
      </c>
    </row>
    <row r="287" spans="12:14">
      <c r="L287" s="14"/>
      <c r="M287" s="7">
        <f t="shared" si="8"/>
        <v>0</v>
      </c>
      <c r="N287" s="7" t="str">
        <f t="shared" si="9"/>
        <v/>
      </c>
    </row>
    <row r="288" spans="12:14">
      <c r="L288" s="14"/>
      <c r="M288" s="7">
        <f t="shared" si="8"/>
        <v>0</v>
      </c>
      <c r="N288" s="7" t="str">
        <f t="shared" si="9"/>
        <v/>
      </c>
    </row>
    <row r="289" spans="12:14">
      <c r="M289" s="7">
        <f t="shared" si="8"/>
        <v>0</v>
      </c>
      <c r="N289" s="7" t="str">
        <f t="shared" si="9"/>
        <v/>
      </c>
    </row>
    <row r="290" spans="12:14">
      <c r="M290" s="7">
        <f t="shared" si="8"/>
        <v>0</v>
      </c>
      <c r="N290" s="7" t="str">
        <f t="shared" si="9"/>
        <v/>
      </c>
    </row>
    <row r="291" spans="12:14">
      <c r="M291" s="7">
        <f t="shared" si="8"/>
        <v>0</v>
      </c>
      <c r="N291" s="7" t="str">
        <f t="shared" si="9"/>
        <v/>
      </c>
    </row>
    <row r="292" spans="12:14">
      <c r="M292" s="7">
        <f t="shared" si="8"/>
        <v>0</v>
      </c>
      <c r="N292" s="7" t="str">
        <f t="shared" si="9"/>
        <v/>
      </c>
    </row>
    <row r="293" spans="12:14">
      <c r="M293" s="7">
        <f t="shared" si="8"/>
        <v>0</v>
      </c>
      <c r="N293" s="7" t="str">
        <f t="shared" si="9"/>
        <v/>
      </c>
    </row>
    <row r="294" spans="12:14">
      <c r="M294" s="7">
        <f t="shared" si="8"/>
        <v>0</v>
      </c>
      <c r="N294" s="7" t="str">
        <f t="shared" si="9"/>
        <v/>
      </c>
    </row>
    <row r="295" spans="12:14">
      <c r="M295" s="7">
        <f t="shared" si="8"/>
        <v>0</v>
      </c>
      <c r="N295" s="7" t="str">
        <f t="shared" si="9"/>
        <v/>
      </c>
    </row>
    <row r="296" spans="12:14">
      <c r="L296" s="388"/>
      <c r="M296" s="7">
        <f t="shared" si="8"/>
        <v>0</v>
      </c>
      <c r="N296" s="7" t="str">
        <f t="shared" si="9"/>
        <v/>
      </c>
    </row>
    <row r="297" spans="12:14">
      <c r="L297" s="84"/>
      <c r="M297" s="7">
        <f t="shared" si="8"/>
        <v>0</v>
      </c>
      <c r="N297" s="7" t="str">
        <f t="shared" si="9"/>
        <v/>
      </c>
    </row>
    <row r="298" spans="12:14">
      <c r="L298" s="84"/>
      <c r="M298" s="7">
        <f t="shared" si="8"/>
        <v>0</v>
      </c>
      <c r="N298" s="7" t="str">
        <f t="shared" si="9"/>
        <v/>
      </c>
    </row>
    <row r="299" spans="12:14">
      <c r="L299" s="388"/>
      <c r="M299" s="7">
        <f t="shared" si="8"/>
        <v>0</v>
      </c>
      <c r="N299" s="7" t="str">
        <f t="shared" si="9"/>
        <v/>
      </c>
    </row>
    <row r="300" spans="12:14">
      <c r="L300" s="388"/>
      <c r="M300" s="7">
        <f t="shared" si="8"/>
        <v>0</v>
      </c>
      <c r="N300" s="7" t="str">
        <f t="shared" si="9"/>
        <v/>
      </c>
    </row>
    <row r="301" spans="12:14">
      <c r="L301" s="388"/>
    </row>
    <row r="302" spans="12:14">
      <c r="L302" s="388"/>
    </row>
    <row r="303" spans="12:14">
      <c r="L303" s="154"/>
    </row>
    <row r="304" spans="12:14">
      <c r="L304" s="154"/>
    </row>
  </sheetData>
  <mergeCells count="3">
    <mergeCell ref="A1:H1"/>
    <mergeCell ref="A6:B6"/>
    <mergeCell ref="A3:G3"/>
  </mergeCells>
  <phoneticPr fontId="0" type="noConversion"/>
  <conditionalFormatting sqref="F5">
    <cfRule type="containsText" dxfId="233" priority="1" operator="containsText" text="ALERTA">
      <formula>NOT(ISERROR(SEARCH("ALERTA",F5)))</formula>
    </cfRule>
  </conditionalFormatting>
  <conditionalFormatting sqref="E5">
    <cfRule type="containsText" dxfId="232" priority="4" operator="containsText" text="CADUCADO">
      <formula>NOT(ISERROR(SEARCH("CADUCADO",E5)))</formula>
    </cfRule>
  </conditionalFormatting>
  <hyperlinks>
    <hyperlink ref="A1:H1" location="TITULARES!A1" display="LISTA DE DIAGNOSTICADORES CON AUTORIZACIÓN DE COMERCIALIZACIÓN EN CUBA 2017" xr:uid="{00000000-0004-0000-1200-000000000000}"/>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304"/>
  <sheetViews>
    <sheetView workbookViewId="0">
      <selection sqref="A1:H1"/>
    </sheetView>
  </sheetViews>
  <sheetFormatPr baseColWidth="10" defaultRowHeight="15"/>
  <cols>
    <col min="1" max="1" width="11.7109375" style="1682" customWidth="1"/>
    <col min="2" max="2" width="15.5703125" style="1682" customWidth="1"/>
    <col min="3" max="3" width="12.140625" style="1682" customWidth="1"/>
    <col min="4" max="4" width="13.42578125" style="1682" customWidth="1"/>
    <col min="5" max="5" width="16.85546875" style="1682" customWidth="1"/>
    <col min="6" max="6" width="16.5703125" style="1682" customWidth="1"/>
    <col min="7" max="7" width="13.7109375" style="1682" customWidth="1"/>
    <col min="8" max="8" width="30" style="1682" customWidth="1"/>
    <col min="9" max="9" width="54.7109375" style="1682" customWidth="1"/>
    <col min="10" max="10" width="35.7109375" style="1682" customWidth="1"/>
    <col min="11" max="11" width="22.85546875" style="1682" customWidth="1"/>
    <col min="12" max="12" width="11.42578125" style="1683" hidden="1" customWidth="1"/>
    <col min="13" max="13" width="12.85546875" style="1683" hidden="1" customWidth="1"/>
    <col min="14" max="14" width="17.28515625" style="1683" hidden="1" customWidth="1"/>
    <col min="15" max="15" width="11.5703125" style="1682" hidden="1" customWidth="1"/>
    <col min="16" max="16" width="9.85546875" style="1682" hidden="1" customWidth="1"/>
    <col min="17" max="17" width="5" style="1682" hidden="1" customWidth="1"/>
    <col min="18" max="19" width="11.42578125" style="1682"/>
    <col min="20" max="27" width="0" style="1682" hidden="1" customWidth="1"/>
    <col min="28" max="16384" width="11.42578125" style="1682"/>
  </cols>
  <sheetData>
    <row r="1" spans="1:80">
      <c r="A1" s="2346" t="s">
        <v>5695</v>
      </c>
      <c r="B1" s="2346"/>
      <c r="C1" s="2346"/>
      <c r="D1" s="2346"/>
      <c r="E1" s="2346"/>
      <c r="F1" s="2346"/>
      <c r="G1" s="2346"/>
      <c r="H1" s="2346"/>
    </row>
    <row r="2" spans="1:80" ht="27.75" customHeight="1" thickBot="1">
      <c r="A2" s="1684" t="s">
        <v>2284</v>
      </c>
      <c r="B2" s="1685"/>
      <c r="C2" s="1685"/>
      <c r="D2" s="1685"/>
      <c r="E2" s="1685"/>
      <c r="F2" s="1685"/>
      <c r="M2" s="1686"/>
      <c r="S2" s="1687" t="s">
        <v>2871</v>
      </c>
      <c r="T2" s="1688">
        <f ca="1">TODAY()</f>
        <v>45825</v>
      </c>
    </row>
    <row r="3" spans="1:80" ht="23.25" customHeight="1" thickTop="1" thickBot="1">
      <c r="A3" s="1689"/>
      <c r="B3" s="2347" t="s">
        <v>1188</v>
      </c>
      <c r="C3" s="2347"/>
      <c r="D3" s="2347"/>
      <c r="E3" s="1690"/>
      <c r="F3" s="1690"/>
      <c r="G3" s="1691"/>
      <c r="H3" s="1691"/>
      <c r="I3" s="1691"/>
      <c r="J3" s="1691"/>
      <c r="K3" s="1692"/>
    </row>
    <row r="4" spans="1:80" s="1704" customFormat="1" ht="33.75" customHeight="1" thickTop="1">
      <c r="A4" s="1693" t="s">
        <v>1649</v>
      </c>
      <c r="B4" s="1694" t="s">
        <v>1187</v>
      </c>
      <c r="C4" s="1694" t="s">
        <v>1189</v>
      </c>
      <c r="D4" s="1695" t="s">
        <v>1190</v>
      </c>
      <c r="E4" s="1696" t="s">
        <v>2869</v>
      </c>
      <c r="F4" s="1696" t="s">
        <v>2870</v>
      </c>
      <c r="G4" s="1697" t="s">
        <v>1070</v>
      </c>
      <c r="H4" s="1698" t="s">
        <v>1632</v>
      </c>
      <c r="I4" s="1694" t="s">
        <v>1191</v>
      </c>
      <c r="J4" s="1694" t="s">
        <v>443</v>
      </c>
      <c r="K4" s="1699" t="s">
        <v>1071</v>
      </c>
      <c r="L4" s="1374" t="s">
        <v>1638</v>
      </c>
      <c r="M4" s="1374" t="s">
        <v>1636</v>
      </c>
      <c r="N4" s="1374" t="s">
        <v>1637</v>
      </c>
      <c r="O4" s="1376"/>
      <c r="P4" s="1376"/>
      <c r="Q4" s="1376"/>
      <c r="R4" s="1376"/>
      <c r="S4" s="1376"/>
      <c r="T4" s="1700"/>
      <c r="U4" s="1701">
        <v>2012</v>
      </c>
      <c r="V4" s="1702">
        <v>2013</v>
      </c>
      <c r="W4" s="1702">
        <v>2014</v>
      </c>
      <c r="X4" s="1702">
        <v>2015</v>
      </c>
      <c r="Y4" s="1702">
        <v>2016</v>
      </c>
      <c r="Z4" s="1701" t="s">
        <v>2872</v>
      </c>
      <c r="AA4" s="1703" t="s">
        <v>1641</v>
      </c>
      <c r="AB4" s="1376"/>
      <c r="AC4" s="1376"/>
      <c r="AD4" s="1376"/>
      <c r="AE4" s="1376"/>
      <c r="AF4" s="1376"/>
      <c r="AG4" s="1376"/>
      <c r="AH4" s="1376"/>
      <c r="AI4" s="1376"/>
      <c r="AJ4" s="1376"/>
      <c r="AK4" s="1376"/>
      <c r="AL4" s="1376"/>
      <c r="AM4" s="1376"/>
      <c r="AN4" s="1376"/>
      <c r="AO4" s="1376"/>
      <c r="AP4" s="1376"/>
      <c r="AQ4" s="1376"/>
      <c r="AR4" s="1376"/>
      <c r="AS4" s="1376"/>
      <c r="AT4" s="1376"/>
      <c r="AU4" s="1376"/>
      <c r="AV4" s="1376"/>
      <c r="AW4" s="1376"/>
      <c r="AX4" s="1376"/>
      <c r="AY4" s="1376"/>
      <c r="AZ4" s="1376"/>
      <c r="BA4" s="1376"/>
      <c r="BB4" s="1376"/>
      <c r="BC4" s="1376"/>
      <c r="BD4" s="1376"/>
      <c r="BE4" s="1376"/>
      <c r="BF4" s="1376"/>
      <c r="BG4" s="1376"/>
      <c r="BH4" s="1376"/>
      <c r="BI4" s="1376"/>
      <c r="BJ4" s="1376"/>
      <c r="BK4" s="1376"/>
      <c r="BL4" s="1376"/>
      <c r="BM4" s="1376"/>
      <c r="BN4" s="1376"/>
      <c r="BO4" s="1376"/>
      <c r="BP4" s="1376"/>
      <c r="BQ4" s="1376"/>
      <c r="BR4" s="1376"/>
      <c r="BS4" s="1376"/>
      <c r="BT4" s="1376"/>
      <c r="BU4" s="1376"/>
      <c r="BV4" s="1376"/>
      <c r="BW4" s="1376"/>
      <c r="BX4" s="1376"/>
      <c r="BY4" s="1376"/>
      <c r="BZ4" s="1376"/>
      <c r="CA4" s="1376"/>
      <c r="CB4" s="1376"/>
    </row>
    <row r="5" spans="1:80" s="1380" customFormat="1" ht="47.25">
      <c r="A5" s="1396" t="s">
        <v>1633</v>
      </c>
      <c r="B5" s="1397" t="s">
        <v>2285</v>
      </c>
      <c r="C5" s="1398">
        <v>42404</v>
      </c>
      <c r="D5" s="1399">
        <v>46081</v>
      </c>
      <c r="E5" s="1400" t="str">
        <f t="shared" ref="E5:E16" ca="1" si="0">IF(D5&lt;=$T$2,"CADUCADO","VIGENTE")</f>
        <v>VIGENTE</v>
      </c>
      <c r="F5" s="1400" t="str">
        <f t="shared" ref="F5:F16" ca="1" si="1">IF($T$2&gt;=(EDATE(D5,-4)),"ALERTA","OK")</f>
        <v>OK</v>
      </c>
      <c r="G5" s="1401" t="s">
        <v>1307</v>
      </c>
      <c r="H5" s="1402" t="s">
        <v>2286</v>
      </c>
      <c r="I5" s="1403" t="s">
        <v>2290</v>
      </c>
      <c r="J5" s="1402" t="s">
        <v>2289</v>
      </c>
      <c r="K5" s="1404" t="s">
        <v>2288</v>
      </c>
      <c r="L5" s="1374"/>
      <c r="M5" s="1375" t="str">
        <f>IF(ISNUMBER(FIND("/",$B5,1)),MID($B5,1,FIND("/",$B5,1)-1),$B5)</f>
        <v>D1602-01</v>
      </c>
      <c r="N5" s="1375" t="str">
        <f>IF(ISNUMBER(FIND("/",$B5,1)),MID($B5,FIND("/",$B5,1)+1,LEN($B5)),"")</f>
        <v/>
      </c>
      <c r="O5" s="1376"/>
      <c r="P5" s="1376"/>
      <c r="Q5" s="1376"/>
      <c r="R5" s="1376"/>
      <c r="S5" s="1376"/>
      <c r="T5" s="1377"/>
      <c r="U5" s="1378">
        <f>COUNTIFS($C$17:$C$251, "&gt;="&amp;U10, $C$17:$C$251, "&lt;="&amp;U11, $A$17:$A$251, "&lt;&gt;F")</f>
        <v>0</v>
      </c>
      <c r="V5" s="1378">
        <f>COUNTIFS($C$17:$C$251, "&gt;="&amp;V10, $C$17:$C$251, "&lt;="&amp;V11, $A$17:$A$251, "&lt;&gt;F")</f>
        <v>0</v>
      </c>
      <c r="W5" s="1378">
        <f>COUNTIFS($C$17:$C$251, "&gt;="&amp;W10, $C$17:$C$251, "&lt;="&amp;W11, $A$17:$A$251, "&lt;&gt;F")</f>
        <v>0</v>
      </c>
      <c r="X5" s="1378">
        <f>COUNTIFS($C$17:$C$251, "&gt;="&amp;X10, $C$17:$C$251, "&lt;="&amp;X11, $A$17:$A$251, "&lt;&gt;F")</f>
        <v>0</v>
      </c>
      <c r="Y5" s="1378">
        <f>COUNTIFS($C$17:$C$251, "&gt;="&amp;Y10, $C$17:$C$251, "&lt;="&amp;Y11, $A$17:$A$251, "&lt;&gt;F")</f>
        <v>0</v>
      </c>
      <c r="Z5" s="1378">
        <f>COUNTIFS($C$17:$C$251,"&gt;="&amp;Z10, $C$17:$C$251, "&lt;="&amp;Z11, $A$17:$A$251, "&lt;&gt;F")</f>
        <v>0</v>
      </c>
      <c r="AA5" s="1379">
        <f>SUM(U5:Y5)</f>
        <v>0</v>
      </c>
      <c r="AB5" s="1376"/>
      <c r="AC5" s="1376"/>
      <c r="AD5" s="1376"/>
      <c r="AE5" s="1376"/>
      <c r="AF5" s="1376"/>
      <c r="AG5" s="1376"/>
      <c r="AH5" s="1376"/>
      <c r="AI5" s="1376"/>
      <c r="AJ5" s="1376"/>
      <c r="AK5" s="1376"/>
      <c r="AL5" s="1376"/>
      <c r="AM5" s="1376"/>
      <c r="AN5" s="1376"/>
      <c r="AO5" s="1376"/>
      <c r="AP5" s="1376"/>
      <c r="AQ5" s="1376"/>
      <c r="AR5" s="1376"/>
      <c r="AS5" s="1376"/>
      <c r="AT5" s="1376"/>
      <c r="AU5" s="1376"/>
      <c r="AV5" s="1376"/>
      <c r="AW5" s="1376"/>
      <c r="AX5" s="1376"/>
      <c r="AY5" s="1376"/>
      <c r="AZ5" s="1376"/>
      <c r="BA5" s="1376"/>
      <c r="BB5" s="1376"/>
      <c r="BC5" s="1376"/>
      <c r="BD5" s="1376"/>
      <c r="BE5" s="1376"/>
      <c r="BF5" s="1376"/>
      <c r="BG5" s="1376"/>
      <c r="BH5" s="1376"/>
      <c r="BI5" s="1376"/>
      <c r="BJ5" s="1376"/>
      <c r="BK5" s="1376"/>
      <c r="BL5" s="1376"/>
      <c r="BM5" s="1376"/>
      <c r="BN5" s="1376"/>
      <c r="BO5" s="1376"/>
      <c r="BP5" s="1376"/>
      <c r="BQ5" s="1376"/>
      <c r="BR5" s="1376"/>
      <c r="BS5" s="1376"/>
      <c r="BT5" s="1376"/>
      <c r="BU5" s="1376"/>
      <c r="BV5" s="1376"/>
      <c r="BW5" s="1376"/>
      <c r="BX5" s="1376"/>
      <c r="BY5" s="1376"/>
      <c r="BZ5" s="1376"/>
      <c r="CA5" s="1376"/>
      <c r="CB5" s="1376"/>
    </row>
    <row r="6" spans="1:80" s="1707" customFormat="1" ht="60">
      <c r="A6" s="1388" t="s">
        <v>1635</v>
      </c>
      <c r="B6" s="1389" t="s">
        <v>3889</v>
      </c>
      <c r="C6" s="1390">
        <v>43413</v>
      </c>
      <c r="D6" s="1391">
        <v>45260</v>
      </c>
      <c r="E6" s="1387" t="str">
        <f t="shared" ca="1" si="0"/>
        <v>CADUCADO</v>
      </c>
      <c r="F6" s="1387" t="str">
        <f t="shared" ca="1" si="1"/>
        <v>ALERTA</v>
      </c>
      <c r="G6" s="1392" t="s">
        <v>1305</v>
      </c>
      <c r="H6" s="1393" t="s">
        <v>3891</v>
      </c>
      <c r="I6" s="1394" t="s">
        <v>3890</v>
      </c>
      <c r="J6" s="1393"/>
      <c r="K6" s="1395"/>
      <c r="L6" s="1686"/>
      <c r="M6" s="1683">
        <f>IF(ISNUMBER(FIND("/",$B17,1)),MID($B17,1,FIND("/",$B17,1)-1),$B17)</f>
        <v>0</v>
      </c>
      <c r="N6" s="1683" t="str">
        <f>IF(ISNUMBER(FIND("/",$B17,1)),MID($B17,FIND("/",$B17,1)+1,LEN($B17)),"")</f>
        <v/>
      </c>
      <c r="O6" s="1705"/>
      <c r="P6" s="1705"/>
      <c r="Q6" s="1705"/>
      <c r="R6" s="1705"/>
      <c r="S6" s="1705"/>
      <c r="T6" s="1706" t="s">
        <v>2873</v>
      </c>
      <c r="U6" s="1378">
        <f>COUNTIFS($C$17:$C$251, "&gt;="&amp;U10, $C$17:$C$251, "&lt;="&amp;U11, $A$17:$A$251, "&lt;&gt;F",$G$17:$G$251, "A" )</f>
        <v>0</v>
      </c>
      <c r="V6" s="1378">
        <f>COUNTIFS($C$17:$C$251, "&gt;="&amp;V10, $C$17:$C$251, "&lt;="&amp;V11, $A$17:$A$251, "&lt;&gt;F",$G$17:$G$251, "A" )</f>
        <v>0</v>
      </c>
      <c r="W6" s="1378">
        <f>COUNTIFS($C$17:$C$251, "&gt;="&amp;W10, $C$17:$C$251, "&lt;="&amp;W11, $A$17:$A$251, "&lt;&gt;F",$G$17:$G$251, "A" )</f>
        <v>0</v>
      </c>
      <c r="X6" s="1378">
        <f>COUNTIFS($C$17:$C$251, "&gt;="&amp;X10, $C$17:$C$251, "&lt;="&amp;X11, $A$17:$A$251, "&lt;&gt;F",$G$17:$G$251, "A" )</f>
        <v>0</v>
      </c>
      <c r="Y6" s="1378">
        <f>COUNTIFS($C$17:$C$251, "&gt;="&amp;Y10, $C$17:$C$251, "&lt;="&amp;Y11, $A$17:$A$251, "&lt;&gt;F",$G$17:$G$251, "A" )</f>
        <v>0</v>
      </c>
      <c r="Z6" s="1378">
        <f>COUNTIFS($C$17:$C$251,"&gt;="&amp;Z11, $C$17:$C$251, "&lt;="&amp;Z12, $A$17:$A$251, "&lt;&gt;F",$G$17:$G$251, "A")</f>
        <v>0</v>
      </c>
      <c r="AA6" s="1379">
        <f>SUM(U6:Y6)</f>
        <v>0</v>
      </c>
    </row>
    <row r="7" spans="1:80" s="1707" customFormat="1" ht="45">
      <c r="A7" s="1381" t="s">
        <v>1634</v>
      </c>
      <c r="B7" s="1382" t="s">
        <v>3892</v>
      </c>
      <c r="C7" s="420">
        <v>43413</v>
      </c>
      <c r="D7" s="1383">
        <v>45260</v>
      </c>
      <c r="E7" s="1586" t="str">
        <f t="shared" ca="1" si="0"/>
        <v>CADUCADO</v>
      </c>
      <c r="F7" s="1586" t="str">
        <f t="shared" ca="1" si="1"/>
        <v>ALERTA</v>
      </c>
      <c r="G7" s="1384" t="s">
        <v>1305</v>
      </c>
      <c r="H7" s="397" t="s">
        <v>3897</v>
      </c>
      <c r="I7" s="1385" t="s">
        <v>3902</v>
      </c>
      <c r="J7" s="397" t="s">
        <v>3907</v>
      </c>
      <c r="K7" s="1386" t="s">
        <v>3911</v>
      </c>
      <c r="L7" s="1686"/>
      <c r="M7" s="1683" t="str">
        <f>IF(ISNUMBER(FIND("/",$B19,1)),MID($B19,1,FIND("/",$B19,1)-1),$B19)</f>
        <v>SISTEMAS</v>
      </c>
      <c r="N7" s="1683" t="str">
        <f>IF(ISNUMBER(FIND("/",#REF!,1)),MID(#REF!,FIND("/",#REF!,1)+1,LEN(#REF!)),"")</f>
        <v/>
      </c>
      <c r="O7" s="1705"/>
      <c r="P7" s="1705"/>
      <c r="Q7" s="1705"/>
      <c r="R7" s="1705"/>
      <c r="S7" s="1705"/>
      <c r="T7" s="1706" t="s">
        <v>2874</v>
      </c>
      <c r="U7" s="1378">
        <f>COUNTIFS($C$17:$C$251, "&gt;="&amp;U10, $C$17:$C$251, "&lt;="&amp;U11, $A$17:$A$251, "&lt;&gt;F",$G$17:$G$251, "B" )</f>
        <v>0</v>
      </c>
      <c r="V7" s="1378">
        <f>COUNTIFS($C$17:$C$251, "&gt;="&amp;V10, $C$17:$C$251, "&lt;="&amp;V11, $A$17:$A$251, "&lt;&gt;F",$G$17:$G$251, "B" )</f>
        <v>0</v>
      </c>
      <c r="W7" s="1378">
        <f>COUNTIFS($C$17:$C$251, "&gt;="&amp;W10, $C$17:$C$251, "&lt;="&amp;W11, $A$17:$A$251, "&lt;&gt;F",$G$17:$G$251, "B" )</f>
        <v>0</v>
      </c>
      <c r="X7" s="1378">
        <f>COUNTIFS($C$17:$C$251, "&gt;="&amp;X10, $C$17:$C$251, "&lt;="&amp;X11, $A$17:$A$251, "&lt;&gt;F",$G$17:$G$251, "B" )</f>
        <v>0</v>
      </c>
      <c r="Y7" s="1378">
        <f>COUNTIFS($C$17:$C$251, "&gt;="&amp;Y10, $C$17:$C$251, "&lt;="&amp;Y11, $A$17:$A$251, "&lt;&gt;F",$G$17:$G$251, "B" )</f>
        <v>0</v>
      </c>
      <c r="Z7" s="1378">
        <f>COUNTIFS($C$17:$C$251,"&gt;="&amp;Z12, $C$17:$C$251, "&lt;="&amp;Z13, $A$17:$A$251, "&lt;&gt;F",$G$17:$G$251, "A")</f>
        <v>0</v>
      </c>
      <c r="AA7" s="1379">
        <f>SUM(U7:Y7)</f>
        <v>0</v>
      </c>
    </row>
    <row r="8" spans="1:80" s="1707" customFormat="1" ht="30">
      <c r="A8" s="1381" t="s">
        <v>1634</v>
      </c>
      <c r="B8" s="1382" t="s">
        <v>3893</v>
      </c>
      <c r="C8" s="420">
        <v>43413</v>
      </c>
      <c r="D8" s="1383">
        <v>45260</v>
      </c>
      <c r="E8" s="1586" t="str">
        <f t="shared" ca="1" si="0"/>
        <v>CADUCADO</v>
      </c>
      <c r="F8" s="1586" t="str">
        <f t="shared" ca="1" si="1"/>
        <v>ALERTA</v>
      </c>
      <c r="G8" s="1384" t="s">
        <v>1305</v>
      </c>
      <c r="H8" s="397" t="s">
        <v>3898</v>
      </c>
      <c r="I8" s="1385" t="s">
        <v>3903</v>
      </c>
      <c r="J8" s="397" t="s">
        <v>3908</v>
      </c>
      <c r="K8" s="1386" t="s">
        <v>3912</v>
      </c>
      <c r="L8" s="1686"/>
      <c r="M8" s="1683">
        <f>IF(ISNUMBER(FIND("/",$B20,1)),MID($B20,1,FIND("/",$B20,1)-1),$B20)</f>
        <v>0</v>
      </c>
      <c r="N8" s="1683" t="str">
        <f>IF(ISNUMBER(FIND("/",#REF!,1)),MID(#REF!,FIND("/",#REF!,1)+1,LEN(#REF!)),"")</f>
        <v/>
      </c>
      <c r="O8" s="1705"/>
      <c r="P8" s="1705"/>
      <c r="Q8" s="1705"/>
      <c r="R8" s="1705"/>
      <c r="S8" s="1705"/>
      <c r="T8" s="1706" t="s">
        <v>2875</v>
      </c>
      <c r="U8" s="1378">
        <f>COUNTIFS($C$17:$C$251, "&gt;="&amp;U10, $C$17:$C$251, "&lt;="&amp;U11, $A$17:$A$251, "&lt;&gt;F",$G$17:$G$251, "C" )</f>
        <v>0</v>
      </c>
      <c r="V8" s="1378">
        <f>COUNTIFS($C$17:$C$251, "&gt;="&amp;V10, $C$17:$C$251, "&lt;="&amp;V11, $A$17:$A$251, "&lt;&gt;F",$G$17:$G$251, "C" )</f>
        <v>0</v>
      </c>
      <c r="W8" s="1378">
        <f>COUNTIFS($C$17:$C$251, "&gt;="&amp;W10, $C$17:$C$251, "&lt;="&amp;W11, $A$17:$A$251, "&lt;&gt;F",$G$17:$G$251, "C" )</f>
        <v>0</v>
      </c>
      <c r="X8" s="1378">
        <f>COUNTIFS($C$17:$C$251, "&gt;="&amp;X10, $C$17:$C$251, "&lt;="&amp;X11, $A$17:$A$251, "&lt;&gt;F",$G$17:$G$251, "C" )</f>
        <v>0</v>
      </c>
      <c r="Y8" s="1378">
        <f>COUNTIFS($C$17:$C$251, "&gt;="&amp;Y10, $C$17:$C$251, "&lt;="&amp;Y11, $A$17:$A$251, "&lt;&gt;F",$G$17:$G$251, "C" )</f>
        <v>0</v>
      </c>
      <c r="Z8" s="1378">
        <f>COUNTIFS($C$17:$C$251,"&gt;="&amp;Z13, $C$17:$C$251, "&lt;="&amp;Z14, $A$17:$A$251, "&lt;&gt;F",$G$17:$G$251, "A")</f>
        <v>0</v>
      </c>
      <c r="AA8" s="1379">
        <f>SUM(U8:Y8)</f>
        <v>0</v>
      </c>
    </row>
    <row r="9" spans="1:80" ht="15.75" thickBot="1">
      <c r="A9" s="1381" t="s">
        <v>1634</v>
      </c>
      <c r="B9" s="1382" t="s">
        <v>3894</v>
      </c>
      <c r="C9" s="420">
        <v>43413</v>
      </c>
      <c r="D9" s="1383">
        <v>45260</v>
      </c>
      <c r="E9" s="1586" t="str">
        <f t="shared" ca="1" si="0"/>
        <v>CADUCADO</v>
      </c>
      <c r="F9" s="1586" t="str">
        <f t="shared" ca="1" si="1"/>
        <v>ALERTA</v>
      </c>
      <c r="G9" s="1384" t="s">
        <v>1305</v>
      </c>
      <c r="H9" s="397" t="s">
        <v>3899</v>
      </c>
      <c r="I9" s="1385" t="s">
        <v>3904</v>
      </c>
      <c r="J9" s="397" t="s">
        <v>597</v>
      </c>
      <c r="K9" s="1386" t="s">
        <v>3913</v>
      </c>
      <c r="L9" s="1686"/>
      <c r="M9" s="1683" t="e">
        <f>IF(ISNUMBER(FIND("/",#REF!,1)),MID(#REF!,1,FIND("/",#REF!,1)-1),#REF!)</f>
        <v>#REF!</v>
      </c>
      <c r="N9" s="1683" t="str">
        <f>IF(ISNUMBER(FIND("/",#REF!,1)),MID(#REF!,FIND("/",#REF!,1)+1,LEN(#REF!)),"")</f>
        <v/>
      </c>
      <c r="O9" s="1705"/>
      <c r="P9" s="1705"/>
      <c r="Q9" s="1705"/>
      <c r="R9" s="1705"/>
      <c r="S9" s="1705"/>
      <c r="T9" s="1708" t="s">
        <v>2876</v>
      </c>
      <c r="U9" s="1709">
        <f>COUNTIFS($C$17:$C$251, "&gt;="&amp;U10, $C$17:$C$251, "&lt;="&amp;U11, $A$17:$A$251, "&lt;&gt;F",$G$17:$G$251, "D" )</f>
        <v>0</v>
      </c>
      <c r="V9" s="1709">
        <f>COUNTIFS($C$17:$C$251, "&gt;="&amp;V10, $C$17:$C$251, "&lt;="&amp;V11, $A$17:$A$251, "&lt;&gt;F",$G$17:$G$251, "D" )</f>
        <v>0</v>
      </c>
      <c r="W9" s="1709">
        <f>COUNTIFS($C$17:$C$251, "&gt;="&amp;W10, $C$17:$C$251, "&lt;="&amp;W11, $A$17:$A$251, "&lt;&gt;F",$G$17:$G$251, "D" )</f>
        <v>0</v>
      </c>
      <c r="X9" s="1709">
        <f>COUNTIFS($C$17:$C$251, "&gt;="&amp;X10, $C$17:$C$251, "&lt;="&amp;X11, $A$17:$A$251, "&lt;&gt;F",$G$17:$G$251, "D" )</f>
        <v>0</v>
      </c>
      <c r="Y9" s="1709">
        <f>COUNTIFS($C$17:$C$251, "&gt;="&amp;Y10, $C$17:$C$251, "&lt;="&amp;Y11, $A$17:$A$251, "&lt;&gt;F",$G$17:$G$251, "D" )</f>
        <v>0</v>
      </c>
      <c r="Z9" s="1709">
        <f>COUNTIFS($C$17:$C$251,"&gt;="&amp;Z14, $C$17:$C$251, "&lt;="&amp;Z15, $A$17:$A$251, "&lt;&gt;F",$G$17:$G$251, "A")</f>
        <v>0</v>
      </c>
      <c r="AA9" s="1710">
        <f>SUM(U9:Y9)</f>
        <v>0</v>
      </c>
    </row>
    <row r="10" spans="1:80" ht="45.75" thickTop="1">
      <c r="A10" s="1381" t="s">
        <v>1634</v>
      </c>
      <c r="B10" s="1382" t="s">
        <v>3895</v>
      </c>
      <c r="C10" s="420">
        <v>43413</v>
      </c>
      <c r="D10" s="1383">
        <v>45260</v>
      </c>
      <c r="E10" s="1586" t="str">
        <f t="shared" ca="1" si="0"/>
        <v>CADUCADO</v>
      </c>
      <c r="F10" s="1586" t="str">
        <f t="shared" ca="1" si="1"/>
        <v>ALERTA</v>
      </c>
      <c r="G10" s="1384" t="s">
        <v>1305</v>
      </c>
      <c r="H10" s="397" t="s">
        <v>3900</v>
      </c>
      <c r="I10" s="1385" t="s">
        <v>3905</v>
      </c>
      <c r="J10" s="397" t="s">
        <v>3909</v>
      </c>
      <c r="K10" s="1386" t="s">
        <v>3914</v>
      </c>
      <c r="L10" s="1686"/>
      <c r="M10" s="1683">
        <f>IF(ISNUMBER(FIND("/",$B21,1)),MID($B21,1,FIND("/",$B21,1)-1),$B21)</f>
        <v>0</v>
      </c>
      <c r="N10" s="1683" t="str">
        <f>IF(ISNUMBER(FIND("/",$B21,1)),MID($B21,FIND("/",$B21,1)+1,LEN($B21)),"")</f>
        <v/>
      </c>
      <c r="O10" s="1705"/>
      <c r="P10" s="1705"/>
      <c r="Q10" s="1705"/>
      <c r="R10" s="1705"/>
      <c r="S10" s="1705"/>
      <c r="T10" s="1711"/>
      <c r="U10" s="1712">
        <v>40909</v>
      </c>
      <c r="V10" s="1712">
        <v>41275</v>
      </c>
      <c r="W10" s="1712">
        <v>41640</v>
      </c>
      <c r="X10" s="1712">
        <v>42005</v>
      </c>
      <c r="Y10" s="1712">
        <v>42370</v>
      </c>
      <c r="Z10" s="1712">
        <v>40909</v>
      </c>
      <c r="AA10" s="1711"/>
    </row>
    <row r="11" spans="1:80" ht="60">
      <c r="A11" s="1381" t="s">
        <v>1634</v>
      </c>
      <c r="B11" s="1382" t="s">
        <v>3896</v>
      </c>
      <c r="C11" s="420">
        <v>43413</v>
      </c>
      <c r="D11" s="1383">
        <v>45260</v>
      </c>
      <c r="E11" s="1586" t="str">
        <f t="shared" ca="1" si="0"/>
        <v>CADUCADO</v>
      </c>
      <c r="F11" s="1586" t="str">
        <f t="shared" ca="1" si="1"/>
        <v>ALERTA</v>
      </c>
      <c r="G11" s="1384" t="s">
        <v>1305</v>
      </c>
      <c r="H11" s="397" t="s">
        <v>3901</v>
      </c>
      <c r="I11" s="1385" t="s">
        <v>3906</v>
      </c>
      <c r="J11" s="397" t="s">
        <v>3910</v>
      </c>
      <c r="K11" s="1386" t="s">
        <v>3915</v>
      </c>
      <c r="L11" s="1686"/>
      <c r="N11" s="1683" t="str">
        <f>IF(ISNUMBER(FIND("/",$B22,1)),MID($B22,FIND("/",$B22,1)+1,LEN($B22)),"")</f>
        <v/>
      </c>
      <c r="O11" s="1705"/>
      <c r="P11" s="1705"/>
      <c r="Q11" s="1705"/>
      <c r="R11" s="1705"/>
      <c r="S11" s="1705"/>
      <c r="T11" s="1713"/>
      <c r="U11" s="1714">
        <v>41274</v>
      </c>
      <c r="V11" s="1714">
        <v>41639</v>
      </c>
      <c r="W11" s="1714">
        <v>42004</v>
      </c>
      <c r="X11" s="1714">
        <v>42369</v>
      </c>
      <c r="Y11" s="1714">
        <v>42735</v>
      </c>
      <c r="Z11" s="1714">
        <v>42735</v>
      </c>
      <c r="AA11" s="1713"/>
    </row>
    <row r="12" spans="1:80" ht="30.75" customHeight="1">
      <c r="A12" s="1749" t="s">
        <v>1635</v>
      </c>
      <c r="B12" s="1750" t="s">
        <v>4896</v>
      </c>
      <c r="C12" s="1751">
        <v>44077</v>
      </c>
      <c r="D12" s="1752">
        <v>45930</v>
      </c>
      <c r="E12" s="1753" t="str">
        <f t="shared" ca="1" si="0"/>
        <v>VIGENTE</v>
      </c>
      <c r="F12" s="1753" t="str">
        <f t="shared" ca="1" si="1"/>
        <v>ALERTA</v>
      </c>
      <c r="G12" s="1754" t="s">
        <v>1305</v>
      </c>
      <c r="H12" s="1755" t="s">
        <v>4872</v>
      </c>
      <c r="I12" s="1756" t="s">
        <v>4873</v>
      </c>
      <c r="J12" s="1755"/>
      <c r="K12" s="1757"/>
      <c r="L12" s="1686"/>
      <c r="N12" s="1683" t="str">
        <f>IF(ISNUMBER(FIND("/",$B23,1)),MID($B23,FIND("/",$B23,1)+1,LEN($B23)),"")</f>
        <v/>
      </c>
      <c r="O12" s="1705"/>
      <c r="P12" s="1705"/>
      <c r="Q12" s="1705"/>
      <c r="R12" s="1705"/>
      <c r="S12" s="1705"/>
    </row>
    <row r="13" spans="1:80" s="1681" customFormat="1" ht="45">
      <c r="A13" s="1381" t="s">
        <v>1634</v>
      </c>
      <c r="B13" s="1382" t="s">
        <v>4875</v>
      </c>
      <c r="C13" s="1758">
        <v>44077</v>
      </c>
      <c r="D13" s="1759">
        <v>45930</v>
      </c>
      <c r="E13" s="1586" t="str">
        <f t="shared" ca="1" si="0"/>
        <v>VIGENTE</v>
      </c>
      <c r="F13" s="1586" t="str">
        <f t="shared" ca="1" si="1"/>
        <v>ALERTA</v>
      </c>
      <c r="G13" s="1760" t="s">
        <v>1305</v>
      </c>
      <c r="H13" s="397" t="s">
        <v>4879</v>
      </c>
      <c r="I13" s="1385" t="s">
        <v>4883</v>
      </c>
      <c r="J13" s="397" t="s">
        <v>4887</v>
      </c>
      <c r="K13" s="1386" t="s">
        <v>4891</v>
      </c>
      <c r="L13" s="1679"/>
      <c r="M13" s="1675"/>
      <c r="N13" s="1675" t="str">
        <f>IF(ISNUMBER(FIND("/",$B19,1)),MID($B19,FIND("/",$B19,1)+1,LEN($B19)),"")</f>
        <v/>
      </c>
      <c r="O13" s="1680"/>
      <c r="P13" s="1680"/>
      <c r="Q13" s="1680"/>
      <c r="R13" s="1680"/>
      <c r="S13" s="1680"/>
    </row>
    <row r="14" spans="1:80" ht="60">
      <c r="A14" s="1744" t="s">
        <v>1634</v>
      </c>
      <c r="B14" s="1745" t="s">
        <v>4876</v>
      </c>
      <c r="C14" s="1758">
        <v>44077</v>
      </c>
      <c r="D14" s="1759">
        <v>45930</v>
      </c>
      <c r="E14" s="1586" t="str">
        <f t="shared" ca="1" si="0"/>
        <v>VIGENTE</v>
      </c>
      <c r="F14" s="1586" t="str">
        <f t="shared" ca="1" si="1"/>
        <v>ALERTA</v>
      </c>
      <c r="G14" s="1760" t="s">
        <v>1305</v>
      </c>
      <c r="H14" s="1746" t="s">
        <v>4880</v>
      </c>
      <c r="I14" s="1747" t="s">
        <v>4884</v>
      </c>
      <c r="J14" s="1746" t="s">
        <v>4888</v>
      </c>
      <c r="K14" s="1748" t="s">
        <v>4892</v>
      </c>
      <c r="L14" s="1686"/>
      <c r="N14" s="1683" t="str">
        <f>IF(ISNUMBER(FIND("/",$B20,1)),MID($B20,FIND("/",$B20,1)+1,LEN($B20)),"")</f>
        <v/>
      </c>
      <c r="O14" s="1705"/>
      <c r="P14" s="1705"/>
      <c r="Q14" s="1705"/>
      <c r="R14" s="1705"/>
      <c r="S14" s="1705"/>
    </row>
    <row r="15" spans="1:80" ht="30">
      <c r="A15" s="1381" t="s">
        <v>1634</v>
      </c>
      <c r="B15" s="1382" t="s">
        <v>4877</v>
      </c>
      <c r="C15" s="1758">
        <v>44077</v>
      </c>
      <c r="D15" s="1759">
        <v>45930</v>
      </c>
      <c r="E15" s="1586" t="str">
        <f t="shared" ca="1" si="0"/>
        <v>VIGENTE</v>
      </c>
      <c r="F15" s="1586" t="str">
        <f t="shared" ca="1" si="1"/>
        <v>ALERTA</v>
      </c>
      <c r="G15" s="1760" t="s">
        <v>1305</v>
      </c>
      <c r="H15" s="397" t="s">
        <v>4881</v>
      </c>
      <c r="I15" s="1385" t="s">
        <v>4885</v>
      </c>
      <c r="J15" s="397" t="s">
        <v>4889</v>
      </c>
      <c r="K15" s="1386" t="s">
        <v>4893</v>
      </c>
      <c r="L15" s="1686"/>
      <c r="N15" s="1683" t="str">
        <f t="shared" ref="N15:N46" si="2">IF(ISNUMBER(FIND("/",$B26,1)),MID($B26,FIND("/",$B26,1)+1,LEN($B26)),"")</f>
        <v/>
      </c>
      <c r="O15" s="1705"/>
      <c r="P15" s="1705"/>
      <c r="Q15" s="1705"/>
      <c r="R15" s="1705"/>
      <c r="S15" s="1705"/>
    </row>
    <row r="16" spans="1:80" ht="53.25" customHeight="1">
      <c r="A16" s="1744" t="s">
        <v>1634</v>
      </c>
      <c r="B16" s="1745" t="s">
        <v>4878</v>
      </c>
      <c r="C16" s="1758">
        <v>44077</v>
      </c>
      <c r="D16" s="1759">
        <v>45930</v>
      </c>
      <c r="E16" s="1586" t="str">
        <f t="shared" ca="1" si="0"/>
        <v>VIGENTE</v>
      </c>
      <c r="F16" s="1586" t="str">
        <f t="shared" ca="1" si="1"/>
        <v>ALERTA</v>
      </c>
      <c r="G16" s="1760" t="s">
        <v>1305</v>
      </c>
      <c r="H16" s="1746" t="s">
        <v>4882</v>
      </c>
      <c r="I16" s="1747" t="s">
        <v>4886</v>
      </c>
      <c r="J16" s="1746" t="s">
        <v>4890</v>
      </c>
      <c r="K16" s="1748" t="s">
        <v>4894</v>
      </c>
      <c r="L16" s="1686"/>
      <c r="N16" s="1683" t="str">
        <f t="shared" si="2"/>
        <v/>
      </c>
      <c r="O16" s="1705"/>
      <c r="P16" s="1705"/>
      <c r="Q16" s="1705"/>
      <c r="R16" s="1705"/>
      <c r="S16" s="1705"/>
    </row>
    <row r="17" spans="1:23" ht="15.75">
      <c r="A17" s="2348" t="s">
        <v>2240</v>
      </c>
      <c r="B17" s="2349"/>
      <c r="C17" s="1675"/>
      <c r="D17" s="1675"/>
      <c r="E17" s="1675"/>
      <c r="F17" s="1675"/>
      <c r="G17" s="1675"/>
      <c r="H17" s="1676"/>
      <c r="I17" s="1676"/>
      <c r="J17" s="1677"/>
      <c r="K17" s="1678" t="s">
        <v>2287</v>
      </c>
      <c r="L17" s="1686"/>
      <c r="N17" s="1683" t="str">
        <f t="shared" si="2"/>
        <v/>
      </c>
      <c r="O17" s="1705"/>
      <c r="P17" s="1705"/>
      <c r="Q17" s="1705"/>
      <c r="R17" s="1705"/>
      <c r="S17" s="1705"/>
      <c r="T17" s="1705"/>
      <c r="U17" s="1705"/>
      <c r="V17" s="1705"/>
      <c r="W17" s="1705"/>
    </row>
    <row r="18" spans="1:23">
      <c r="A18" s="1707"/>
      <c r="B18" s="1707"/>
      <c r="C18" s="1707"/>
      <c r="D18" s="1707"/>
      <c r="E18" s="1715"/>
      <c r="F18" s="1715"/>
      <c r="G18" s="1716"/>
      <c r="H18" s="1707"/>
      <c r="I18" s="1717"/>
      <c r="J18" s="1718"/>
      <c r="K18" s="1718"/>
      <c r="L18" s="1686"/>
      <c r="N18" s="1683" t="str">
        <f t="shared" si="2"/>
        <v/>
      </c>
      <c r="O18" s="1705"/>
      <c r="P18" s="1705"/>
      <c r="Q18" s="1705"/>
      <c r="R18" s="1705"/>
      <c r="S18" s="1705"/>
      <c r="T18" s="1705"/>
      <c r="U18" s="1705"/>
      <c r="V18" s="1705"/>
      <c r="W18" s="1705"/>
    </row>
    <row r="19" spans="1:23" ht="60">
      <c r="A19" s="1719" t="s">
        <v>1645</v>
      </c>
      <c r="B19" s="1719" t="s">
        <v>1646</v>
      </c>
      <c r="C19" s="1719" t="s">
        <v>1647</v>
      </c>
      <c r="D19" s="1719" t="s">
        <v>1648</v>
      </c>
      <c r="E19" s="1720"/>
      <c r="F19" s="1720"/>
      <c r="G19" s="1716"/>
      <c r="H19" s="1707"/>
      <c r="I19" s="1717"/>
      <c r="J19" s="1718"/>
      <c r="K19" s="1718"/>
      <c r="L19" s="1686"/>
      <c r="N19" s="1683" t="str">
        <f t="shared" si="2"/>
        <v/>
      </c>
      <c r="O19" s="1705"/>
      <c r="P19" s="1705"/>
      <c r="Q19" s="1705"/>
      <c r="R19" s="1705"/>
      <c r="S19" s="1705"/>
      <c r="T19" s="1705"/>
      <c r="U19" s="1705"/>
      <c r="V19" s="1705"/>
      <c r="W19" s="1705"/>
    </row>
    <row r="20" spans="1:23">
      <c r="A20" s="1721">
        <f>COUNTIF($A5:$A17,"P")</f>
        <v>1</v>
      </c>
      <c r="B20" s="1721">
        <f>COUNTIF($A5:$A17,"S*")</f>
        <v>0</v>
      </c>
      <c r="C20" s="1721">
        <f>COUNTIF($A5:$A17,"F")</f>
        <v>2</v>
      </c>
      <c r="D20" s="1721">
        <f>COUNTIF($A5:$A17,"P*") + COUNTIF($A5:$A17,"S2") *2 + COUNTIF($A5:$A17,"S3") *3 + COUNTIF($A5:$A17,"S4") *4</f>
        <v>10</v>
      </c>
      <c r="E20" s="1716"/>
      <c r="F20" s="1716"/>
      <c r="G20" s="1716"/>
      <c r="H20" s="1717"/>
      <c r="I20" s="1718"/>
      <c r="J20" s="1718"/>
      <c r="K20" s="1718"/>
      <c r="L20" s="1686"/>
      <c r="N20" s="1683" t="str">
        <f t="shared" si="2"/>
        <v/>
      </c>
      <c r="O20" s="1705"/>
      <c r="P20" s="1705"/>
      <c r="Q20" s="1705"/>
      <c r="R20" s="1705"/>
      <c r="S20" s="1705"/>
      <c r="T20" s="1705"/>
      <c r="U20" s="1705"/>
      <c r="V20" s="1705"/>
      <c r="W20" s="1705"/>
    </row>
    <row r="21" spans="1:23">
      <c r="A21" s="1722"/>
      <c r="B21" s="1716"/>
      <c r="C21" s="1723"/>
      <c r="D21" s="1724"/>
      <c r="E21" s="1724"/>
      <c r="F21" s="1724"/>
      <c r="G21" s="1716"/>
      <c r="H21" s="1725"/>
      <c r="I21" s="1716"/>
      <c r="J21" s="1707"/>
      <c r="K21" s="1718"/>
      <c r="L21" s="1686"/>
      <c r="N21" s="1683" t="str">
        <f t="shared" si="2"/>
        <v/>
      </c>
      <c r="O21" s="1705"/>
      <c r="P21" s="1705"/>
      <c r="Q21" s="1705"/>
      <c r="R21" s="1705"/>
      <c r="S21" s="1705"/>
      <c r="T21" s="1705"/>
      <c r="U21" s="1705"/>
      <c r="V21" s="1705"/>
      <c r="W21" s="1705"/>
    </row>
    <row r="22" spans="1:23">
      <c r="A22" s="1722"/>
      <c r="B22" s="1716"/>
      <c r="C22" s="1723"/>
      <c r="D22" s="1724"/>
      <c r="E22" s="1724"/>
      <c r="F22" s="1724"/>
      <c r="G22" s="1716"/>
      <c r="H22" s="1725"/>
      <c r="I22" s="1718"/>
      <c r="J22" s="1718"/>
      <c r="K22" s="1718"/>
      <c r="L22" s="1686"/>
      <c r="N22" s="1683" t="str">
        <f t="shared" si="2"/>
        <v/>
      </c>
      <c r="O22" s="1705"/>
      <c r="P22" s="1705"/>
      <c r="Q22" s="1705"/>
      <c r="R22" s="1705"/>
      <c r="S22" s="1705"/>
      <c r="T22" s="1705"/>
      <c r="U22" s="1705"/>
      <c r="V22" s="1705"/>
      <c r="W22" s="1705"/>
    </row>
    <row r="23" spans="1:23">
      <c r="A23" s="1726"/>
      <c r="B23" s="1716"/>
      <c r="C23" s="1723"/>
      <c r="D23" s="1683"/>
      <c r="E23" s="1683"/>
      <c r="F23" s="1683"/>
      <c r="G23" s="1716"/>
      <c r="H23" s="1727"/>
      <c r="I23" s="1718"/>
      <c r="J23" s="1718"/>
      <c r="L23" s="1686"/>
      <c r="N23" s="1683" t="str">
        <f t="shared" si="2"/>
        <v/>
      </c>
      <c r="O23" s="1705"/>
      <c r="P23" s="1705"/>
      <c r="Q23" s="1705"/>
      <c r="R23" s="1705"/>
      <c r="S23" s="1705"/>
      <c r="T23" s="1705"/>
      <c r="U23" s="1705"/>
      <c r="V23" s="1705"/>
      <c r="W23" s="1705"/>
    </row>
    <row r="24" spans="1:23">
      <c r="G24" s="1716"/>
      <c r="H24" s="1728"/>
      <c r="J24" s="1718"/>
      <c r="L24" s="1686"/>
      <c r="N24" s="1683" t="str">
        <f t="shared" si="2"/>
        <v/>
      </c>
      <c r="O24" s="1705"/>
      <c r="P24" s="1705"/>
      <c r="Q24" s="1705"/>
      <c r="R24" s="1705"/>
      <c r="S24" s="1705"/>
      <c r="T24" s="1705"/>
      <c r="U24" s="1705"/>
      <c r="V24" s="1705"/>
      <c r="W24" s="1705"/>
    </row>
    <row r="25" spans="1:23">
      <c r="G25" s="1716"/>
      <c r="H25" s="1718"/>
      <c r="L25" s="1686"/>
      <c r="N25" s="1683" t="str">
        <f t="shared" si="2"/>
        <v/>
      </c>
    </row>
    <row r="26" spans="1:23">
      <c r="A26" s="1726"/>
      <c r="B26" s="1716"/>
      <c r="C26" s="1723"/>
      <c r="D26" s="1683"/>
      <c r="E26" s="1683"/>
      <c r="F26" s="1683"/>
      <c r="G26" s="1716"/>
      <c r="H26" s="1718"/>
      <c r="L26" s="1686"/>
      <c r="N26" s="1683" t="str">
        <f t="shared" si="2"/>
        <v/>
      </c>
    </row>
    <row r="27" spans="1:23">
      <c r="A27" s="1726"/>
      <c r="B27" s="1716"/>
      <c r="C27" s="1723"/>
      <c r="D27" s="1683"/>
      <c r="E27" s="1683"/>
      <c r="F27" s="1683"/>
      <c r="G27" s="1716"/>
      <c r="H27" s="1718"/>
      <c r="L27" s="1686"/>
      <c r="N27" s="1683" t="str">
        <f t="shared" si="2"/>
        <v/>
      </c>
    </row>
    <row r="28" spans="1:23">
      <c r="A28" s="1729"/>
      <c r="B28" s="1716"/>
      <c r="C28" s="1723"/>
      <c r="D28" s="1683"/>
      <c r="E28" s="1683"/>
      <c r="F28" s="1683"/>
      <c r="G28" s="1716"/>
      <c r="H28" s="1718"/>
      <c r="N28" s="1683" t="str">
        <f t="shared" si="2"/>
        <v/>
      </c>
    </row>
    <row r="29" spans="1:23">
      <c r="A29" s="1729"/>
      <c r="B29" s="1716"/>
      <c r="C29" s="1723"/>
      <c r="D29" s="1683"/>
      <c r="E29" s="1683"/>
      <c r="F29" s="1683"/>
      <c r="G29" s="1716"/>
      <c r="H29" s="1718"/>
      <c r="N29" s="1683" t="str">
        <f t="shared" si="2"/>
        <v/>
      </c>
    </row>
    <row r="30" spans="1:23">
      <c r="A30" s="1729"/>
      <c r="B30" s="1716"/>
      <c r="C30" s="1723"/>
      <c r="D30" s="1683"/>
      <c r="E30" s="1683"/>
      <c r="F30" s="1683"/>
      <c r="G30" s="1716"/>
      <c r="H30" s="1718"/>
      <c r="N30" s="1683" t="str">
        <f t="shared" si="2"/>
        <v/>
      </c>
    </row>
    <row r="31" spans="1:23">
      <c r="A31" s="1729"/>
      <c r="B31" s="1716"/>
      <c r="C31" s="1723"/>
      <c r="D31" s="1683"/>
      <c r="E31" s="1683"/>
      <c r="F31" s="1683"/>
      <c r="G31" s="1716"/>
      <c r="H31" s="1718"/>
      <c r="N31" s="1683" t="str">
        <f t="shared" si="2"/>
        <v/>
      </c>
    </row>
    <row r="32" spans="1:23">
      <c r="A32" s="1729"/>
      <c r="B32" s="1716"/>
      <c r="C32" s="1723"/>
      <c r="D32" s="1683"/>
      <c r="E32" s="1683"/>
      <c r="F32" s="1683"/>
      <c r="G32" s="1716"/>
      <c r="H32" s="1718"/>
      <c r="N32" s="1683" t="str">
        <f t="shared" si="2"/>
        <v/>
      </c>
    </row>
    <row r="33" spans="1:14">
      <c r="A33" s="1729"/>
      <c r="B33" s="1716"/>
      <c r="C33" s="1723"/>
      <c r="D33" s="1683"/>
      <c r="E33" s="1683"/>
      <c r="F33" s="1683"/>
      <c r="G33" s="1716"/>
      <c r="H33" s="1718"/>
      <c r="N33" s="1683" t="str">
        <f t="shared" si="2"/>
        <v/>
      </c>
    </row>
    <row r="34" spans="1:14">
      <c r="A34" s="1729"/>
      <c r="B34" s="1716"/>
      <c r="C34" s="1723"/>
      <c r="D34" s="1683"/>
      <c r="E34" s="1683"/>
      <c r="F34" s="1683"/>
      <c r="G34" s="1716"/>
      <c r="H34" s="1718"/>
      <c r="N34" s="1683" t="str">
        <f t="shared" si="2"/>
        <v/>
      </c>
    </row>
    <row r="35" spans="1:14">
      <c r="A35" s="1729"/>
      <c r="B35" s="1716"/>
      <c r="C35" s="1723"/>
      <c r="D35" s="1683"/>
      <c r="E35" s="1683"/>
      <c r="F35" s="1683"/>
      <c r="G35" s="1716"/>
      <c r="H35" s="1718"/>
      <c r="N35" s="1683" t="str">
        <f t="shared" si="2"/>
        <v/>
      </c>
    </row>
    <row r="36" spans="1:14">
      <c r="A36" s="1729"/>
      <c r="B36" s="1716"/>
      <c r="C36" s="1723"/>
      <c r="D36" s="1683"/>
      <c r="E36" s="1683"/>
      <c r="F36" s="1683"/>
      <c r="G36" s="1716"/>
      <c r="H36" s="1718"/>
      <c r="N36" s="1683" t="str">
        <f t="shared" si="2"/>
        <v/>
      </c>
    </row>
    <row r="37" spans="1:14">
      <c r="A37" s="1729"/>
      <c r="B37" s="1716"/>
      <c r="C37" s="1723"/>
      <c r="D37" s="1683"/>
      <c r="E37" s="1683"/>
      <c r="F37" s="1683"/>
      <c r="G37" s="1716"/>
      <c r="H37" s="1718"/>
      <c r="N37" s="1683" t="str">
        <f t="shared" si="2"/>
        <v/>
      </c>
    </row>
    <row r="38" spans="1:14">
      <c r="A38" s="1729"/>
      <c r="B38" s="1716"/>
      <c r="C38" s="1723"/>
      <c r="D38" s="1683"/>
      <c r="E38" s="1683"/>
      <c r="F38" s="1683"/>
      <c r="G38" s="1716"/>
      <c r="H38" s="1718"/>
      <c r="N38" s="1683" t="str">
        <f t="shared" si="2"/>
        <v/>
      </c>
    </row>
    <row r="39" spans="1:14">
      <c r="A39" s="1729"/>
      <c r="B39" s="1716"/>
      <c r="C39" s="1723"/>
      <c r="D39" s="1683"/>
      <c r="E39" s="1683"/>
      <c r="F39" s="1683"/>
      <c r="G39" s="1716"/>
      <c r="H39" s="1718"/>
      <c r="N39" s="1683" t="str">
        <f t="shared" si="2"/>
        <v/>
      </c>
    </row>
    <row r="40" spans="1:14">
      <c r="A40" s="1729"/>
      <c r="B40" s="1716"/>
      <c r="C40" s="1723"/>
      <c r="D40" s="1683"/>
      <c r="E40" s="1683"/>
      <c r="F40" s="1683"/>
      <c r="G40" s="1716"/>
      <c r="H40" s="1718"/>
      <c r="N40" s="1683" t="str">
        <f t="shared" si="2"/>
        <v/>
      </c>
    </row>
    <row r="41" spans="1:14">
      <c r="A41" s="1729"/>
      <c r="B41" s="1716"/>
      <c r="C41" s="1723"/>
      <c r="D41" s="1683"/>
      <c r="E41" s="1683"/>
      <c r="F41" s="1683"/>
      <c r="G41" s="1716"/>
      <c r="H41" s="1718"/>
      <c r="N41" s="1683" t="str">
        <f t="shared" si="2"/>
        <v/>
      </c>
    </row>
    <row r="42" spans="1:14">
      <c r="A42" s="1729"/>
      <c r="B42" s="1716"/>
      <c r="C42" s="1723"/>
      <c r="D42" s="1683"/>
      <c r="E42" s="1683"/>
      <c r="F42" s="1683"/>
      <c r="G42" s="1716"/>
      <c r="H42" s="1718"/>
      <c r="N42" s="1683" t="str">
        <f t="shared" si="2"/>
        <v/>
      </c>
    </row>
    <row r="43" spans="1:14">
      <c r="A43" s="1729"/>
      <c r="C43" s="1723"/>
      <c r="D43" s="1683"/>
      <c r="E43" s="1683"/>
      <c r="F43" s="1683"/>
      <c r="G43" s="1716"/>
      <c r="H43" s="1718"/>
      <c r="N43" s="1683" t="str">
        <f t="shared" si="2"/>
        <v/>
      </c>
    </row>
    <row r="44" spans="1:14">
      <c r="A44" s="1729"/>
      <c r="B44" s="1716"/>
      <c r="C44" s="1723"/>
      <c r="D44" s="1683"/>
      <c r="E44" s="1683"/>
      <c r="F44" s="1683"/>
      <c r="G44" s="1716"/>
      <c r="H44" s="1718"/>
      <c r="N44" s="1683" t="str">
        <f t="shared" si="2"/>
        <v/>
      </c>
    </row>
    <row r="45" spans="1:14">
      <c r="A45" s="1729"/>
      <c r="B45" s="1716"/>
      <c r="C45" s="1723"/>
      <c r="D45" s="1683"/>
      <c r="E45" s="1683"/>
      <c r="F45" s="1683"/>
      <c r="G45" s="1716"/>
      <c r="H45" s="1718"/>
      <c r="N45" s="1683" t="str">
        <f t="shared" si="2"/>
        <v/>
      </c>
    </row>
    <row r="46" spans="1:14">
      <c r="A46" s="1729"/>
      <c r="B46" s="1716"/>
      <c r="C46" s="1723"/>
      <c r="D46" s="1683"/>
      <c r="E46" s="1683"/>
      <c r="F46" s="1683"/>
      <c r="G46" s="1716"/>
      <c r="H46" s="1718"/>
      <c r="N46" s="1683" t="str">
        <f t="shared" si="2"/>
        <v/>
      </c>
    </row>
    <row r="47" spans="1:14">
      <c r="A47" s="1729"/>
      <c r="B47" s="1716"/>
      <c r="C47" s="1723"/>
      <c r="D47" s="1683"/>
      <c r="E47" s="1683"/>
      <c r="F47" s="1683"/>
      <c r="G47" s="1716"/>
      <c r="H47" s="1718"/>
      <c r="N47" s="1683" t="str">
        <f t="shared" ref="N47:N69" si="3">IF(ISNUMBER(FIND("/",$B58,1)),MID($B58,FIND("/",$B58,1)+1,LEN($B58)),"")</f>
        <v/>
      </c>
    </row>
    <row r="48" spans="1:14">
      <c r="A48" s="1729"/>
      <c r="B48" s="1716"/>
      <c r="C48" s="1723"/>
      <c r="D48" s="1683"/>
      <c r="E48" s="1683"/>
      <c r="F48" s="1683"/>
      <c r="G48" s="1716"/>
      <c r="H48" s="1718"/>
      <c r="N48" s="1683" t="str">
        <f t="shared" si="3"/>
        <v/>
      </c>
    </row>
    <row r="49" spans="1:14">
      <c r="A49" s="1729"/>
      <c r="B49" s="1716"/>
      <c r="C49" s="1723"/>
      <c r="D49" s="1683"/>
      <c r="E49" s="1683"/>
      <c r="F49" s="1683"/>
      <c r="G49" s="1716"/>
      <c r="H49" s="1718"/>
      <c r="N49" s="1683" t="str">
        <f t="shared" si="3"/>
        <v/>
      </c>
    </row>
    <row r="50" spans="1:14">
      <c r="A50" s="1729"/>
      <c r="B50" s="1716"/>
      <c r="C50" s="1723"/>
      <c r="D50" s="1683"/>
      <c r="E50" s="1683"/>
      <c r="F50" s="1683"/>
      <c r="G50" s="1716"/>
      <c r="H50" s="1718"/>
      <c r="L50" s="1730"/>
      <c r="N50" s="1683" t="str">
        <f t="shared" si="3"/>
        <v/>
      </c>
    </row>
    <row r="51" spans="1:14">
      <c r="A51" s="1729"/>
      <c r="B51" s="1716"/>
      <c r="C51" s="1723"/>
      <c r="D51" s="1683"/>
      <c r="E51" s="1683"/>
      <c r="F51" s="1683"/>
      <c r="G51" s="1716"/>
      <c r="H51" s="1718"/>
      <c r="L51" s="1730"/>
      <c r="N51" s="1683" t="str">
        <f t="shared" si="3"/>
        <v/>
      </c>
    </row>
    <row r="52" spans="1:14">
      <c r="A52" s="1729"/>
      <c r="B52" s="1716"/>
      <c r="C52" s="1723"/>
      <c r="D52" s="1683"/>
      <c r="E52" s="1683"/>
      <c r="F52" s="1683"/>
      <c r="G52" s="1716"/>
      <c r="H52" s="1718"/>
      <c r="N52" s="1683" t="str">
        <f t="shared" si="3"/>
        <v/>
      </c>
    </row>
    <row r="53" spans="1:14">
      <c r="A53" s="1729"/>
      <c r="B53" s="1716"/>
      <c r="C53" s="1723"/>
      <c r="D53" s="1683"/>
      <c r="E53" s="1683"/>
      <c r="F53" s="1683"/>
      <c r="G53" s="1716"/>
      <c r="H53" s="1718"/>
      <c r="N53" s="1683" t="str">
        <f t="shared" si="3"/>
        <v/>
      </c>
    </row>
    <row r="54" spans="1:14">
      <c r="A54" s="1729"/>
      <c r="B54" s="1716"/>
      <c r="C54" s="1723"/>
      <c r="D54" s="1683"/>
      <c r="E54" s="1683"/>
      <c r="F54" s="1683"/>
      <c r="G54" s="1716"/>
      <c r="H54" s="1718"/>
      <c r="N54" s="1683" t="str">
        <f t="shared" si="3"/>
        <v/>
      </c>
    </row>
    <row r="55" spans="1:14">
      <c r="A55" s="1729"/>
      <c r="B55" s="1716"/>
      <c r="C55" s="1723"/>
      <c r="D55" s="1683"/>
      <c r="E55" s="1683"/>
      <c r="F55" s="1683"/>
      <c r="G55" s="1716"/>
      <c r="H55" s="1718"/>
      <c r="N55" s="1683" t="str">
        <f t="shared" si="3"/>
        <v/>
      </c>
    </row>
    <row r="56" spans="1:14">
      <c r="A56" s="1729"/>
      <c r="B56" s="1716"/>
      <c r="C56" s="1723"/>
      <c r="D56" s="1683"/>
      <c r="E56" s="1683"/>
      <c r="F56" s="1683"/>
      <c r="G56" s="1716"/>
      <c r="H56" s="1718"/>
      <c r="N56" s="1683" t="str">
        <f t="shared" si="3"/>
        <v/>
      </c>
    </row>
    <row r="57" spans="1:14">
      <c r="A57" s="1729"/>
      <c r="B57" s="1716"/>
      <c r="C57" s="1723"/>
      <c r="D57" s="1683"/>
      <c r="E57" s="1683"/>
      <c r="F57" s="1683"/>
      <c r="G57" s="1716"/>
      <c r="H57" s="1718"/>
      <c r="N57" s="1683" t="str">
        <f t="shared" si="3"/>
        <v/>
      </c>
    </row>
    <row r="58" spans="1:14">
      <c r="A58" s="1729"/>
      <c r="B58" s="1716"/>
      <c r="C58" s="1723"/>
      <c r="D58" s="1683"/>
      <c r="E58" s="1683"/>
      <c r="F58" s="1683"/>
      <c r="G58" s="1716"/>
      <c r="H58" s="1718"/>
      <c r="N58" s="1683" t="str">
        <f t="shared" si="3"/>
        <v/>
      </c>
    </row>
    <row r="59" spans="1:14">
      <c r="A59" s="1729"/>
      <c r="B59" s="1716"/>
      <c r="C59" s="1723"/>
      <c r="D59" s="1683"/>
      <c r="E59" s="1683"/>
      <c r="F59" s="1683"/>
      <c r="G59" s="1716"/>
      <c r="H59" s="1718"/>
      <c r="M59" s="1683">
        <f t="shared" ref="M59:M69" si="4">IF(ISNUMBER(FIND("/",$B70,1)),MID($B70,1,FIND("/",$B70,1)-1),$B70)</f>
        <v>0</v>
      </c>
      <c r="N59" s="1683" t="str">
        <f t="shared" si="3"/>
        <v/>
      </c>
    </row>
    <row r="60" spans="1:14">
      <c r="A60" s="1729"/>
      <c r="B60" s="1716"/>
      <c r="C60" s="1723"/>
      <c r="D60" s="1683"/>
      <c r="E60" s="1683"/>
      <c r="F60" s="1683"/>
      <c r="G60" s="1716"/>
      <c r="H60" s="1718"/>
      <c r="M60" s="1683">
        <f t="shared" si="4"/>
        <v>0</v>
      </c>
      <c r="N60" s="1683" t="str">
        <f t="shared" si="3"/>
        <v/>
      </c>
    </row>
    <row r="61" spans="1:14">
      <c r="A61" s="1729"/>
      <c r="B61" s="1716"/>
      <c r="C61" s="1723"/>
      <c r="D61" s="1683"/>
      <c r="E61" s="1683"/>
      <c r="F61" s="1683"/>
      <c r="G61" s="1716"/>
      <c r="H61" s="1718"/>
      <c r="M61" s="1683">
        <f t="shared" si="4"/>
        <v>0</v>
      </c>
      <c r="N61" s="1683" t="str">
        <f t="shared" si="3"/>
        <v/>
      </c>
    </row>
    <row r="62" spans="1:14">
      <c r="A62" s="1729"/>
      <c r="B62" s="1716"/>
      <c r="C62" s="1723"/>
      <c r="D62" s="1683"/>
      <c r="E62" s="1683"/>
      <c r="F62" s="1683"/>
      <c r="G62" s="1716"/>
      <c r="H62" s="1718"/>
      <c r="M62" s="1683">
        <f t="shared" si="4"/>
        <v>0</v>
      </c>
      <c r="N62" s="1683" t="str">
        <f t="shared" si="3"/>
        <v/>
      </c>
    </row>
    <row r="63" spans="1:14">
      <c r="A63" s="1729"/>
      <c r="B63" s="1716"/>
      <c r="C63" s="1723"/>
      <c r="D63" s="1683"/>
      <c r="E63" s="1683"/>
      <c r="F63" s="1683"/>
      <c r="G63" s="1716"/>
      <c r="H63" s="1718"/>
      <c r="M63" s="1683">
        <f t="shared" si="4"/>
        <v>0</v>
      </c>
      <c r="N63" s="1683" t="str">
        <f t="shared" si="3"/>
        <v/>
      </c>
    </row>
    <row r="64" spans="1:14">
      <c r="A64" s="1729"/>
      <c r="B64" s="1716"/>
      <c r="C64" s="1723"/>
      <c r="D64" s="1683"/>
      <c r="E64" s="1683"/>
      <c r="F64" s="1683"/>
      <c r="G64" s="1716"/>
      <c r="H64" s="1718"/>
      <c r="M64" s="1683">
        <f t="shared" si="4"/>
        <v>0</v>
      </c>
      <c r="N64" s="1683" t="str">
        <f t="shared" si="3"/>
        <v/>
      </c>
    </row>
    <row r="65" spans="1:14">
      <c r="A65" s="1729"/>
      <c r="B65" s="1716"/>
      <c r="C65" s="1723"/>
      <c r="D65" s="1683"/>
      <c r="E65" s="1683"/>
      <c r="F65" s="1683"/>
      <c r="G65" s="1716"/>
      <c r="H65" s="1718"/>
      <c r="M65" s="1683">
        <f t="shared" si="4"/>
        <v>0</v>
      </c>
      <c r="N65" s="1683" t="str">
        <f t="shared" si="3"/>
        <v/>
      </c>
    </row>
    <row r="66" spans="1:14">
      <c r="A66" s="1729"/>
      <c r="B66" s="1716"/>
      <c r="C66" s="1723"/>
      <c r="D66" s="1683"/>
      <c r="E66" s="1683"/>
      <c r="F66" s="1683"/>
      <c r="G66" s="1716"/>
      <c r="H66" s="1718"/>
      <c r="M66" s="1683">
        <f t="shared" si="4"/>
        <v>0</v>
      </c>
      <c r="N66" s="1683" t="str">
        <f t="shared" si="3"/>
        <v/>
      </c>
    </row>
    <row r="67" spans="1:14">
      <c r="A67" s="1729"/>
      <c r="B67" s="1716"/>
      <c r="C67" s="1723"/>
      <c r="D67" s="1683"/>
      <c r="E67" s="1683"/>
      <c r="F67" s="1683"/>
      <c r="G67" s="1716"/>
      <c r="H67" s="1718"/>
      <c r="M67" s="1683">
        <f t="shared" si="4"/>
        <v>0</v>
      </c>
      <c r="N67" s="1683" t="str">
        <f t="shared" si="3"/>
        <v/>
      </c>
    </row>
    <row r="68" spans="1:14">
      <c r="A68" s="1729"/>
      <c r="B68" s="1716"/>
      <c r="C68" s="1723"/>
      <c r="D68" s="1683"/>
      <c r="E68" s="1683"/>
      <c r="F68" s="1683"/>
      <c r="G68" s="1716"/>
      <c r="H68" s="1718"/>
      <c r="M68" s="1683">
        <f t="shared" si="4"/>
        <v>0</v>
      </c>
      <c r="N68" s="1683" t="str">
        <f t="shared" si="3"/>
        <v/>
      </c>
    </row>
    <row r="69" spans="1:14">
      <c r="A69" s="1729"/>
      <c r="B69" s="1716"/>
      <c r="C69" s="1723"/>
      <c r="D69" s="1683"/>
      <c r="E69" s="1683"/>
      <c r="F69" s="1683"/>
      <c r="G69" s="1716"/>
      <c r="H69" s="1718"/>
      <c r="M69" s="1683">
        <f t="shared" si="4"/>
        <v>0</v>
      </c>
      <c r="N69" s="1683" t="str">
        <f t="shared" si="3"/>
        <v/>
      </c>
    </row>
    <row r="70" spans="1:14">
      <c r="A70" s="1729"/>
      <c r="B70" s="1716"/>
      <c r="C70" s="1723"/>
      <c r="D70" s="1683"/>
      <c r="E70" s="1683"/>
      <c r="F70" s="1683"/>
      <c r="G70" s="1716"/>
      <c r="H70" s="1718"/>
      <c r="M70" s="1683">
        <f t="shared" ref="M70:M133" si="5">IF(ISNUMBER(FIND("/",$B81,1)),MID($B81,1,FIND("/",$B81,1)-1),$B81)</f>
        <v>0</v>
      </c>
      <c r="N70" s="1683" t="str">
        <f t="shared" ref="N70:N133" si="6">IF(ISNUMBER(FIND("/",$B81,1)),MID($B81,FIND("/",$B81,1)+1,LEN($B81)),"")</f>
        <v/>
      </c>
    </row>
    <row r="71" spans="1:14">
      <c r="A71" s="1729"/>
      <c r="B71" s="1716"/>
      <c r="C71" s="1723"/>
      <c r="D71" s="1683"/>
      <c r="E71" s="1683"/>
      <c r="F71" s="1683"/>
      <c r="G71" s="1716"/>
      <c r="H71" s="1718"/>
      <c r="M71" s="1683">
        <f t="shared" si="5"/>
        <v>0</v>
      </c>
      <c r="N71" s="1683" t="str">
        <f t="shared" si="6"/>
        <v/>
      </c>
    </row>
    <row r="72" spans="1:14">
      <c r="A72" s="1729"/>
      <c r="B72" s="1716"/>
      <c r="C72" s="1723"/>
      <c r="D72" s="1683"/>
      <c r="E72" s="1683"/>
      <c r="F72" s="1683"/>
      <c r="G72" s="1716"/>
      <c r="H72" s="1718"/>
      <c r="M72" s="1683">
        <f t="shared" si="5"/>
        <v>0</v>
      </c>
      <c r="N72" s="1683" t="str">
        <f t="shared" si="6"/>
        <v/>
      </c>
    </row>
    <row r="73" spans="1:14">
      <c r="A73" s="1729"/>
      <c r="B73" s="1716"/>
      <c r="C73" s="1723"/>
      <c r="D73" s="1683"/>
      <c r="E73" s="1683"/>
      <c r="F73" s="1683"/>
      <c r="G73" s="1716"/>
      <c r="H73" s="1718"/>
      <c r="M73" s="1683">
        <f t="shared" si="5"/>
        <v>0</v>
      </c>
      <c r="N73" s="1683" t="str">
        <f t="shared" si="6"/>
        <v/>
      </c>
    </row>
    <row r="74" spans="1:14">
      <c r="A74" s="1729"/>
      <c r="B74" s="1716"/>
      <c r="C74" s="1723"/>
      <c r="D74" s="1683"/>
      <c r="E74" s="1683"/>
      <c r="F74" s="1683"/>
      <c r="G74" s="1716"/>
      <c r="H74" s="1718"/>
      <c r="M74" s="1683">
        <f t="shared" si="5"/>
        <v>0</v>
      </c>
      <c r="N74" s="1683" t="str">
        <f t="shared" si="6"/>
        <v/>
      </c>
    </row>
    <row r="75" spans="1:14">
      <c r="A75" s="1729"/>
      <c r="B75" s="1716"/>
      <c r="C75" s="1723"/>
      <c r="D75" s="1683"/>
      <c r="E75" s="1683"/>
      <c r="F75" s="1683"/>
      <c r="G75" s="1716"/>
      <c r="H75" s="1718"/>
      <c r="M75" s="1683">
        <f t="shared" si="5"/>
        <v>0</v>
      </c>
      <c r="N75" s="1683" t="str">
        <f t="shared" si="6"/>
        <v/>
      </c>
    </row>
    <row r="76" spans="1:14">
      <c r="A76" s="1729"/>
      <c r="B76" s="1716"/>
      <c r="C76" s="1723"/>
      <c r="D76" s="1683"/>
      <c r="E76" s="1683"/>
      <c r="F76" s="1683"/>
      <c r="G76" s="1716"/>
      <c r="H76" s="1718"/>
      <c r="M76" s="1683">
        <f t="shared" si="5"/>
        <v>0</v>
      </c>
      <c r="N76" s="1683" t="str">
        <f t="shared" si="6"/>
        <v/>
      </c>
    </row>
    <row r="77" spans="1:14">
      <c r="A77" s="1729"/>
      <c r="B77" s="1716"/>
      <c r="C77" s="1723"/>
      <c r="D77" s="1683"/>
      <c r="E77" s="1683"/>
      <c r="F77" s="1683"/>
      <c r="G77" s="1716"/>
      <c r="H77" s="1718"/>
      <c r="M77" s="1683">
        <f t="shared" si="5"/>
        <v>0</v>
      </c>
      <c r="N77" s="1683" t="str">
        <f t="shared" si="6"/>
        <v/>
      </c>
    </row>
    <row r="78" spans="1:14">
      <c r="A78" s="1729"/>
      <c r="B78" s="1716"/>
      <c r="C78" s="1723"/>
      <c r="D78" s="1683"/>
      <c r="E78" s="1683"/>
      <c r="F78" s="1683"/>
      <c r="G78" s="1716"/>
      <c r="H78" s="1718"/>
      <c r="M78" s="1683">
        <f t="shared" si="5"/>
        <v>0</v>
      </c>
      <c r="N78" s="1683" t="str">
        <f t="shared" si="6"/>
        <v/>
      </c>
    </row>
    <row r="79" spans="1:14">
      <c r="A79" s="1729"/>
      <c r="B79" s="1716"/>
      <c r="C79" s="1723"/>
      <c r="D79" s="1683"/>
      <c r="E79" s="1683"/>
      <c r="F79" s="1683"/>
      <c r="G79" s="1716"/>
      <c r="H79" s="1718"/>
      <c r="M79" s="1683">
        <f t="shared" si="5"/>
        <v>0</v>
      </c>
      <c r="N79" s="1683" t="str">
        <f t="shared" si="6"/>
        <v/>
      </c>
    </row>
    <row r="80" spans="1:14">
      <c r="A80" s="1729"/>
      <c r="B80" s="1716"/>
      <c r="C80" s="1723"/>
      <c r="D80" s="1683"/>
      <c r="E80" s="1683"/>
      <c r="F80" s="1683"/>
      <c r="G80" s="1716"/>
      <c r="H80" s="1718"/>
      <c r="M80" s="1683">
        <f t="shared" si="5"/>
        <v>0</v>
      </c>
      <c r="N80" s="1683" t="str">
        <f t="shared" si="6"/>
        <v/>
      </c>
    </row>
    <row r="81" spans="1:14">
      <c r="A81" s="1729"/>
      <c r="B81" s="1716"/>
      <c r="C81" s="1723"/>
      <c r="D81" s="1683"/>
      <c r="E81" s="1683"/>
      <c r="F81" s="1683"/>
      <c r="G81" s="1716"/>
      <c r="H81" s="1718"/>
      <c r="M81" s="1683">
        <f t="shared" si="5"/>
        <v>0</v>
      </c>
      <c r="N81" s="1683" t="str">
        <f t="shared" si="6"/>
        <v/>
      </c>
    </row>
    <row r="82" spans="1:14">
      <c r="A82" s="1729"/>
      <c r="B82" s="1716"/>
      <c r="C82" s="1723"/>
      <c r="D82" s="1683"/>
      <c r="E82" s="1683"/>
      <c r="F82" s="1683"/>
      <c r="G82" s="1716"/>
      <c r="H82" s="1718"/>
      <c r="M82" s="1683">
        <f t="shared" si="5"/>
        <v>0</v>
      </c>
      <c r="N82" s="1683" t="str">
        <f t="shared" si="6"/>
        <v/>
      </c>
    </row>
    <row r="83" spans="1:14">
      <c r="A83" s="1729"/>
      <c r="B83" s="1716"/>
      <c r="C83" s="1723"/>
      <c r="D83" s="1683"/>
      <c r="E83" s="1683"/>
      <c r="F83" s="1683"/>
      <c r="G83" s="1716"/>
      <c r="H83" s="1718"/>
      <c r="M83" s="1683">
        <f t="shared" si="5"/>
        <v>0</v>
      </c>
      <c r="N83" s="1683" t="str">
        <f t="shared" si="6"/>
        <v/>
      </c>
    </row>
    <row r="84" spans="1:14">
      <c r="A84" s="1729"/>
      <c r="B84" s="1716"/>
      <c r="C84" s="1723"/>
      <c r="D84" s="1683"/>
      <c r="E84" s="1683"/>
      <c r="F84" s="1683"/>
      <c r="G84" s="1716"/>
      <c r="H84" s="1718"/>
      <c r="M84" s="1683">
        <f t="shared" si="5"/>
        <v>0</v>
      </c>
      <c r="N84" s="1683" t="str">
        <f t="shared" si="6"/>
        <v/>
      </c>
    </row>
    <row r="85" spans="1:14">
      <c r="A85" s="1729"/>
      <c r="B85" s="1716"/>
      <c r="C85" s="1723"/>
      <c r="D85" s="1683"/>
      <c r="E85" s="1683"/>
      <c r="F85" s="1683"/>
      <c r="G85" s="1716"/>
      <c r="H85" s="1718"/>
      <c r="M85" s="1683">
        <f t="shared" si="5"/>
        <v>0</v>
      </c>
      <c r="N85" s="1683" t="str">
        <f t="shared" si="6"/>
        <v/>
      </c>
    </row>
    <row r="86" spans="1:14">
      <c r="A86" s="1729"/>
      <c r="B86" s="1716"/>
      <c r="C86" s="1723"/>
      <c r="D86" s="1683"/>
      <c r="E86" s="1683"/>
      <c r="F86" s="1683"/>
      <c r="G86" s="1716"/>
      <c r="H86" s="1718"/>
      <c r="M86" s="1683">
        <f t="shared" si="5"/>
        <v>0</v>
      </c>
      <c r="N86" s="1683" t="str">
        <f t="shared" si="6"/>
        <v/>
      </c>
    </row>
    <row r="87" spans="1:14">
      <c r="A87" s="1729"/>
      <c r="B87" s="1716"/>
      <c r="C87" s="1723"/>
      <c r="D87" s="1683"/>
      <c r="E87" s="1683"/>
      <c r="F87" s="1683"/>
      <c r="G87" s="1716"/>
      <c r="H87" s="1718"/>
      <c r="M87" s="1683">
        <f t="shared" si="5"/>
        <v>0</v>
      </c>
      <c r="N87" s="1683" t="str">
        <f t="shared" si="6"/>
        <v/>
      </c>
    </row>
    <row r="88" spans="1:14">
      <c r="A88" s="1729"/>
      <c r="B88" s="1716"/>
      <c r="C88" s="1723"/>
      <c r="D88" s="1683"/>
      <c r="E88" s="1683"/>
      <c r="F88" s="1683"/>
      <c r="G88" s="1716"/>
      <c r="H88" s="1718"/>
      <c r="M88" s="1683">
        <f t="shared" si="5"/>
        <v>0</v>
      </c>
      <c r="N88" s="1683" t="str">
        <f t="shared" si="6"/>
        <v/>
      </c>
    </row>
    <row r="89" spans="1:14">
      <c r="A89" s="1729"/>
      <c r="B89" s="1716"/>
      <c r="C89" s="1723"/>
      <c r="D89" s="1683"/>
      <c r="E89" s="1683"/>
      <c r="F89" s="1683"/>
      <c r="G89" s="1716"/>
      <c r="H89" s="1718"/>
      <c r="M89" s="1683">
        <f t="shared" si="5"/>
        <v>0</v>
      </c>
      <c r="N89" s="1683" t="str">
        <f t="shared" si="6"/>
        <v/>
      </c>
    </row>
    <row r="90" spans="1:14">
      <c r="A90" s="1729"/>
      <c r="B90" s="1716"/>
      <c r="C90" s="1723"/>
      <c r="D90" s="1683"/>
      <c r="E90" s="1683"/>
      <c r="F90" s="1683"/>
      <c r="G90" s="1716"/>
      <c r="H90" s="1718"/>
      <c r="M90" s="1683">
        <f t="shared" si="5"/>
        <v>0</v>
      </c>
      <c r="N90" s="1683" t="str">
        <f t="shared" si="6"/>
        <v/>
      </c>
    </row>
    <row r="91" spans="1:14">
      <c r="A91" s="1729"/>
      <c r="B91" s="1716"/>
      <c r="C91" s="1723"/>
      <c r="D91" s="1683"/>
      <c r="E91" s="1683"/>
      <c r="F91" s="1683"/>
      <c r="G91" s="1716"/>
      <c r="H91" s="1718"/>
      <c r="M91" s="1683">
        <f t="shared" si="5"/>
        <v>0</v>
      </c>
      <c r="N91" s="1683" t="str">
        <f t="shared" si="6"/>
        <v/>
      </c>
    </row>
    <row r="92" spans="1:14">
      <c r="A92" s="1729"/>
      <c r="B92" s="1716"/>
      <c r="C92" s="1723"/>
      <c r="D92" s="1683"/>
      <c r="E92" s="1683"/>
      <c r="F92" s="1683"/>
      <c r="G92" s="1716"/>
      <c r="H92" s="1718"/>
      <c r="L92" s="1733"/>
      <c r="M92" s="1683">
        <f t="shared" si="5"/>
        <v>0</v>
      </c>
      <c r="N92" s="1683" t="str">
        <f t="shared" si="6"/>
        <v/>
      </c>
    </row>
    <row r="93" spans="1:14">
      <c r="A93" s="1729"/>
      <c r="B93" s="1716"/>
      <c r="C93" s="1723"/>
      <c r="D93" s="1683"/>
      <c r="E93" s="1683"/>
      <c r="F93" s="1683"/>
      <c r="G93" s="1716"/>
      <c r="H93" s="1718"/>
      <c r="M93" s="1683">
        <f t="shared" si="5"/>
        <v>0</v>
      </c>
      <c r="N93" s="1683" t="str">
        <f t="shared" si="6"/>
        <v/>
      </c>
    </row>
    <row r="94" spans="1:14">
      <c r="A94" s="1729"/>
      <c r="B94" s="1716"/>
      <c r="C94" s="1723"/>
      <c r="D94" s="1683"/>
      <c r="E94" s="1683"/>
      <c r="F94" s="1683"/>
      <c r="G94" s="1716"/>
      <c r="H94" s="1718"/>
      <c r="M94" s="1683">
        <f t="shared" si="5"/>
        <v>0</v>
      </c>
      <c r="N94" s="1683" t="str">
        <f t="shared" si="6"/>
        <v/>
      </c>
    </row>
    <row r="95" spans="1:14">
      <c r="A95" s="1729"/>
      <c r="B95" s="1731"/>
      <c r="C95" s="1723"/>
      <c r="D95" s="1683"/>
      <c r="E95" s="1683"/>
      <c r="F95" s="1683"/>
      <c r="G95" s="1716"/>
      <c r="H95" s="1732"/>
      <c r="M95" s="1683">
        <f t="shared" si="5"/>
        <v>0</v>
      </c>
      <c r="N95" s="1683" t="str">
        <f t="shared" si="6"/>
        <v/>
      </c>
    </row>
    <row r="96" spans="1:14">
      <c r="A96" s="1729"/>
      <c r="B96" s="1731"/>
      <c r="C96" s="1723"/>
      <c r="D96" s="1683"/>
      <c r="E96" s="1683"/>
      <c r="F96" s="1683"/>
      <c r="G96" s="1716"/>
      <c r="H96" s="1732"/>
      <c r="M96" s="1683">
        <f t="shared" si="5"/>
        <v>0</v>
      </c>
      <c r="N96" s="1683" t="str">
        <f t="shared" si="6"/>
        <v/>
      </c>
    </row>
    <row r="97" spans="1:14">
      <c r="A97" s="1729"/>
      <c r="B97" s="1734"/>
      <c r="C97" s="1735"/>
      <c r="D97" s="1683"/>
      <c r="E97" s="1683"/>
      <c r="F97" s="1683"/>
      <c r="G97" s="1731"/>
      <c r="H97" s="1736"/>
      <c r="I97" s="1707"/>
      <c r="J97" s="1707"/>
      <c r="M97" s="1683">
        <f t="shared" si="5"/>
        <v>0</v>
      </c>
      <c r="N97" s="1683" t="str">
        <f t="shared" si="6"/>
        <v/>
      </c>
    </row>
    <row r="98" spans="1:14">
      <c r="A98" s="1729"/>
      <c r="B98" s="1731"/>
      <c r="C98" s="1737"/>
      <c r="D98" s="1683"/>
      <c r="E98" s="1683"/>
      <c r="F98" s="1683"/>
      <c r="G98" s="1731"/>
      <c r="H98" s="1738"/>
      <c r="M98" s="1683">
        <f t="shared" si="5"/>
        <v>0</v>
      </c>
      <c r="N98" s="1683" t="str">
        <f t="shared" si="6"/>
        <v/>
      </c>
    </row>
    <row r="99" spans="1:14">
      <c r="A99" s="1729"/>
      <c r="B99" s="1716"/>
      <c r="C99" s="1737"/>
      <c r="D99" s="1683"/>
      <c r="E99" s="1683"/>
      <c r="F99" s="1683"/>
      <c r="G99" s="1716"/>
      <c r="H99" s="1717"/>
      <c r="M99" s="1683">
        <f t="shared" si="5"/>
        <v>0</v>
      </c>
      <c r="N99" s="1683" t="str">
        <f t="shared" si="6"/>
        <v/>
      </c>
    </row>
    <row r="100" spans="1:14">
      <c r="A100" s="1729"/>
      <c r="B100" s="1716"/>
      <c r="C100" s="1737"/>
      <c r="D100" s="1683"/>
      <c r="E100" s="1683"/>
      <c r="F100" s="1683"/>
      <c r="G100" s="1716"/>
      <c r="H100" s="1717"/>
      <c r="M100" s="1683">
        <f t="shared" si="5"/>
        <v>0</v>
      </c>
      <c r="N100" s="1683" t="str">
        <f t="shared" si="6"/>
        <v/>
      </c>
    </row>
    <row r="101" spans="1:14">
      <c r="A101" s="1729"/>
      <c r="B101" s="1716"/>
      <c r="C101" s="1737"/>
      <c r="D101" s="1683"/>
      <c r="E101" s="1683"/>
      <c r="F101" s="1683"/>
      <c r="G101" s="1716"/>
      <c r="H101" s="1717"/>
      <c r="M101" s="1683">
        <f t="shared" si="5"/>
        <v>0</v>
      </c>
      <c r="N101" s="1683" t="str">
        <f t="shared" si="6"/>
        <v/>
      </c>
    </row>
    <row r="102" spans="1:14">
      <c r="A102" s="1729"/>
      <c r="B102" s="1716"/>
      <c r="C102" s="1737"/>
      <c r="D102" s="1683"/>
      <c r="E102" s="1683"/>
      <c r="F102" s="1683"/>
      <c r="G102" s="1716"/>
      <c r="H102" s="1717"/>
      <c r="M102" s="1683">
        <f t="shared" si="5"/>
        <v>0</v>
      </c>
      <c r="N102" s="1683" t="str">
        <f t="shared" si="6"/>
        <v/>
      </c>
    </row>
    <row r="103" spans="1:14">
      <c r="A103" s="1729"/>
      <c r="B103" s="1716"/>
      <c r="C103" s="1737"/>
      <c r="D103" s="1683"/>
      <c r="E103" s="1683"/>
      <c r="F103" s="1683"/>
      <c r="G103" s="1716"/>
      <c r="H103" s="1717"/>
      <c r="M103" s="1683">
        <f t="shared" si="5"/>
        <v>0</v>
      </c>
      <c r="N103" s="1683" t="str">
        <f t="shared" si="6"/>
        <v/>
      </c>
    </row>
    <row r="104" spans="1:14">
      <c r="A104" s="1729"/>
      <c r="B104" s="1739"/>
      <c r="C104" s="1740"/>
      <c r="D104" s="1683"/>
      <c r="E104" s="1683"/>
      <c r="F104" s="1683"/>
      <c r="G104" s="1716"/>
      <c r="H104" s="1741"/>
      <c r="M104" s="1683">
        <f t="shared" si="5"/>
        <v>0</v>
      </c>
      <c r="N104" s="1683" t="str">
        <f t="shared" si="6"/>
        <v/>
      </c>
    </row>
    <row r="105" spans="1:14">
      <c r="A105" s="1729"/>
      <c r="B105" s="1716"/>
      <c r="C105" s="1723"/>
      <c r="D105" s="1683"/>
      <c r="E105" s="1683"/>
      <c r="F105" s="1683"/>
      <c r="G105" s="1716"/>
      <c r="H105" s="1717"/>
      <c r="J105" s="1718"/>
      <c r="M105" s="1683">
        <f t="shared" si="5"/>
        <v>0</v>
      </c>
      <c r="N105" s="1683" t="str">
        <f t="shared" si="6"/>
        <v/>
      </c>
    </row>
    <row r="106" spans="1:14">
      <c r="A106" s="1729"/>
      <c r="B106" s="1716"/>
      <c r="C106" s="1723"/>
      <c r="D106" s="1683"/>
      <c r="E106" s="1683"/>
      <c r="F106" s="1683"/>
      <c r="G106" s="1716"/>
      <c r="H106" s="1717"/>
      <c r="J106" s="1718"/>
      <c r="M106" s="1683">
        <f t="shared" si="5"/>
        <v>0</v>
      </c>
      <c r="N106" s="1683" t="str">
        <f t="shared" si="6"/>
        <v/>
      </c>
    </row>
    <row r="107" spans="1:14">
      <c r="A107" s="1729"/>
      <c r="B107" s="1716"/>
      <c r="C107" s="1723"/>
      <c r="D107" s="1683"/>
      <c r="E107" s="1683"/>
      <c r="F107" s="1683"/>
      <c r="G107" s="1716"/>
      <c r="H107" s="1717"/>
      <c r="J107" s="1718"/>
      <c r="M107" s="1683">
        <f t="shared" si="5"/>
        <v>0</v>
      </c>
      <c r="N107" s="1683" t="str">
        <f t="shared" si="6"/>
        <v/>
      </c>
    </row>
    <row r="108" spans="1:14">
      <c r="A108" s="1729"/>
      <c r="B108" s="1716"/>
      <c r="C108" s="1723"/>
      <c r="D108" s="1683"/>
      <c r="E108" s="1683"/>
      <c r="F108" s="1683"/>
      <c r="G108" s="1716"/>
      <c r="H108" s="1717"/>
      <c r="J108" s="1718"/>
      <c r="M108" s="1683">
        <f t="shared" si="5"/>
        <v>0</v>
      </c>
      <c r="N108" s="1683" t="str">
        <f t="shared" si="6"/>
        <v/>
      </c>
    </row>
    <row r="109" spans="1:14">
      <c r="A109" s="1729"/>
      <c r="B109" s="1716"/>
      <c r="C109" s="1723"/>
      <c r="D109" s="1683"/>
      <c r="E109" s="1683"/>
      <c r="F109" s="1683"/>
      <c r="G109" s="1716"/>
      <c r="H109" s="1717"/>
      <c r="J109" s="1718"/>
      <c r="M109" s="1683">
        <f t="shared" si="5"/>
        <v>0</v>
      </c>
      <c r="N109" s="1683" t="str">
        <f t="shared" si="6"/>
        <v/>
      </c>
    </row>
    <row r="110" spans="1:14">
      <c r="A110" s="1726"/>
      <c r="B110" s="1716"/>
      <c r="C110" s="1723"/>
      <c r="D110" s="1683"/>
      <c r="E110" s="1683"/>
      <c r="F110" s="1683"/>
      <c r="G110" s="1716"/>
      <c r="H110" s="1717"/>
      <c r="J110" s="1718"/>
      <c r="M110" s="1683">
        <f t="shared" si="5"/>
        <v>0</v>
      </c>
      <c r="N110" s="1683" t="str">
        <f t="shared" si="6"/>
        <v/>
      </c>
    </row>
    <row r="111" spans="1:14">
      <c r="A111" s="1726"/>
      <c r="B111" s="1716"/>
      <c r="C111" s="1723"/>
      <c r="D111" s="1683"/>
      <c r="E111" s="1683"/>
      <c r="F111" s="1683"/>
      <c r="G111" s="1716"/>
      <c r="H111" s="1717"/>
      <c r="J111" s="1718"/>
      <c r="M111" s="1683">
        <f t="shared" si="5"/>
        <v>0</v>
      </c>
      <c r="N111" s="1683" t="str">
        <f t="shared" si="6"/>
        <v/>
      </c>
    </row>
    <row r="112" spans="1:14">
      <c r="A112" s="1726"/>
      <c r="B112" s="1716"/>
      <c r="C112" s="1723"/>
      <c r="D112" s="1683"/>
      <c r="E112" s="1683"/>
      <c r="F112" s="1683"/>
      <c r="G112" s="1716"/>
      <c r="H112" s="1717"/>
      <c r="M112" s="1683">
        <f t="shared" si="5"/>
        <v>0</v>
      </c>
      <c r="N112" s="1683" t="str">
        <f t="shared" si="6"/>
        <v/>
      </c>
    </row>
    <row r="113" spans="1:14">
      <c r="A113" s="1729"/>
      <c r="B113" s="1716"/>
      <c r="C113" s="1723"/>
      <c r="D113" s="1683"/>
      <c r="E113" s="1683"/>
      <c r="F113" s="1683"/>
      <c r="G113" s="1716"/>
      <c r="H113" s="1717"/>
      <c r="M113" s="1683">
        <f t="shared" si="5"/>
        <v>0</v>
      </c>
      <c r="N113" s="1683" t="str">
        <f t="shared" si="6"/>
        <v/>
      </c>
    </row>
    <row r="114" spans="1:14">
      <c r="B114" s="1739"/>
      <c r="C114" s="1735"/>
      <c r="D114" s="1683"/>
      <c r="E114" s="1683"/>
      <c r="F114" s="1683"/>
      <c r="G114" s="1716"/>
      <c r="H114" s="1741"/>
      <c r="M114" s="1683">
        <f t="shared" si="5"/>
        <v>0</v>
      </c>
      <c r="N114" s="1683" t="str">
        <f t="shared" si="6"/>
        <v/>
      </c>
    </row>
    <row r="115" spans="1:14">
      <c r="A115" s="1729"/>
      <c r="B115" s="1716"/>
      <c r="C115" s="1737"/>
      <c r="D115" s="1683"/>
      <c r="E115" s="1683"/>
      <c r="F115" s="1683"/>
      <c r="G115" s="1716"/>
      <c r="H115" s="1717"/>
      <c r="M115" s="1683">
        <f t="shared" si="5"/>
        <v>0</v>
      </c>
      <c r="N115" s="1683" t="str">
        <f t="shared" si="6"/>
        <v/>
      </c>
    </row>
    <row r="116" spans="1:14">
      <c r="A116" s="1729"/>
      <c r="B116" s="1716"/>
      <c r="C116" s="1737"/>
      <c r="D116" s="1683"/>
      <c r="E116" s="1683"/>
      <c r="F116" s="1683"/>
      <c r="G116" s="1716"/>
      <c r="H116" s="1717"/>
      <c r="M116" s="1683">
        <f t="shared" si="5"/>
        <v>0</v>
      </c>
      <c r="N116" s="1683" t="str">
        <f t="shared" si="6"/>
        <v/>
      </c>
    </row>
    <row r="117" spans="1:14">
      <c r="A117" s="1729"/>
      <c r="B117" s="1716"/>
      <c r="C117" s="1737"/>
      <c r="D117" s="1683"/>
      <c r="E117" s="1683"/>
      <c r="F117" s="1683"/>
      <c r="G117" s="1716"/>
      <c r="H117" s="1717"/>
      <c r="M117" s="1683">
        <f t="shared" si="5"/>
        <v>0</v>
      </c>
      <c r="N117" s="1683" t="str">
        <f t="shared" si="6"/>
        <v/>
      </c>
    </row>
    <row r="118" spans="1:14">
      <c r="M118" s="1683">
        <f t="shared" si="5"/>
        <v>0</v>
      </c>
      <c r="N118" s="1683" t="str">
        <f t="shared" si="6"/>
        <v/>
      </c>
    </row>
    <row r="119" spans="1:14">
      <c r="M119" s="1683">
        <f t="shared" si="5"/>
        <v>0</v>
      </c>
      <c r="N119" s="1683" t="str">
        <f t="shared" si="6"/>
        <v/>
      </c>
    </row>
    <row r="120" spans="1:14">
      <c r="M120" s="1683">
        <f t="shared" si="5"/>
        <v>0</v>
      </c>
      <c r="N120" s="1683" t="str">
        <f t="shared" si="6"/>
        <v/>
      </c>
    </row>
    <row r="121" spans="1:14">
      <c r="M121" s="1683">
        <f t="shared" si="5"/>
        <v>0</v>
      </c>
      <c r="N121" s="1683" t="str">
        <f t="shared" si="6"/>
        <v/>
      </c>
    </row>
    <row r="122" spans="1:14">
      <c r="M122" s="1683">
        <f t="shared" si="5"/>
        <v>0</v>
      </c>
      <c r="N122" s="1683" t="str">
        <f t="shared" si="6"/>
        <v/>
      </c>
    </row>
    <row r="123" spans="1:14">
      <c r="M123" s="1683">
        <f t="shared" si="5"/>
        <v>0</v>
      </c>
      <c r="N123" s="1683" t="str">
        <f t="shared" si="6"/>
        <v/>
      </c>
    </row>
    <row r="124" spans="1:14">
      <c r="M124" s="1683">
        <f t="shared" si="5"/>
        <v>0</v>
      </c>
      <c r="N124" s="1683" t="str">
        <f t="shared" si="6"/>
        <v/>
      </c>
    </row>
    <row r="125" spans="1:14">
      <c r="M125" s="1683">
        <f t="shared" si="5"/>
        <v>0</v>
      </c>
      <c r="N125" s="1683" t="str">
        <f t="shared" si="6"/>
        <v/>
      </c>
    </row>
    <row r="126" spans="1:14">
      <c r="M126" s="1683">
        <f t="shared" si="5"/>
        <v>0</v>
      </c>
      <c r="N126" s="1683" t="str">
        <f t="shared" si="6"/>
        <v/>
      </c>
    </row>
    <row r="127" spans="1:14">
      <c r="M127" s="1683">
        <f t="shared" si="5"/>
        <v>0</v>
      </c>
      <c r="N127" s="1683" t="str">
        <f t="shared" si="6"/>
        <v/>
      </c>
    </row>
    <row r="128" spans="1:14">
      <c r="M128" s="1683">
        <f t="shared" si="5"/>
        <v>0</v>
      </c>
      <c r="N128" s="1683" t="str">
        <f t="shared" si="6"/>
        <v/>
      </c>
    </row>
    <row r="129" spans="13:14">
      <c r="M129" s="1683">
        <f t="shared" si="5"/>
        <v>0</v>
      </c>
      <c r="N129" s="1683" t="str">
        <f t="shared" si="6"/>
        <v/>
      </c>
    </row>
    <row r="130" spans="13:14">
      <c r="M130" s="1683">
        <f t="shared" si="5"/>
        <v>0</v>
      </c>
      <c r="N130" s="1683" t="str">
        <f t="shared" si="6"/>
        <v/>
      </c>
    </row>
    <row r="131" spans="13:14">
      <c r="M131" s="1683">
        <f t="shared" si="5"/>
        <v>0</v>
      </c>
      <c r="N131" s="1683" t="str">
        <f t="shared" si="6"/>
        <v/>
      </c>
    </row>
    <row r="132" spans="13:14">
      <c r="M132" s="1683">
        <f t="shared" si="5"/>
        <v>0</v>
      </c>
      <c r="N132" s="1683" t="str">
        <f t="shared" si="6"/>
        <v/>
      </c>
    </row>
    <row r="133" spans="13:14">
      <c r="M133" s="1683">
        <f t="shared" si="5"/>
        <v>0</v>
      </c>
      <c r="N133" s="1683" t="str">
        <f t="shared" si="6"/>
        <v/>
      </c>
    </row>
    <row r="134" spans="13:14">
      <c r="M134" s="1683">
        <f t="shared" ref="M134:M197" si="7">IF(ISNUMBER(FIND("/",$B145,1)),MID($B145,1,FIND("/",$B145,1)-1),$B145)</f>
        <v>0</v>
      </c>
      <c r="N134" s="1683" t="str">
        <f t="shared" ref="N134:N197" si="8">IF(ISNUMBER(FIND("/",$B145,1)),MID($B145,FIND("/",$B145,1)+1,LEN($B145)),"")</f>
        <v/>
      </c>
    </row>
    <row r="135" spans="13:14">
      <c r="M135" s="1683">
        <f t="shared" si="7"/>
        <v>0</v>
      </c>
      <c r="N135" s="1683" t="str">
        <f t="shared" si="8"/>
        <v/>
      </c>
    </row>
    <row r="136" spans="13:14">
      <c r="M136" s="1683">
        <f t="shared" si="7"/>
        <v>0</v>
      </c>
      <c r="N136" s="1683" t="str">
        <f t="shared" si="8"/>
        <v/>
      </c>
    </row>
    <row r="137" spans="13:14">
      <c r="M137" s="1683">
        <f t="shared" si="7"/>
        <v>0</v>
      </c>
      <c r="N137" s="1683" t="str">
        <f t="shared" si="8"/>
        <v/>
      </c>
    </row>
    <row r="138" spans="13:14">
      <c r="M138" s="1683">
        <f t="shared" si="7"/>
        <v>0</v>
      </c>
      <c r="N138" s="1683" t="str">
        <f t="shared" si="8"/>
        <v/>
      </c>
    </row>
    <row r="139" spans="13:14">
      <c r="M139" s="1683">
        <f t="shared" si="7"/>
        <v>0</v>
      </c>
      <c r="N139" s="1683" t="str">
        <f t="shared" si="8"/>
        <v/>
      </c>
    </row>
    <row r="140" spans="13:14">
      <c r="M140" s="1683">
        <f t="shared" si="7"/>
        <v>0</v>
      </c>
      <c r="N140" s="1683" t="str">
        <f t="shared" si="8"/>
        <v/>
      </c>
    </row>
    <row r="141" spans="13:14">
      <c r="M141" s="1683">
        <f t="shared" si="7"/>
        <v>0</v>
      </c>
      <c r="N141" s="1683" t="str">
        <f t="shared" si="8"/>
        <v/>
      </c>
    </row>
    <row r="142" spans="13:14">
      <c r="M142" s="1683">
        <f t="shared" si="7"/>
        <v>0</v>
      </c>
      <c r="N142" s="1683" t="str">
        <f t="shared" si="8"/>
        <v/>
      </c>
    </row>
    <row r="143" spans="13:14">
      <c r="M143" s="1683">
        <f t="shared" si="7"/>
        <v>0</v>
      </c>
      <c r="N143" s="1683" t="str">
        <f t="shared" si="8"/>
        <v/>
      </c>
    </row>
    <row r="144" spans="13:14">
      <c r="M144" s="1683">
        <f t="shared" si="7"/>
        <v>0</v>
      </c>
      <c r="N144" s="1683" t="str">
        <f t="shared" si="8"/>
        <v/>
      </c>
    </row>
    <row r="145" spans="13:14">
      <c r="M145" s="1683">
        <f t="shared" si="7"/>
        <v>0</v>
      </c>
      <c r="N145" s="1683" t="str">
        <f t="shared" si="8"/>
        <v/>
      </c>
    </row>
    <row r="146" spans="13:14">
      <c r="M146" s="1683">
        <f t="shared" si="7"/>
        <v>0</v>
      </c>
      <c r="N146" s="1683" t="str">
        <f t="shared" si="8"/>
        <v/>
      </c>
    </row>
    <row r="147" spans="13:14">
      <c r="M147" s="1683">
        <f t="shared" si="7"/>
        <v>0</v>
      </c>
      <c r="N147" s="1683" t="str">
        <f t="shared" si="8"/>
        <v/>
      </c>
    </row>
    <row r="148" spans="13:14">
      <c r="M148" s="1683">
        <f t="shared" si="7"/>
        <v>0</v>
      </c>
      <c r="N148" s="1683" t="str">
        <f t="shared" si="8"/>
        <v/>
      </c>
    </row>
    <row r="149" spans="13:14">
      <c r="M149" s="1683">
        <f t="shared" si="7"/>
        <v>0</v>
      </c>
      <c r="N149" s="1683" t="str">
        <f t="shared" si="8"/>
        <v/>
      </c>
    </row>
    <row r="150" spans="13:14">
      <c r="M150" s="1683">
        <f t="shared" si="7"/>
        <v>0</v>
      </c>
      <c r="N150" s="1683" t="str">
        <f t="shared" si="8"/>
        <v/>
      </c>
    </row>
    <row r="151" spans="13:14">
      <c r="M151" s="1683">
        <f t="shared" si="7"/>
        <v>0</v>
      </c>
      <c r="N151" s="1683" t="str">
        <f t="shared" si="8"/>
        <v/>
      </c>
    </row>
    <row r="152" spans="13:14">
      <c r="M152" s="1683">
        <f t="shared" si="7"/>
        <v>0</v>
      </c>
      <c r="N152" s="1683" t="str">
        <f t="shared" si="8"/>
        <v/>
      </c>
    </row>
    <row r="153" spans="13:14">
      <c r="M153" s="1683">
        <f t="shared" si="7"/>
        <v>0</v>
      </c>
      <c r="N153" s="1683" t="str">
        <f t="shared" si="8"/>
        <v/>
      </c>
    </row>
    <row r="154" spans="13:14">
      <c r="M154" s="1683">
        <f t="shared" si="7"/>
        <v>0</v>
      </c>
      <c r="N154" s="1683" t="str">
        <f t="shared" si="8"/>
        <v/>
      </c>
    </row>
    <row r="155" spans="13:14">
      <c r="M155" s="1683">
        <f t="shared" si="7"/>
        <v>0</v>
      </c>
      <c r="N155" s="1683" t="str">
        <f t="shared" si="8"/>
        <v/>
      </c>
    </row>
    <row r="156" spans="13:14">
      <c r="M156" s="1683">
        <f t="shared" si="7"/>
        <v>0</v>
      </c>
      <c r="N156" s="1683" t="str">
        <f t="shared" si="8"/>
        <v/>
      </c>
    </row>
    <row r="157" spans="13:14">
      <c r="M157" s="1683">
        <f t="shared" si="7"/>
        <v>0</v>
      </c>
      <c r="N157" s="1683" t="str">
        <f t="shared" si="8"/>
        <v/>
      </c>
    </row>
    <row r="158" spans="13:14">
      <c r="M158" s="1683">
        <f t="shared" si="7"/>
        <v>0</v>
      </c>
      <c r="N158" s="1683" t="str">
        <f t="shared" si="8"/>
        <v/>
      </c>
    </row>
    <row r="159" spans="13:14">
      <c r="M159" s="1683">
        <f t="shared" si="7"/>
        <v>0</v>
      </c>
      <c r="N159" s="1683" t="str">
        <f t="shared" si="8"/>
        <v/>
      </c>
    </row>
    <row r="160" spans="13:14">
      <c r="M160" s="1683">
        <f t="shared" si="7"/>
        <v>0</v>
      </c>
      <c r="N160" s="1683" t="str">
        <f t="shared" si="8"/>
        <v/>
      </c>
    </row>
    <row r="161" spans="12:14">
      <c r="M161" s="1683">
        <f t="shared" si="7"/>
        <v>0</v>
      </c>
      <c r="N161" s="1683" t="str">
        <f t="shared" si="8"/>
        <v/>
      </c>
    </row>
    <row r="162" spans="12:14">
      <c r="M162" s="1683">
        <f t="shared" si="7"/>
        <v>0</v>
      </c>
      <c r="N162" s="1683" t="str">
        <f t="shared" si="8"/>
        <v/>
      </c>
    </row>
    <row r="163" spans="12:14">
      <c r="M163" s="1683">
        <f t="shared" si="7"/>
        <v>0</v>
      </c>
      <c r="N163" s="1683" t="str">
        <f t="shared" si="8"/>
        <v/>
      </c>
    </row>
    <row r="164" spans="12:14">
      <c r="M164" s="1683">
        <f t="shared" si="7"/>
        <v>0</v>
      </c>
      <c r="N164" s="1683" t="str">
        <f t="shared" si="8"/>
        <v/>
      </c>
    </row>
    <row r="165" spans="12:14">
      <c r="M165" s="1683">
        <f t="shared" si="7"/>
        <v>0</v>
      </c>
      <c r="N165" s="1683" t="str">
        <f t="shared" si="8"/>
        <v/>
      </c>
    </row>
    <row r="166" spans="12:14">
      <c r="M166" s="1683">
        <f t="shared" si="7"/>
        <v>0</v>
      </c>
      <c r="N166" s="1683" t="str">
        <f t="shared" si="8"/>
        <v/>
      </c>
    </row>
    <row r="167" spans="12:14">
      <c r="M167" s="1683">
        <f t="shared" si="7"/>
        <v>0</v>
      </c>
      <c r="N167" s="1683" t="str">
        <f t="shared" si="8"/>
        <v/>
      </c>
    </row>
    <row r="168" spans="12:14">
      <c r="M168" s="1683">
        <f t="shared" si="7"/>
        <v>0</v>
      </c>
      <c r="N168" s="1683" t="str">
        <f t="shared" si="8"/>
        <v/>
      </c>
    </row>
    <row r="169" spans="12:14">
      <c r="M169" s="1683">
        <f t="shared" si="7"/>
        <v>0</v>
      </c>
      <c r="N169" s="1683" t="str">
        <f t="shared" si="8"/>
        <v/>
      </c>
    </row>
    <row r="170" spans="12:14">
      <c r="M170" s="1683">
        <f t="shared" si="7"/>
        <v>0</v>
      </c>
      <c r="N170" s="1683" t="str">
        <f t="shared" si="8"/>
        <v/>
      </c>
    </row>
    <row r="171" spans="12:14">
      <c r="M171" s="1683">
        <f t="shared" si="7"/>
        <v>0</v>
      </c>
      <c r="N171" s="1683" t="str">
        <f t="shared" si="8"/>
        <v/>
      </c>
    </row>
    <row r="172" spans="12:14">
      <c r="M172" s="1683">
        <f t="shared" si="7"/>
        <v>0</v>
      </c>
      <c r="N172" s="1683" t="str">
        <f t="shared" si="8"/>
        <v/>
      </c>
    </row>
    <row r="173" spans="12:14">
      <c r="L173" s="1716"/>
      <c r="M173" s="1683">
        <f t="shared" si="7"/>
        <v>0</v>
      </c>
      <c r="N173" s="1683" t="str">
        <f t="shared" si="8"/>
        <v/>
      </c>
    </row>
    <row r="174" spans="12:14">
      <c r="L174" s="1716"/>
      <c r="M174" s="1683">
        <f t="shared" si="7"/>
        <v>0</v>
      </c>
      <c r="N174" s="1683" t="str">
        <f t="shared" si="8"/>
        <v/>
      </c>
    </row>
    <row r="175" spans="12:14">
      <c r="L175" s="1716"/>
      <c r="M175" s="1683">
        <f t="shared" si="7"/>
        <v>0</v>
      </c>
      <c r="N175" s="1683" t="str">
        <f t="shared" si="8"/>
        <v/>
      </c>
    </row>
    <row r="176" spans="12:14">
      <c r="L176" s="1716"/>
      <c r="M176" s="1683">
        <f t="shared" si="7"/>
        <v>0</v>
      </c>
      <c r="N176" s="1683" t="str">
        <f t="shared" si="8"/>
        <v/>
      </c>
    </row>
    <row r="177" spans="12:14">
      <c r="L177" s="1716"/>
      <c r="M177" s="1683">
        <f t="shared" si="7"/>
        <v>0</v>
      </c>
      <c r="N177" s="1683" t="str">
        <f t="shared" si="8"/>
        <v/>
      </c>
    </row>
    <row r="178" spans="12:14">
      <c r="L178" s="1716"/>
      <c r="M178" s="1683">
        <f t="shared" si="7"/>
        <v>0</v>
      </c>
      <c r="N178" s="1683" t="str">
        <f t="shared" si="8"/>
        <v/>
      </c>
    </row>
    <row r="179" spans="12:14">
      <c r="L179" s="1716"/>
      <c r="M179" s="1683">
        <f t="shared" si="7"/>
        <v>0</v>
      </c>
      <c r="N179" s="1683" t="str">
        <f t="shared" si="8"/>
        <v/>
      </c>
    </row>
    <row r="180" spans="12:14">
      <c r="L180" s="1716"/>
      <c r="M180" s="1683">
        <f t="shared" si="7"/>
        <v>0</v>
      </c>
      <c r="N180" s="1683" t="str">
        <f t="shared" si="8"/>
        <v/>
      </c>
    </row>
    <row r="181" spans="12:14">
      <c r="L181" s="1716"/>
      <c r="M181" s="1683">
        <f t="shared" si="7"/>
        <v>0</v>
      </c>
      <c r="N181" s="1683" t="str">
        <f t="shared" si="8"/>
        <v/>
      </c>
    </row>
    <row r="182" spans="12:14">
      <c r="L182" s="1716"/>
      <c r="M182" s="1683">
        <f t="shared" si="7"/>
        <v>0</v>
      </c>
      <c r="N182" s="1683" t="str">
        <f t="shared" si="8"/>
        <v/>
      </c>
    </row>
    <row r="183" spans="12:14">
      <c r="L183" s="1716"/>
      <c r="M183" s="1683">
        <f t="shared" si="7"/>
        <v>0</v>
      </c>
      <c r="N183" s="1683" t="str">
        <f t="shared" si="8"/>
        <v/>
      </c>
    </row>
    <row r="184" spans="12:14">
      <c r="L184" s="1716"/>
      <c r="M184" s="1683">
        <f t="shared" si="7"/>
        <v>0</v>
      </c>
      <c r="N184" s="1683" t="str">
        <f t="shared" si="8"/>
        <v/>
      </c>
    </row>
    <row r="185" spans="12:14">
      <c r="L185" s="1716"/>
      <c r="M185" s="1683">
        <f t="shared" si="7"/>
        <v>0</v>
      </c>
      <c r="N185" s="1683" t="str">
        <f t="shared" si="8"/>
        <v/>
      </c>
    </row>
    <row r="186" spans="12:14">
      <c r="L186" s="1716"/>
      <c r="M186" s="1683">
        <f t="shared" si="7"/>
        <v>0</v>
      </c>
      <c r="N186" s="1683" t="str">
        <f t="shared" si="8"/>
        <v/>
      </c>
    </row>
    <row r="187" spans="12:14">
      <c r="L187" s="1716"/>
      <c r="M187" s="1683">
        <f t="shared" si="7"/>
        <v>0</v>
      </c>
      <c r="N187" s="1683" t="str">
        <f t="shared" si="8"/>
        <v/>
      </c>
    </row>
    <row r="188" spans="12:14">
      <c r="L188" s="1716"/>
      <c r="M188" s="1683">
        <f t="shared" si="7"/>
        <v>0</v>
      </c>
      <c r="N188" s="1683" t="str">
        <f t="shared" si="8"/>
        <v/>
      </c>
    </row>
    <row r="189" spans="12:14">
      <c r="L189" s="1716"/>
      <c r="M189" s="1683">
        <f t="shared" si="7"/>
        <v>0</v>
      </c>
      <c r="N189" s="1683" t="str">
        <f t="shared" si="8"/>
        <v/>
      </c>
    </row>
    <row r="190" spans="12:14">
      <c r="L190" s="1716"/>
      <c r="M190" s="1683">
        <f t="shared" si="7"/>
        <v>0</v>
      </c>
      <c r="N190" s="1683" t="str">
        <f t="shared" si="8"/>
        <v/>
      </c>
    </row>
    <row r="191" spans="12:14">
      <c r="L191" s="1716"/>
      <c r="M191" s="1683">
        <f t="shared" si="7"/>
        <v>0</v>
      </c>
      <c r="N191" s="1683" t="str">
        <f t="shared" si="8"/>
        <v/>
      </c>
    </row>
    <row r="192" spans="12:14">
      <c r="L192" s="1716"/>
      <c r="M192" s="1683">
        <f t="shared" si="7"/>
        <v>0</v>
      </c>
      <c r="N192" s="1683" t="str">
        <f t="shared" si="8"/>
        <v/>
      </c>
    </row>
    <row r="193" spans="12:14">
      <c r="L193" s="1716"/>
      <c r="M193" s="1683">
        <f t="shared" si="7"/>
        <v>0</v>
      </c>
      <c r="N193" s="1683" t="str">
        <f t="shared" si="8"/>
        <v/>
      </c>
    </row>
    <row r="194" spans="12:14">
      <c r="L194" s="1731"/>
      <c r="M194" s="1683">
        <f t="shared" si="7"/>
        <v>0</v>
      </c>
      <c r="N194" s="1683" t="str">
        <f t="shared" si="8"/>
        <v/>
      </c>
    </row>
    <row r="195" spans="12:14">
      <c r="L195" s="1731"/>
      <c r="M195" s="1683">
        <f t="shared" si="7"/>
        <v>0</v>
      </c>
      <c r="N195" s="1683" t="str">
        <f t="shared" si="8"/>
        <v/>
      </c>
    </row>
    <row r="196" spans="12:14">
      <c r="L196" s="1731"/>
      <c r="M196" s="1683">
        <f t="shared" si="7"/>
        <v>0</v>
      </c>
      <c r="N196" s="1683" t="str">
        <f t="shared" si="8"/>
        <v/>
      </c>
    </row>
    <row r="197" spans="12:14">
      <c r="L197" s="1731"/>
      <c r="M197" s="1683">
        <f t="shared" si="7"/>
        <v>0</v>
      </c>
      <c r="N197" s="1683" t="str">
        <f t="shared" si="8"/>
        <v/>
      </c>
    </row>
    <row r="198" spans="12:14">
      <c r="L198" s="1731"/>
      <c r="M198" s="1683">
        <f t="shared" ref="M198:M261" si="9">IF(ISNUMBER(FIND("/",$B209,1)),MID($B209,1,FIND("/",$B209,1)-1),$B209)</f>
        <v>0</v>
      </c>
      <c r="N198" s="1683" t="str">
        <f t="shared" ref="N198:N261" si="10">IF(ISNUMBER(FIND("/",$B209,1)),MID($B209,FIND("/",$B209,1)+1,LEN($B209)),"")</f>
        <v/>
      </c>
    </row>
    <row r="199" spans="12:14">
      <c r="L199" s="1731"/>
      <c r="M199" s="1683">
        <f t="shared" si="9"/>
        <v>0</v>
      </c>
      <c r="N199" s="1683" t="str">
        <f t="shared" si="10"/>
        <v/>
      </c>
    </row>
    <row r="200" spans="12:14">
      <c r="L200" s="1731"/>
      <c r="M200" s="1683">
        <f t="shared" si="9"/>
        <v>0</v>
      </c>
      <c r="N200" s="1683" t="str">
        <f t="shared" si="10"/>
        <v/>
      </c>
    </row>
    <row r="201" spans="12:14">
      <c r="L201" s="1731"/>
      <c r="M201" s="1683">
        <f t="shared" si="9"/>
        <v>0</v>
      </c>
      <c r="N201" s="1683" t="str">
        <f t="shared" si="10"/>
        <v/>
      </c>
    </row>
    <row r="202" spans="12:14">
      <c r="L202" s="1731"/>
      <c r="M202" s="1683">
        <f t="shared" si="9"/>
        <v>0</v>
      </c>
      <c r="N202" s="1683" t="str">
        <f t="shared" si="10"/>
        <v/>
      </c>
    </row>
    <row r="203" spans="12:14">
      <c r="L203" s="1731"/>
      <c r="M203" s="1683">
        <f t="shared" si="9"/>
        <v>0</v>
      </c>
      <c r="N203" s="1683" t="str">
        <f t="shared" si="10"/>
        <v/>
      </c>
    </row>
    <row r="204" spans="12:14">
      <c r="L204" s="1731"/>
      <c r="M204" s="1683">
        <f t="shared" si="9"/>
        <v>0</v>
      </c>
      <c r="N204" s="1683" t="str">
        <f t="shared" si="10"/>
        <v/>
      </c>
    </row>
    <row r="205" spans="12:14">
      <c r="L205" s="1731"/>
      <c r="M205" s="1683">
        <f t="shared" si="9"/>
        <v>0</v>
      </c>
      <c r="N205" s="1683" t="str">
        <f t="shared" si="10"/>
        <v/>
      </c>
    </row>
    <row r="206" spans="12:14">
      <c r="L206" s="1731"/>
      <c r="M206" s="1683">
        <f t="shared" si="9"/>
        <v>0</v>
      </c>
      <c r="N206" s="1683" t="str">
        <f t="shared" si="10"/>
        <v/>
      </c>
    </row>
    <row r="207" spans="12:14">
      <c r="L207" s="1731"/>
      <c r="M207" s="1683">
        <f t="shared" si="9"/>
        <v>0</v>
      </c>
      <c r="N207" s="1683" t="str">
        <f t="shared" si="10"/>
        <v/>
      </c>
    </row>
    <row r="208" spans="12:14">
      <c r="L208" s="1731"/>
      <c r="M208" s="1683">
        <f t="shared" si="9"/>
        <v>0</v>
      </c>
      <c r="N208" s="1683" t="str">
        <f t="shared" si="10"/>
        <v/>
      </c>
    </row>
    <row r="209" spans="12:14">
      <c r="L209" s="1731"/>
      <c r="M209" s="1683">
        <f t="shared" si="9"/>
        <v>0</v>
      </c>
      <c r="N209" s="1683" t="str">
        <f t="shared" si="10"/>
        <v/>
      </c>
    </row>
    <row r="210" spans="12:14">
      <c r="L210" s="1731"/>
      <c r="M210" s="1683">
        <f t="shared" si="9"/>
        <v>0</v>
      </c>
      <c r="N210" s="1683" t="str">
        <f t="shared" si="10"/>
        <v/>
      </c>
    </row>
    <row r="211" spans="12:14">
      <c r="L211" s="1731"/>
      <c r="M211" s="1683">
        <f t="shared" si="9"/>
        <v>0</v>
      </c>
      <c r="N211" s="1683" t="str">
        <f t="shared" si="10"/>
        <v/>
      </c>
    </row>
    <row r="212" spans="12:14">
      <c r="L212" s="1731"/>
      <c r="M212" s="1683">
        <f t="shared" si="9"/>
        <v>0</v>
      </c>
      <c r="N212" s="1683" t="str">
        <f t="shared" si="10"/>
        <v/>
      </c>
    </row>
    <row r="213" spans="12:14">
      <c r="L213" s="1731"/>
      <c r="M213" s="1683">
        <f t="shared" si="9"/>
        <v>0</v>
      </c>
      <c r="N213" s="1683" t="str">
        <f t="shared" si="10"/>
        <v/>
      </c>
    </row>
    <row r="214" spans="12:14">
      <c r="L214" s="1731"/>
      <c r="M214" s="1683">
        <f t="shared" si="9"/>
        <v>0</v>
      </c>
      <c r="N214" s="1683" t="str">
        <f t="shared" si="10"/>
        <v/>
      </c>
    </row>
    <row r="215" spans="12:14">
      <c r="L215" s="1731"/>
      <c r="M215" s="1683">
        <f t="shared" si="9"/>
        <v>0</v>
      </c>
      <c r="N215" s="1683" t="str">
        <f t="shared" si="10"/>
        <v/>
      </c>
    </row>
    <row r="216" spans="12:14">
      <c r="L216" s="1716"/>
      <c r="M216" s="1683">
        <f t="shared" si="9"/>
        <v>0</v>
      </c>
      <c r="N216" s="1683" t="str">
        <f t="shared" si="10"/>
        <v/>
      </c>
    </row>
    <row r="217" spans="12:14">
      <c r="L217" s="1716"/>
      <c r="M217" s="1683">
        <f t="shared" si="9"/>
        <v>0</v>
      </c>
      <c r="N217" s="1683" t="str">
        <f t="shared" si="10"/>
        <v/>
      </c>
    </row>
    <row r="218" spans="12:14">
      <c r="L218" s="1716"/>
      <c r="M218" s="1683">
        <f t="shared" si="9"/>
        <v>0</v>
      </c>
      <c r="N218" s="1683" t="str">
        <f t="shared" si="10"/>
        <v/>
      </c>
    </row>
    <row r="219" spans="12:14">
      <c r="L219" s="1716"/>
      <c r="M219" s="1683">
        <f t="shared" si="9"/>
        <v>0</v>
      </c>
      <c r="N219" s="1683" t="str">
        <f t="shared" si="10"/>
        <v/>
      </c>
    </row>
    <row r="220" spans="12:14">
      <c r="L220" s="1716"/>
      <c r="M220" s="1683">
        <f t="shared" si="9"/>
        <v>0</v>
      </c>
      <c r="N220" s="1683" t="str">
        <f t="shared" si="10"/>
        <v/>
      </c>
    </row>
    <row r="221" spans="12:14">
      <c r="L221" s="1716"/>
      <c r="M221" s="1683">
        <f t="shared" si="9"/>
        <v>0</v>
      </c>
      <c r="N221" s="1683" t="str">
        <f t="shared" si="10"/>
        <v/>
      </c>
    </row>
    <row r="222" spans="12:14">
      <c r="L222" s="1716"/>
      <c r="M222" s="1683">
        <f t="shared" si="9"/>
        <v>0</v>
      </c>
      <c r="N222" s="1683" t="str">
        <f t="shared" si="10"/>
        <v/>
      </c>
    </row>
    <row r="223" spans="12:14">
      <c r="M223" s="1683">
        <f t="shared" si="9"/>
        <v>0</v>
      </c>
      <c r="N223" s="1683" t="str">
        <f t="shared" si="10"/>
        <v/>
      </c>
    </row>
    <row r="224" spans="12:14">
      <c r="M224" s="1683">
        <f t="shared" si="9"/>
        <v>0</v>
      </c>
      <c r="N224" s="1683" t="str">
        <f t="shared" si="10"/>
        <v/>
      </c>
    </row>
    <row r="225" spans="12:14">
      <c r="L225" s="1682"/>
      <c r="M225" s="1683">
        <f t="shared" si="9"/>
        <v>0</v>
      </c>
      <c r="N225" s="1683" t="str">
        <f t="shared" si="10"/>
        <v/>
      </c>
    </row>
    <row r="226" spans="12:14">
      <c r="L226" s="1682"/>
      <c r="M226" s="1683">
        <f t="shared" si="9"/>
        <v>0</v>
      </c>
      <c r="N226" s="1683" t="str">
        <f t="shared" si="10"/>
        <v/>
      </c>
    </row>
    <row r="227" spans="12:14">
      <c r="L227" s="1682"/>
      <c r="M227" s="1683">
        <f t="shared" si="9"/>
        <v>0</v>
      </c>
      <c r="N227" s="1683" t="str">
        <f t="shared" si="10"/>
        <v/>
      </c>
    </row>
    <row r="228" spans="12:14">
      <c r="L228" s="1682"/>
      <c r="M228" s="1683">
        <f t="shared" si="9"/>
        <v>0</v>
      </c>
      <c r="N228" s="1683" t="str">
        <f t="shared" si="10"/>
        <v/>
      </c>
    </row>
    <row r="229" spans="12:14">
      <c r="L229" s="1682"/>
      <c r="M229" s="1683">
        <f t="shared" si="9"/>
        <v>0</v>
      </c>
      <c r="N229" s="1683" t="str">
        <f t="shared" si="10"/>
        <v/>
      </c>
    </row>
    <row r="230" spans="12:14">
      <c r="L230" s="1682"/>
      <c r="M230" s="1683">
        <f t="shared" si="9"/>
        <v>0</v>
      </c>
      <c r="N230" s="1683" t="str">
        <f t="shared" si="10"/>
        <v/>
      </c>
    </row>
    <row r="231" spans="12:14">
      <c r="L231" s="1682"/>
      <c r="M231" s="1683">
        <f t="shared" si="9"/>
        <v>0</v>
      </c>
      <c r="N231" s="1683" t="str">
        <f t="shared" si="10"/>
        <v/>
      </c>
    </row>
    <row r="232" spans="12:14">
      <c r="L232" s="1682"/>
      <c r="M232" s="1683">
        <f t="shared" si="9"/>
        <v>0</v>
      </c>
      <c r="N232" s="1683" t="str">
        <f t="shared" si="10"/>
        <v/>
      </c>
    </row>
    <row r="233" spans="12:14">
      <c r="L233" s="1682"/>
      <c r="M233" s="1683">
        <f t="shared" si="9"/>
        <v>0</v>
      </c>
      <c r="N233" s="1683" t="str">
        <f t="shared" si="10"/>
        <v/>
      </c>
    </row>
    <row r="234" spans="12:14">
      <c r="L234" s="1682"/>
      <c r="M234" s="1683">
        <f t="shared" si="9"/>
        <v>0</v>
      </c>
      <c r="N234" s="1683" t="str">
        <f t="shared" si="10"/>
        <v/>
      </c>
    </row>
    <row r="235" spans="12:14">
      <c r="L235" s="1682"/>
      <c r="M235" s="1683">
        <f t="shared" si="9"/>
        <v>0</v>
      </c>
      <c r="N235" s="1683" t="str">
        <f t="shared" si="10"/>
        <v/>
      </c>
    </row>
    <row r="236" spans="12:14">
      <c r="L236" s="1682"/>
      <c r="M236" s="1683">
        <f t="shared" si="9"/>
        <v>0</v>
      </c>
      <c r="N236" s="1683" t="str">
        <f t="shared" si="10"/>
        <v/>
      </c>
    </row>
    <row r="237" spans="12:14">
      <c r="L237" s="1682"/>
      <c r="M237" s="1683">
        <f t="shared" si="9"/>
        <v>0</v>
      </c>
      <c r="N237" s="1683" t="str">
        <f t="shared" si="10"/>
        <v/>
      </c>
    </row>
    <row r="238" spans="12:14">
      <c r="L238" s="1682"/>
      <c r="M238" s="1683">
        <f t="shared" si="9"/>
        <v>0</v>
      </c>
      <c r="N238" s="1683" t="str">
        <f t="shared" si="10"/>
        <v/>
      </c>
    </row>
    <row r="239" spans="12:14">
      <c r="L239" s="1682"/>
      <c r="M239" s="1683">
        <f t="shared" si="9"/>
        <v>0</v>
      </c>
      <c r="N239" s="1683" t="str">
        <f t="shared" si="10"/>
        <v/>
      </c>
    </row>
    <row r="240" spans="12:14">
      <c r="L240" s="1682"/>
      <c r="M240" s="1683">
        <f t="shared" si="9"/>
        <v>0</v>
      </c>
      <c r="N240" s="1683" t="str">
        <f t="shared" si="10"/>
        <v/>
      </c>
    </row>
    <row r="241" spans="12:14">
      <c r="L241" s="1682"/>
      <c r="M241" s="1683">
        <f t="shared" si="9"/>
        <v>0</v>
      </c>
      <c r="N241" s="1683" t="str">
        <f t="shared" si="10"/>
        <v/>
      </c>
    </row>
    <row r="242" spans="12:14">
      <c r="L242" s="1682"/>
      <c r="M242" s="1683">
        <f t="shared" si="9"/>
        <v>0</v>
      </c>
      <c r="N242" s="1683" t="str">
        <f t="shared" si="10"/>
        <v/>
      </c>
    </row>
    <row r="243" spans="12:14">
      <c r="L243" s="1682"/>
      <c r="M243" s="1683">
        <f t="shared" si="9"/>
        <v>0</v>
      </c>
      <c r="N243" s="1683" t="str">
        <f t="shared" si="10"/>
        <v/>
      </c>
    </row>
    <row r="244" spans="12:14">
      <c r="L244" s="1682"/>
      <c r="M244" s="1683">
        <f t="shared" si="9"/>
        <v>0</v>
      </c>
      <c r="N244" s="1683" t="str">
        <f t="shared" si="10"/>
        <v/>
      </c>
    </row>
    <row r="245" spans="12:14">
      <c r="L245" s="1682"/>
      <c r="M245" s="1683">
        <f t="shared" si="9"/>
        <v>0</v>
      </c>
      <c r="N245" s="1683" t="str">
        <f t="shared" si="10"/>
        <v/>
      </c>
    </row>
    <row r="246" spans="12:14">
      <c r="L246" s="1682"/>
      <c r="M246" s="1683">
        <f t="shared" si="9"/>
        <v>0</v>
      </c>
      <c r="N246" s="1683" t="str">
        <f t="shared" si="10"/>
        <v/>
      </c>
    </row>
    <row r="247" spans="12:14">
      <c r="L247" s="1682"/>
      <c r="M247" s="1683">
        <f t="shared" si="9"/>
        <v>0</v>
      </c>
      <c r="N247" s="1683" t="str">
        <f t="shared" si="10"/>
        <v/>
      </c>
    </row>
    <row r="248" spans="12:14">
      <c r="L248" s="1682"/>
      <c r="M248" s="1683">
        <f t="shared" si="9"/>
        <v>0</v>
      </c>
      <c r="N248" s="1683" t="str">
        <f t="shared" si="10"/>
        <v/>
      </c>
    </row>
    <row r="249" spans="12:14">
      <c r="L249" s="1682"/>
      <c r="M249" s="1683">
        <f t="shared" si="9"/>
        <v>0</v>
      </c>
      <c r="N249" s="1683" t="str">
        <f t="shared" si="10"/>
        <v/>
      </c>
    </row>
    <row r="250" spans="12:14">
      <c r="L250" s="1682"/>
      <c r="M250" s="1683">
        <f t="shared" si="9"/>
        <v>0</v>
      </c>
      <c r="N250" s="1683" t="str">
        <f t="shared" si="10"/>
        <v/>
      </c>
    </row>
    <row r="251" spans="12:14">
      <c r="L251" s="1682"/>
      <c r="M251" s="1683">
        <f t="shared" si="9"/>
        <v>0</v>
      </c>
      <c r="N251" s="1683" t="str">
        <f t="shared" si="10"/>
        <v/>
      </c>
    </row>
    <row r="252" spans="12:14">
      <c r="L252" s="1682"/>
      <c r="M252" s="1683">
        <f t="shared" si="9"/>
        <v>0</v>
      </c>
      <c r="N252" s="1683" t="str">
        <f t="shared" si="10"/>
        <v/>
      </c>
    </row>
    <row r="253" spans="12:14">
      <c r="L253" s="1682"/>
      <c r="M253" s="1683">
        <f t="shared" si="9"/>
        <v>0</v>
      </c>
      <c r="N253" s="1683" t="str">
        <f t="shared" si="10"/>
        <v/>
      </c>
    </row>
    <row r="254" spans="12:14">
      <c r="L254" s="1682"/>
      <c r="M254" s="1683">
        <f t="shared" si="9"/>
        <v>0</v>
      </c>
      <c r="N254" s="1683" t="str">
        <f t="shared" si="10"/>
        <v/>
      </c>
    </row>
    <row r="255" spans="12:14">
      <c r="L255" s="1682"/>
      <c r="M255" s="1683">
        <f t="shared" si="9"/>
        <v>0</v>
      </c>
      <c r="N255" s="1683" t="str">
        <f t="shared" si="10"/>
        <v/>
      </c>
    </row>
    <row r="256" spans="12:14">
      <c r="L256" s="1682"/>
      <c r="M256" s="1683">
        <f t="shared" si="9"/>
        <v>0</v>
      </c>
      <c r="N256" s="1683" t="str">
        <f t="shared" si="10"/>
        <v/>
      </c>
    </row>
    <row r="257" spans="12:14">
      <c r="L257" s="1682"/>
      <c r="M257" s="1683">
        <f t="shared" si="9"/>
        <v>0</v>
      </c>
      <c r="N257" s="1683" t="str">
        <f t="shared" si="10"/>
        <v/>
      </c>
    </row>
    <row r="258" spans="12:14">
      <c r="L258" s="1682"/>
      <c r="M258" s="1683">
        <f t="shared" si="9"/>
        <v>0</v>
      </c>
      <c r="N258" s="1683" t="str">
        <f t="shared" si="10"/>
        <v/>
      </c>
    </row>
    <row r="259" spans="12:14">
      <c r="L259" s="1682"/>
      <c r="M259" s="1683">
        <f t="shared" si="9"/>
        <v>0</v>
      </c>
      <c r="N259" s="1683" t="str">
        <f t="shared" si="10"/>
        <v/>
      </c>
    </row>
    <row r="260" spans="12:14">
      <c r="L260" s="1682"/>
      <c r="M260" s="1683">
        <f t="shared" si="9"/>
        <v>0</v>
      </c>
      <c r="N260" s="1683" t="str">
        <f t="shared" si="10"/>
        <v/>
      </c>
    </row>
    <row r="261" spans="12:14">
      <c r="L261" s="1682"/>
      <c r="M261" s="1683">
        <f t="shared" si="9"/>
        <v>0</v>
      </c>
      <c r="N261" s="1683" t="str">
        <f t="shared" si="10"/>
        <v/>
      </c>
    </row>
    <row r="262" spans="12:14">
      <c r="L262" s="1682"/>
      <c r="M262" s="1683">
        <f t="shared" ref="M262:M300" si="11">IF(ISNUMBER(FIND("/",$B273,1)),MID($B273,1,FIND("/",$B273,1)-1),$B273)</f>
        <v>0</v>
      </c>
      <c r="N262" s="1683" t="str">
        <f t="shared" ref="N262:N300" si="12">IF(ISNUMBER(FIND("/",$B273,1)),MID($B273,FIND("/",$B273,1)+1,LEN($B273)),"")</f>
        <v/>
      </c>
    </row>
    <row r="263" spans="12:14">
      <c r="L263" s="1682"/>
      <c r="M263" s="1683">
        <f t="shared" si="11"/>
        <v>0</v>
      </c>
      <c r="N263" s="1683" t="str">
        <f t="shared" si="12"/>
        <v/>
      </c>
    </row>
    <row r="264" spans="12:14">
      <c r="L264" s="1682"/>
      <c r="M264" s="1683">
        <f t="shared" si="11"/>
        <v>0</v>
      </c>
      <c r="N264" s="1683" t="str">
        <f t="shared" si="12"/>
        <v/>
      </c>
    </row>
    <row r="265" spans="12:14">
      <c r="L265" s="1682"/>
      <c r="M265" s="1683">
        <f t="shared" si="11"/>
        <v>0</v>
      </c>
      <c r="N265" s="1683" t="str">
        <f t="shared" si="12"/>
        <v/>
      </c>
    </row>
    <row r="266" spans="12:14">
      <c r="L266" s="1682"/>
      <c r="M266" s="1683">
        <f t="shared" si="11"/>
        <v>0</v>
      </c>
      <c r="N266" s="1683" t="str">
        <f t="shared" si="12"/>
        <v/>
      </c>
    </row>
    <row r="267" spans="12:14">
      <c r="L267" s="1682"/>
      <c r="M267" s="1683">
        <f t="shared" si="11"/>
        <v>0</v>
      </c>
      <c r="N267" s="1683" t="str">
        <f t="shared" si="12"/>
        <v/>
      </c>
    </row>
    <row r="268" spans="12:14">
      <c r="L268" s="1682"/>
      <c r="M268" s="1683">
        <f t="shared" si="11"/>
        <v>0</v>
      </c>
      <c r="N268" s="1683" t="str">
        <f t="shared" si="12"/>
        <v/>
      </c>
    </row>
    <row r="269" spans="12:14">
      <c r="L269" s="1682"/>
      <c r="M269" s="1683">
        <f t="shared" si="11"/>
        <v>0</v>
      </c>
      <c r="N269" s="1683" t="str">
        <f t="shared" si="12"/>
        <v/>
      </c>
    </row>
    <row r="270" spans="12:14">
      <c r="L270" s="1682"/>
      <c r="M270" s="1683">
        <f t="shared" si="11"/>
        <v>0</v>
      </c>
      <c r="N270" s="1683" t="str">
        <f t="shared" si="12"/>
        <v/>
      </c>
    </row>
    <row r="271" spans="12:14">
      <c r="L271" s="1682"/>
      <c r="M271" s="1683">
        <f t="shared" si="11"/>
        <v>0</v>
      </c>
      <c r="N271" s="1683" t="str">
        <f t="shared" si="12"/>
        <v/>
      </c>
    </row>
    <row r="272" spans="12:14">
      <c r="L272" s="1682"/>
      <c r="M272" s="1683">
        <f t="shared" si="11"/>
        <v>0</v>
      </c>
      <c r="N272" s="1683" t="str">
        <f t="shared" si="12"/>
        <v/>
      </c>
    </row>
    <row r="273" spans="12:14">
      <c r="L273" s="1682"/>
      <c r="M273" s="1683">
        <f t="shared" si="11"/>
        <v>0</v>
      </c>
      <c r="N273" s="1683" t="str">
        <f t="shared" si="12"/>
        <v/>
      </c>
    </row>
    <row r="274" spans="12:14">
      <c r="L274" s="1682"/>
      <c r="M274" s="1683">
        <f t="shared" si="11"/>
        <v>0</v>
      </c>
      <c r="N274" s="1683" t="str">
        <f t="shared" si="12"/>
        <v/>
      </c>
    </row>
    <row r="275" spans="12:14">
      <c r="L275" s="1682"/>
      <c r="M275" s="1683">
        <f t="shared" si="11"/>
        <v>0</v>
      </c>
      <c r="N275" s="1683" t="str">
        <f t="shared" si="12"/>
        <v/>
      </c>
    </row>
    <row r="276" spans="12:14">
      <c r="L276" s="1682"/>
      <c r="M276" s="1683">
        <f t="shared" si="11"/>
        <v>0</v>
      </c>
      <c r="N276" s="1683" t="str">
        <f t="shared" si="12"/>
        <v/>
      </c>
    </row>
    <row r="277" spans="12:14">
      <c r="L277" s="1682"/>
      <c r="M277" s="1683">
        <f t="shared" si="11"/>
        <v>0</v>
      </c>
      <c r="N277" s="1683" t="str">
        <f t="shared" si="12"/>
        <v/>
      </c>
    </row>
    <row r="278" spans="12:14">
      <c r="L278" s="1682"/>
      <c r="M278" s="1683">
        <f t="shared" si="11"/>
        <v>0</v>
      </c>
      <c r="N278" s="1683" t="str">
        <f t="shared" si="12"/>
        <v/>
      </c>
    </row>
    <row r="279" spans="12:14">
      <c r="L279" s="1682"/>
      <c r="M279" s="1683">
        <f t="shared" si="11"/>
        <v>0</v>
      </c>
      <c r="N279" s="1683" t="str">
        <f t="shared" si="12"/>
        <v/>
      </c>
    </row>
    <row r="280" spans="12:14">
      <c r="L280" s="1682"/>
      <c r="M280" s="1683">
        <f t="shared" si="11"/>
        <v>0</v>
      </c>
      <c r="N280" s="1683" t="str">
        <f t="shared" si="12"/>
        <v/>
      </c>
    </row>
    <row r="281" spans="12:14">
      <c r="L281" s="1682"/>
      <c r="M281" s="1683">
        <f t="shared" si="11"/>
        <v>0</v>
      </c>
      <c r="N281" s="1683" t="str">
        <f t="shared" si="12"/>
        <v/>
      </c>
    </row>
    <row r="282" spans="12:14">
      <c r="L282" s="1682"/>
      <c r="M282" s="1683">
        <f t="shared" si="11"/>
        <v>0</v>
      </c>
      <c r="N282" s="1683" t="str">
        <f t="shared" si="12"/>
        <v/>
      </c>
    </row>
    <row r="283" spans="12:14">
      <c r="L283" s="1682"/>
      <c r="M283" s="1683">
        <f t="shared" si="11"/>
        <v>0</v>
      </c>
      <c r="N283" s="1683" t="str">
        <f t="shared" si="12"/>
        <v/>
      </c>
    </row>
    <row r="284" spans="12:14">
      <c r="L284" s="1682"/>
      <c r="M284" s="1683">
        <f t="shared" si="11"/>
        <v>0</v>
      </c>
      <c r="N284" s="1683" t="str">
        <f t="shared" si="12"/>
        <v/>
      </c>
    </row>
    <row r="285" spans="12:14">
      <c r="L285" s="1682"/>
      <c r="M285" s="1683">
        <f t="shared" si="11"/>
        <v>0</v>
      </c>
      <c r="N285" s="1683" t="str">
        <f t="shared" si="12"/>
        <v/>
      </c>
    </row>
    <row r="286" spans="12:14">
      <c r="L286" s="1682"/>
      <c r="M286" s="1683">
        <f t="shared" si="11"/>
        <v>0</v>
      </c>
      <c r="N286" s="1683" t="str">
        <f t="shared" si="12"/>
        <v/>
      </c>
    </row>
    <row r="287" spans="12:14">
      <c r="L287" s="1682"/>
      <c r="M287" s="1683">
        <f t="shared" si="11"/>
        <v>0</v>
      </c>
      <c r="N287" s="1683" t="str">
        <f t="shared" si="12"/>
        <v/>
      </c>
    </row>
    <row r="288" spans="12:14">
      <c r="L288" s="1682"/>
      <c r="M288" s="1683">
        <f t="shared" si="11"/>
        <v>0</v>
      </c>
      <c r="N288" s="1683" t="str">
        <f t="shared" si="12"/>
        <v/>
      </c>
    </row>
    <row r="289" spans="12:14">
      <c r="M289" s="1683">
        <f t="shared" si="11"/>
        <v>0</v>
      </c>
      <c r="N289" s="1683" t="str">
        <f t="shared" si="12"/>
        <v/>
      </c>
    </row>
    <row r="290" spans="12:14">
      <c r="M290" s="1683">
        <f t="shared" si="11"/>
        <v>0</v>
      </c>
      <c r="N290" s="1683" t="str">
        <f t="shared" si="12"/>
        <v/>
      </c>
    </row>
    <row r="291" spans="12:14">
      <c r="M291" s="1683">
        <f t="shared" si="11"/>
        <v>0</v>
      </c>
      <c r="N291" s="1683" t="str">
        <f t="shared" si="12"/>
        <v/>
      </c>
    </row>
    <row r="292" spans="12:14">
      <c r="M292" s="1683">
        <f t="shared" si="11"/>
        <v>0</v>
      </c>
      <c r="N292" s="1683" t="str">
        <f t="shared" si="12"/>
        <v/>
      </c>
    </row>
    <row r="293" spans="12:14">
      <c r="M293" s="1683">
        <f t="shared" si="11"/>
        <v>0</v>
      </c>
      <c r="N293" s="1683" t="str">
        <f t="shared" si="12"/>
        <v/>
      </c>
    </row>
    <row r="294" spans="12:14">
      <c r="M294" s="1683">
        <f t="shared" si="11"/>
        <v>0</v>
      </c>
      <c r="N294" s="1683" t="str">
        <f t="shared" si="12"/>
        <v/>
      </c>
    </row>
    <row r="295" spans="12:14">
      <c r="M295" s="1683">
        <f t="shared" si="11"/>
        <v>0</v>
      </c>
      <c r="N295" s="1683" t="str">
        <f t="shared" si="12"/>
        <v/>
      </c>
    </row>
    <row r="296" spans="12:14">
      <c r="L296" s="1742"/>
      <c r="M296" s="1683">
        <f t="shared" si="11"/>
        <v>0</v>
      </c>
      <c r="N296" s="1683" t="str">
        <f t="shared" si="12"/>
        <v/>
      </c>
    </row>
    <row r="297" spans="12:14">
      <c r="L297" s="1686"/>
      <c r="M297" s="1683">
        <f t="shared" si="11"/>
        <v>0</v>
      </c>
      <c r="N297" s="1683" t="str">
        <f t="shared" si="12"/>
        <v/>
      </c>
    </row>
    <row r="298" spans="12:14">
      <c r="L298" s="1686"/>
      <c r="M298" s="1683">
        <f t="shared" si="11"/>
        <v>0</v>
      </c>
      <c r="N298" s="1683" t="str">
        <f t="shared" si="12"/>
        <v/>
      </c>
    </row>
    <row r="299" spans="12:14">
      <c r="L299" s="1742"/>
      <c r="M299" s="1683">
        <f t="shared" si="11"/>
        <v>0</v>
      </c>
      <c r="N299" s="1683" t="str">
        <f t="shared" si="12"/>
        <v/>
      </c>
    </row>
    <row r="300" spans="12:14">
      <c r="L300" s="1742"/>
      <c r="M300" s="1683">
        <f t="shared" si="11"/>
        <v>0</v>
      </c>
      <c r="N300" s="1683" t="str">
        <f t="shared" si="12"/>
        <v/>
      </c>
    </row>
    <row r="301" spans="12:14">
      <c r="L301" s="1742"/>
    </row>
    <row r="302" spans="12:14">
      <c r="L302" s="1742"/>
    </row>
    <row r="303" spans="12:14">
      <c r="L303" s="1743"/>
    </row>
    <row r="304" spans="12:14">
      <c r="L304" s="1743"/>
    </row>
  </sheetData>
  <mergeCells count="3">
    <mergeCell ref="A1:H1"/>
    <mergeCell ref="B3:D3"/>
    <mergeCell ref="A17:B17"/>
  </mergeCells>
  <conditionalFormatting sqref="F5:F6">
    <cfRule type="containsText" dxfId="231" priority="15" operator="containsText" text="ALERTA">
      <formula>NOT(ISERROR(SEARCH("ALERTA",F5)))</formula>
    </cfRule>
  </conditionalFormatting>
  <conditionalFormatting sqref="E5:E6">
    <cfRule type="containsText" dxfId="230" priority="16" operator="containsText" text="CADUCADO">
      <formula>NOT(ISERROR(SEARCH("CADUCADO",E5)))</formula>
    </cfRule>
  </conditionalFormatting>
  <conditionalFormatting sqref="F7:F11">
    <cfRule type="containsText" dxfId="229" priority="13" operator="containsText" text="ALERTA">
      <formula>NOT(ISERROR(SEARCH("ALERTA",F7)))</formula>
    </cfRule>
  </conditionalFormatting>
  <conditionalFormatting sqref="E7:E11">
    <cfRule type="containsText" dxfId="228" priority="14" operator="containsText" text="CADUCADO">
      <formula>NOT(ISERROR(SEARCH("CADUCADO",E7)))</formula>
    </cfRule>
  </conditionalFormatting>
  <conditionalFormatting sqref="F12">
    <cfRule type="containsText" dxfId="227" priority="11" operator="containsText" text="ALERTA">
      <formula>NOT(ISERROR(SEARCH("ALERTA",F12)))</formula>
    </cfRule>
  </conditionalFormatting>
  <conditionalFormatting sqref="E12">
    <cfRule type="containsText" dxfId="226" priority="12" operator="containsText" text="CADUCADO">
      <formula>NOT(ISERROR(SEARCH("CADUCADO",E12)))</formula>
    </cfRule>
  </conditionalFormatting>
  <conditionalFormatting sqref="F13:F16">
    <cfRule type="containsText" dxfId="225" priority="1" operator="containsText" text="ALERTA">
      <formula>NOT(ISERROR(SEARCH("ALERTA",F13)))</formula>
    </cfRule>
  </conditionalFormatting>
  <conditionalFormatting sqref="E13:E16">
    <cfRule type="containsText" dxfId="224" priority="2" operator="containsText" text="CADUCADO">
      <formula>NOT(ISERROR(SEARCH("CADUCADO",E13)))</formula>
    </cfRule>
  </conditionalFormatting>
  <hyperlinks>
    <hyperlink ref="A1:H1" location="TITULARES!A1" display="LISTA DE DIAGNOSTICADORES CON AUTORIZACIÓN DE COMERCIALIZACIÓN EN CUBA 2017" xr:uid="{00000000-0004-0000-1300-000000000000}"/>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CP369"/>
  <sheetViews>
    <sheetView workbookViewId="0">
      <selection sqref="A1:H1"/>
    </sheetView>
  </sheetViews>
  <sheetFormatPr baseColWidth="10" defaultRowHeight="15"/>
  <cols>
    <col min="1" max="1" width="16.28515625" style="460" customWidth="1"/>
    <col min="2" max="2" width="14.7109375" style="460" customWidth="1"/>
    <col min="3" max="3" width="14.28515625" style="460" customWidth="1"/>
    <col min="4" max="4" width="15" style="460" customWidth="1"/>
    <col min="5" max="5" width="18.28515625" style="460" customWidth="1"/>
    <col min="6" max="6" width="15" style="460" customWidth="1"/>
    <col min="7" max="7" width="14.5703125" style="460" customWidth="1"/>
    <col min="8" max="8" width="53" style="460" customWidth="1"/>
    <col min="9" max="9" width="46" style="460" customWidth="1"/>
    <col min="10" max="10" width="17.28515625" style="460" customWidth="1"/>
    <col min="11" max="11" width="15.5703125" style="460" customWidth="1"/>
    <col min="12" max="12" width="11.42578125" style="427" hidden="1" customWidth="1"/>
    <col min="13" max="13" width="12.85546875" style="427" hidden="1" customWidth="1"/>
    <col min="14" max="14" width="17.28515625" style="427" hidden="1" customWidth="1"/>
    <col min="15" max="15" width="11.5703125" style="460" hidden="1" customWidth="1"/>
    <col min="16" max="16" width="8.5703125" style="460" hidden="1" customWidth="1"/>
    <col min="17" max="17" width="5" style="460" hidden="1" customWidth="1"/>
    <col min="18" max="19" width="11.42578125" style="460"/>
    <col min="20" max="27" width="0" style="460" hidden="1" customWidth="1"/>
    <col min="28" max="16384" width="11.42578125" style="460"/>
  </cols>
  <sheetData>
    <row r="1" spans="1:94">
      <c r="A1" s="2340" t="s">
        <v>5695</v>
      </c>
      <c r="B1" s="2340"/>
      <c r="C1" s="2340"/>
      <c r="D1" s="2340"/>
      <c r="E1" s="2340"/>
      <c r="F1" s="2340"/>
      <c r="G1" s="2340"/>
      <c r="H1" s="2340"/>
    </row>
    <row r="2" spans="1:94" ht="27.75" customHeight="1" thickBot="1">
      <c r="A2" s="544" t="s">
        <v>1406</v>
      </c>
      <c r="B2" s="507"/>
      <c r="C2" s="507"/>
      <c r="D2" s="507"/>
      <c r="E2" s="507"/>
      <c r="F2" s="507"/>
      <c r="M2" s="168"/>
      <c r="S2" s="546" t="s">
        <v>2871</v>
      </c>
      <c r="T2" s="547">
        <f ca="1">TODAY()</f>
        <v>45825</v>
      </c>
    </row>
    <row r="3" spans="1:94" ht="25.5" customHeight="1" thickTop="1" thickBot="1">
      <c r="A3" s="493"/>
      <c r="B3" s="2341" t="s">
        <v>1188</v>
      </c>
      <c r="C3" s="2341"/>
      <c r="D3" s="2341"/>
      <c r="E3" s="669"/>
      <c r="F3" s="669"/>
      <c r="G3" s="494"/>
      <c r="H3" s="494"/>
      <c r="I3" s="494"/>
      <c r="J3" s="989"/>
      <c r="K3" s="994"/>
    </row>
    <row r="4" spans="1:94" ht="33.75" customHeight="1" thickTop="1">
      <c r="A4" s="667" t="s">
        <v>1649</v>
      </c>
      <c r="B4" s="580" t="s">
        <v>1187</v>
      </c>
      <c r="C4" s="580" t="s">
        <v>1189</v>
      </c>
      <c r="D4" s="668" t="s">
        <v>1190</v>
      </c>
      <c r="E4" s="616" t="s">
        <v>2869</v>
      </c>
      <c r="F4" s="616" t="s">
        <v>2870</v>
      </c>
      <c r="G4" s="615" t="s">
        <v>1070</v>
      </c>
      <c r="H4" s="563" t="s">
        <v>1632</v>
      </c>
      <c r="I4" s="580" t="s">
        <v>1191</v>
      </c>
      <c r="J4" s="668" t="s">
        <v>1072</v>
      </c>
      <c r="K4" s="995" t="s">
        <v>1071</v>
      </c>
      <c r="L4" s="168" t="s">
        <v>1638</v>
      </c>
      <c r="M4" s="168" t="s">
        <v>1636</v>
      </c>
      <c r="N4" s="168" t="s">
        <v>1637</v>
      </c>
      <c r="O4" s="459" t="s">
        <v>1640</v>
      </c>
      <c r="P4" s="459"/>
      <c r="Q4" s="459"/>
      <c r="R4" s="459"/>
      <c r="S4" s="459"/>
      <c r="T4" s="678"/>
      <c r="U4" s="682">
        <v>2012</v>
      </c>
      <c r="V4" s="677">
        <v>2013</v>
      </c>
      <c r="W4" s="677">
        <v>2014</v>
      </c>
      <c r="X4" s="677">
        <v>2015</v>
      </c>
      <c r="Y4" s="677">
        <v>2016</v>
      </c>
      <c r="Z4" s="682" t="s">
        <v>2872</v>
      </c>
      <c r="AA4" s="699" t="s">
        <v>1641</v>
      </c>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row>
    <row r="5" spans="1:94" s="466" customFormat="1" ht="20.100000000000001" customHeight="1">
      <c r="A5" s="1427" t="s">
        <v>1635</v>
      </c>
      <c r="B5" s="1171" t="s">
        <v>3993</v>
      </c>
      <c r="C5" s="1172">
        <v>43458</v>
      </c>
      <c r="D5" s="1428">
        <v>45291</v>
      </c>
      <c r="E5" s="1428" t="str">
        <f ca="1">IF(D5&lt;=$T$2,"CADUCADO","VIGENTE")</f>
        <v>CADUCADO</v>
      </c>
      <c r="F5" s="1428" t="str">
        <f ca="1">IF($T$2&gt;=(EDATE(D5,-4)),"ALERTA","OK")</f>
        <v>ALERTA</v>
      </c>
      <c r="G5" s="1171" t="s">
        <v>1305</v>
      </c>
      <c r="H5" s="1178" t="s">
        <v>3992</v>
      </c>
      <c r="I5" s="1178" t="s">
        <v>3994</v>
      </c>
      <c r="J5" s="1171"/>
      <c r="K5" s="1423"/>
      <c r="L5" s="168"/>
      <c r="M5" s="427" t="e">
        <f>IF(ISNUMBER(FIND("/",#REF!,1)),MID(#REF!,1,FIND("/",#REF!,1)-1),#REF!)</f>
        <v>#REF!</v>
      </c>
      <c r="N5" s="427" t="str">
        <f>IF(ISNUMBER(FIND("/",#REF!,1)),MID(#REF!,FIND("/",#REF!,1)+1,LEN(#REF!)),"")</f>
        <v/>
      </c>
      <c r="O5" s="459" t="s">
        <v>1649</v>
      </c>
      <c r="P5" s="459" t="s">
        <v>1636</v>
      </c>
      <c r="Q5" s="459" t="s">
        <v>1641</v>
      </c>
      <c r="R5" s="459"/>
      <c r="S5" s="459"/>
      <c r="T5" s="679"/>
      <c r="U5" s="683">
        <f>COUNTIFS($C$5:$C$163, "&gt;="&amp;U10, $C$5:$C$163, "&lt;="&amp;U11, $A$5:$A$163, "&lt;&gt;F")</f>
        <v>0</v>
      </c>
      <c r="V5" s="683">
        <f>COUNTIFS($C$5:$C$163, "&gt;="&amp;V10, $C$5:$C$163, "&lt;="&amp;V11, $A$5:$A$163, "&lt;&gt;F")</f>
        <v>0</v>
      </c>
      <c r="W5" s="683">
        <f>COUNTIFS($C$5:$C$163, "&gt;="&amp;W10, $C$5:$C$163, "&lt;="&amp;W11, $A$5:$A$163, "&lt;&gt;F")</f>
        <v>0</v>
      </c>
      <c r="X5" s="683">
        <f>COUNTIFS($C$5:$C$163, "&gt;="&amp;X10, $C$5:$C$163, "&lt;="&amp;X11, $A$5:$A$163, "&lt;&gt;F")</f>
        <v>0</v>
      </c>
      <c r="Y5" s="683">
        <f>COUNTIFS($C$5:$C$163, "&gt;="&amp;Y10, $C$5:$C$163, "&lt;="&amp;Y11, $A$5:$A$163, "&lt;&gt;F")</f>
        <v>0</v>
      </c>
      <c r="Z5" s="683">
        <f>COUNTIFS($C$5:$C$163,"&gt;="&amp;Z10, $C$5:$C$163, "&lt;="&amp;Z11, $A$5:$A$163, "&lt;&gt;F")</f>
        <v>0</v>
      </c>
      <c r="AA5" s="700">
        <f>SUM(U5:Y5)</f>
        <v>0</v>
      </c>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row>
    <row r="6" spans="1:94" s="466" customFormat="1" ht="20.100000000000001" customHeight="1">
      <c r="A6" s="1424" t="s">
        <v>1634</v>
      </c>
      <c r="B6" s="941" t="s">
        <v>3995</v>
      </c>
      <c r="C6" s="942">
        <v>43458</v>
      </c>
      <c r="D6" s="1425">
        <v>45291</v>
      </c>
      <c r="E6" s="1425" t="str">
        <f t="shared" ref="E6:E16" ca="1" si="0">IF(D6&lt;=$T$2,"CADUCADO","VIGENTE")</f>
        <v>CADUCADO</v>
      </c>
      <c r="F6" s="1425" t="str">
        <f t="shared" ref="F6:F16" ca="1" si="1">IF($T$2&gt;=(EDATE(D6,-4)),"ALERTA","OK")</f>
        <v>ALERTA</v>
      </c>
      <c r="G6" s="941" t="s">
        <v>1305</v>
      </c>
      <c r="H6" s="945" t="s">
        <v>4006</v>
      </c>
      <c r="I6" s="192" t="s">
        <v>3994</v>
      </c>
      <c r="J6" s="941" t="s">
        <v>4028</v>
      </c>
      <c r="K6" s="1426" t="s">
        <v>4017</v>
      </c>
      <c r="L6" s="427"/>
      <c r="M6" s="427" t="e">
        <f>IF(ISNUMBER(FIND("/",#REF!,1)),MID(#REF!,1,FIND("/",#REF!,1)-1),#REF!)</f>
        <v>#REF!</v>
      </c>
      <c r="N6" s="427" t="str">
        <f>IF(ISNUMBER(FIND("/",#REF!,1)),MID(#REF!,FIND("/",#REF!,1)+1,LEN(#REF!)),"")</f>
        <v/>
      </c>
      <c r="O6" s="459" t="s">
        <v>1635</v>
      </c>
      <c r="P6" s="459"/>
      <c r="Q6" s="465">
        <v>2</v>
      </c>
      <c r="R6" s="459"/>
      <c r="S6" s="459"/>
      <c r="T6" s="680" t="s">
        <v>2873</v>
      </c>
      <c r="U6" s="683">
        <f>COUNTIFS($C$5:$C$163, "&gt;="&amp;U10, $C$5:$C$163, "&lt;="&amp;U11, $A$5:$A$163, "&lt;&gt;F",$G$5:$G$163, "A" )</f>
        <v>0</v>
      </c>
      <c r="V6" s="683">
        <f>COUNTIFS($C$5:$C$163, "&gt;="&amp;V10, $C$5:$C$163, "&lt;="&amp;V11, $A$5:$A$163, "&lt;&gt;F",$G$5:$G$163, "A" )</f>
        <v>0</v>
      </c>
      <c r="W6" s="683">
        <f>COUNTIFS($C$5:$C$163, "&gt;="&amp;W10, $C$5:$C$163, "&lt;="&amp;W11, $A$5:$A$163, "&lt;&gt;F",$G$5:$G$163, "A" )</f>
        <v>0</v>
      </c>
      <c r="X6" s="683">
        <f>COUNTIFS($C$5:$C$163, "&gt;="&amp;X10, $C$5:$C$163, "&lt;="&amp;X11, $A$5:$A$163, "&lt;&gt;F",$G$5:$G$163, "A" )</f>
        <v>0</v>
      </c>
      <c r="Y6" s="683">
        <f>COUNTIFS($C$5:$C$163, "&gt;="&amp;Y10, $C$5:$C$163, "&lt;="&amp;Y11, $A$5:$A$163, "&lt;&gt;F",$G$5:$G$163, "A" )</f>
        <v>0</v>
      </c>
      <c r="Z6" s="683">
        <f>COUNTIFS($C$5:$C$163,"&gt;="&amp;Z11, $C$5:$C$163, "&lt;="&amp;Z12, $A$5:$A$163, "&lt;&gt;F",$G$5:$G$163, "A")</f>
        <v>0</v>
      </c>
      <c r="AA6" s="700">
        <f>SUM(U6:Y6)</f>
        <v>0</v>
      </c>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row>
    <row r="7" spans="1:94" s="466" customFormat="1">
      <c r="A7" s="1422" t="s">
        <v>1634</v>
      </c>
      <c r="B7" s="237" t="s">
        <v>3996</v>
      </c>
      <c r="C7" s="257">
        <v>43458</v>
      </c>
      <c r="D7" s="239">
        <v>45291</v>
      </c>
      <c r="E7" s="239" t="str">
        <f t="shared" ca="1" si="0"/>
        <v>CADUCADO</v>
      </c>
      <c r="F7" s="239" t="str">
        <f t="shared" ca="1" si="1"/>
        <v>ALERTA</v>
      </c>
      <c r="G7" s="237" t="s">
        <v>1305</v>
      </c>
      <c r="H7" s="242" t="s">
        <v>4007</v>
      </c>
      <c r="I7" s="192" t="s">
        <v>3994</v>
      </c>
      <c r="J7" s="237" t="s">
        <v>4029</v>
      </c>
      <c r="K7" s="1000" t="s">
        <v>4018</v>
      </c>
      <c r="L7" s="427"/>
      <c r="M7" s="427" t="e">
        <f>IF(ISNUMBER(FIND("/",#REF!,1)),MID(#REF!,1,FIND("/",#REF!,1)-1),#REF!)</f>
        <v>#REF!</v>
      </c>
      <c r="N7" s="427" t="str">
        <f>IF(ISNUMBER(FIND("/",#REF!,1)),MID(#REF!,FIND("/",#REF!,1)+1,LEN(#REF!)),"")</f>
        <v/>
      </c>
      <c r="O7" s="459" t="s">
        <v>1634</v>
      </c>
      <c r="P7" s="459"/>
      <c r="Q7" s="465">
        <v>51</v>
      </c>
      <c r="R7" s="465"/>
      <c r="S7" s="459"/>
      <c r="T7" s="680" t="s">
        <v>2874</v>
      </c>
      <c r="U7" s="683">
        <f>COUNTIFS($C$5:$C$163, "&gt;="&amp;U10, $C$5:$C$163, "&lt;="&amp;U11, $A$5:$A$163, "&lt;&gt;F",$G$5:$G$163, "B" )</f>
        <v>0</v>
      </c>
      <c r="V7" s="683">
        <f>COUNTIFS($C$5:$C$163, "&gt;="&amp;V10, $C$5:$C$163, "&lt;="&amp;V11, $A$5:$A$163, "&lt;&gt;F",$G$5:$G$163, "B" )</f>
        <v>0</v>
      </c>
      <c r="W7" s="683">
        <f>COUNTIFS($C$5:$C$163, "&gt;="&amp;W10, $C$5:$C$163, "&lt;="&amp;W11, $A$5:$A$163, "&lt;&gt;F",$G$5:$G$163, "B" )</f>
        <v>0</v>
      </c>
      <c r="X7" s="683">
        <f>COUNTIFS($C$5:$C$163, "&gt;="&amp;X10, $C$5:$C$163, "&lt;="&amp;X11, $A$5:$A$163, "&lt;&gt;F",$G$5:$G$163, "B" )</f>
        <v>0</v>
      </c>
      <c r="Y7" s="683">
        <f>COUNTIFS($C$5:$C$163, "&gt;="&amp;Y10, $C$5:$C$163, "&lt;="&amp;Y11, $A$5:$A$163, "&lt;&gt;F",$G$5:$G$163, "B" )</f>
        <v>0</v>
      </c>
      <c r="Z7" s="683">
        <f>COUNTIFS($C$5:$C$163,"&gt;="&amp;Z12, $C$5:$C$163, "&lt;="&amp;Z13, $A$5:$A$163, "&lt;&gt;F",$G$5:$G$163, "A")</f>
        <v>0</v>
      </c>
      <c r="AA7" s="700">
        <f>SUM(U7:Y7)</f>
        <v>0</v>
      </c>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row>
    <row r="8" spans="1:94" s="466" customFormat="1" ht="29.25" customHeight="1">
      <c r="A8" s="1422" t="s">
        <v>1634</v>
      </c>
      <c r="B8" s="237" t="s">
        <v>3997</v>
      </c>
      <c r="C8" s="257">
        <v>43458</v>
      </c>
      <c r="D8" s="239">
        <v>45291</v>
      </c>
      <c r="E8" s="239" t="str">
        <f t="shared" ca="1" si="0"/>
        <v>CADUCADO</v>
      </c>
      <c r="F8" s="239" t="str">
        <f t="shared" ca="1" si="1"/>
        <v>ALERTA</v>
      </c>
      <c r="G8" s="237" t="s">
        <v>1305</v>
      </c>
      <c r="H8" s="242" t="s">
        <v>4008</v>
      </c>
      <c r="I8" s="192" t="s">
        <v>3994</v>
      </c>
      <c r="J8" s="237" t="s">
        <v>4030</v>
      </c>
      <c r="K8" s="1000" t="s">
        <v>4019</v>
      </c>
      <c r="L8" s="427"/>
      <c r="M8" s="427" t="e">
        <f>IF(ISNUMBER(FIND("/",#REF!,1)),MID(#REF!,1,FIND("/",#REF!,1)-1),#REF!)</f>
        <v>#REF!</v>
      </c>
      <c r="N8" s="427" t="str">
        <f>IF(ISNUMBER(FIND("/",#REF!,1)),MID(#REF!,FIND("/",#REF!,1)+1,LEN(#REF!)),"")</f>
        <v/>
      </c>
      <c r="O8" s="459" t="s">
        <v>1639</v>
      </c>
      <c r="P8" s="459"/>
      <c r="Q8" s="465">
        <v>53</v>
      </c>
      <c r="R8" s="459"/>
      <c r="S8" s="459"/>
      <c r="T8" s="680" t="s">
        <v>2875</v>
      </c>
      <c r="U8" s="683">
        <f>COUNTIFS($C$5:$C$163, "&gt;="&amp;U10, $C$5:$C$163, "&lt;="&amp;U11, $A$5:$A$163, "&lt;&gt;F",$G$5:$G$163, "C" )</f>
        <v>0</v>
      </c>
      <c r="V8" s="683">
        <f>COUNTIFS($C$5:$C$163, "&gt;="&amp;V10, $C$5:$C$163, "&lt;="&amp;V11, $A$5:$A$163, "&lt;&gt;F",$G$5:$G$163, "C" )</f>
        <v>0</v>
      </c>
      <c r="W8" s="683">
        <f>COUNTIFS($C$5:$C$163, "&gt;="&amp;W10, $C$5:$C$163, "&lt;="&amp;W11, $A$5:$A$163, "&lt;&gt;F",$G$5:$G$163, "C" )</f>
        <v>0</v>
      </c>
      <c r="X8" s="683">
        <f>COUNTIFS($C$5:$C$163, "&gt;="&amp;X10, $C$5:$C$163, "&lt;="&amp;X11, $A$5:$A$163, "&lt;&gt;F",$G$5:$G$163, "C" )</f>
        <v>0</v>
      </c>
      <c r="Y8" s="683">
        <f>COUNTIFS($C$5:$C$163, "&gt;="&amp;Y10, $C$5:$C$163, "&lt;="&amp;Y11, $A$5:$A$163, "&lt;&gt;F",$G$5:$G$163, "C" )</f>
        <v>0</v>
      </c>
      <c r="Z8" s="683">
        <f>COUNTIFS($C$5:$C$163,"&gt;="&amp;Z13, $C$5:$C$163, "&lt;="&amp;Z14, $A$5:$A$163, "&lt;&gt;F",$G$5:$G$163, "A")</f>
        <v>0</v>
      </c>
      <c r="AA8" s="700">
        <f>SUM(U8:Y8)</f>
        <v>0</v>
      </c>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row>
    <row r="9" spans="1:94" s="466" customFormat="1" ht="20.100000000000001" customHeight="1" thickBot="1">
      <c r="A9" s="1422" t="s">
        <v>1634</v>
      </c>
      <c r="B9" s="237" t="s">
        <v>3998</v>
      </c>
      <c r="C9" s="257">
        <v>43458</v>
      </c>
      <c r="D9" s="239">
        <v>45291</v>
      </c>
      <c r="E9" s="239" t="str">
        <f t="shared" ca="1" si="0"/>
        <v>CADUCADO</v>
      </c>
      <c r="F9" s="239" t="str">
        <f t="shared" ca="1" si="1"/>
        <v>ALERTA</v>
      </c>
      <c r="G9" s="237" t="s">
        <v>1305</v>
      </c>
      <c r="H9" s="242" t="s">
        <v>4009</v>
      </c>
      <c r="I9" s="192" t="s">
        <v>3994</v>
      </c>
      <c r="J9" s="237" t="s">
        <v>4031</v>
      </c>
      <c r="K9" s="1000" t="s">
        <v>4020</v>
      </c>
      <c r="L9" s="427"/>
      <c r="M9" s="427" t="e">
        <f>IF(ISNUMBER(FIND("/",#REF!,1)),MID(#REF!,1,FIND("/",#REF!,1)-1),#REF!)</f>
        <v>#REF!</v>
      </c>
      <c r="N9" s="427" t="str">
        <f>IF(ISNUMBER(FIND("/",#REF!,1)),MID(#REF!,FIND("/",#REF!,1)+1,LEN(#REF!)),"")</f>
        <v/>
      </c>
      <c r="O9" s="459"/>
      <c r="P9" s="459"/>
      <c r="Q9" s="459"/>
      <c r="R9" s="459"/>
      <c r="S9" s="459"/>
      <c r="T9" s="681" t="s">
        <v>2876</v>
      </c>
      <c r="U9" s="684">
        <f>COUNTIFS($C$5:$C$163, "&gt;="&amp;U10, $C$5:$C$163, "&lt;="&amp;U11, $A$5:$A$163, "&lt;&gt;F",$G$5:$G$163, "D" )</f>
        <v>0</v>
      </c>
      <c r="V9" s="684">
        <f>COUNTIFS($C$5:$C$163, "&gt;="&amp;V10, $C$5:$C$163, "&lt;="&amp;V11, $A$5:$A$163, "&lt;&gt;F",$G$5:$G$163, "D" )</f>
        <v>0</v>
      </c>
      <c r="W9" s="684">
        <f>COUNTIFS($C$5:$C$163, "&gt;="&amp;W10, $C$5:$C$163, "&lt;="&amp;W11, $A$5:$A$163, "&lt;&gt;F",$G$5:$G$163, "D" )</f>
        <v>0</v>
      </c>
      <c r="X9" s="684">
        <f>COUNTIFS($C$5:$C$163, "&gt;="&amp;X10, $C$5:$C$163, "&lt;="&amp;X11, $A$5:$A$163, "&lt;&gt;F",$G$5:$G$163, "D" )</f>
        <v>0</v>
      </c>
      <c r="Y9" s="684">
        <f>COUNTIFS($C$5:$C$163, "&gt;="&amp;Y10, $C$5:$C$163, "&lt;="&amp;Y11, $A$5:$A$163, "&lt;&gt;F",$G$5:$G$163, "D" )</f>
        <v>0</v>
      </c>
      <c r="Z9" s="684">
        <f>COUNTIFS($C$5:$C$163,"&gt;="&amp;Z14, $C$5:$C$163, "&lt;="&amp;Z15, $A$5:$A$163, "&lt;&gt;F",$G$5:$G$163, "A")</f>
        <v>0</v>
      </c>
      <c r="AA9" s="701">
        <f>SUM(U9:Y9)</f>
        <v>0</v>
      </c>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row>
    <row r="10" spans="1:94" s="466" customFormat="1" ht="20.100000000000001" customHeight="1" thickTop="1">
      <c r="A10" s="1422" t="s">
        <v>1634</v>
      </c>
      <c r="B10" s="237" t="s">
        <v>3999</v>
      </c>
      <c r="C10" s="257">
        <v>43458</v>
      </c>
      <c r="D10" s="239">
        <v>45291</v>
      </c>
      <c r="E10" s="239" t="str">
        <f t="shared" ca="1" si="0"/>
        <v>CADUCADO</v>
      </c>
      <c r="F10" s="239" t="str">
        <f t="shared" ca="1" si="1"/>
        <v>ALERTA</v>
      </c>
      <c r="G10" s="237" t="s">
        <v>1305</v>
      </c>
      <c r="H10" s="242" t="s">
        <v>4010</v>
      </c>
      <c r="I10" s="192" t="s">
        <v>3994</v>
      </c>
      <c r="J10" s="237" t="s">
        <v>4032</v>
      </c>
      <c r="K10" s="1000" t="s">
        <v>4021</v>
      </c>
      <c r="L10" s="427"/>
      <c r="M10" s="427" t="e">
        <f>IF(ISNUMBER(FIND("/",#REF!,1)),MID(#REF!,1,FIND("/",#REF!,1)-1),#REF!)</f>
        <v>#REF!</v>
      </c>
      <c r="N10" s="427" t="str">
        <f>IF(ISNUMBER(FIND("/",#REF!,1)),MID(#REF!,FIND("/",#REF!,1)+1,LEN(#REF!)),"")</f>
        <v/>
      </c>
      <c r="O10" s="459"/>
      <c r="P10" s="459"/>
      <c r="Q10" s="459"/>
      <c r="R10" s="459"/>
      <c r="S10" s="459"/>
      <c r="T10" s="550"/>
      <c r="U10" s="672">
        <v>40909</v>
      </c>
      <c r="V10" s="672">
        <v>41275</v>
      </c>
      <c r="W10" s="672">
        <v>41640</v>
      </c>
      <c r="X10" s="672">
        <v>42005</v>
      </c>
      <c r="Y10" s="672">
        <v>42370</v>
      </c>
      <c r="Z10" s="672">
        <v>40909</v>
      </c>
      <c r="AA10" s="550"/>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row>
    <row r="11" spans="1:94" ht="20.100000000000001" customHeight="1">
      <c r="A11" s="1422" t="s">
        <v>1634</v>
      </c>
      <c r="B11" s="237" t="s">
        <v>4000</v>
      </c>
      <c r="C11" s="257">
        <v>43458</v>
      </c>
      <c r="D11" s="239">
        <v>45291</v>
      </c>
      <c r="E11" s="239" t="str">
        <f t="shared" ca="1" si="0"/>
        <v>CADUCADO</v>
      </c>
      <c r="F11" s="239" t="str">
        <f t="shared" ca="1" si="1"/>
        <v>ALERTA</v>
      </c>
      <c r="G11" s="237" t="s">
        <v>1305</v>
      </c>
      <c r="H11" s="242" t="s">
        <v>4011</v>
      </c>
      <c r="I11" s="192" t="s">
        <v>3994</v>
      </c>
      <c r="J11" s="237" t="s">
        <v>4033</v>
      </c>
      <c r="K11" s="1000" t="s">
        <v>4022</v>
      </c>
      <c r="M11" s="427" t="e">
        <f>IF(ISNUMBER(FIND("/",#REF!,1)),MID(#REF!,1,FIND("/",#REF!,1)-1),#REF!)</f>
        <v>#REF!</v>
      </c>
      <c r="N11" s="427" t="str">
        <f>IF(ISNUMBER(FIND("/",#REF!,1)),MID(#REF!,FIND("/",#REF!,1)+1,LEN(#REF!)),"")</f>
        <v/>
      </c>
      <c r="O11" s="459"/>
      <c r="P11" s="459"/>
      <c r="Q11" s="459"/>
      <c r="R11" s="459"/>
      <c r="S11" s="459"/>
      <c r="T11" s="2"/>
      <c r="U11" s="673">
        <v>41274</v>
      </c>
      <c r="V11" s="673">
        <v>41639</v>
      </c>
      <c r="W11" s="673">
        <v>42004</v>
      </c>
      <c r="X11" s="673">
        <v>42369</v>
      </c>
      <c r="Y11" s="673">
        <v>42735</v>
      </c>
      <c r="Z11" s="673">
        <v>42735</v>
      </c>
      <c r="AA11" s="2"/>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row>
    <row r="12" spans="1:94" ht="20.100000000000001" customHeight="1">
      <c r="A12" s="1422" t="s">
        <v>1634</v>
      </c>
      <c r="B12" s="237" t="s">
        <v>4001</v>
      </c>
      <c r="C12" s="257">
        <v>43458</v>
      </c>
      <c r="D12" s="239">
        <v>45291</v>
      </c>
      <c r="E12" s="239" t="str">
        <f t="shared" ca="1" si="0"/>
        <v>CADUCADO</v>
      </c>
      <c r="F12" s="239" t="str">
        <f t="shared" ca="1" si="1"/>
        <v>ALERTA</v>
      </c>
      <c r="G12" s="237" t="s">
        <v>1305</v>
      </c>
      <c r="H12" s="242" t="s">
        <v>4012</v>
      </c>
      <c r="I12" s="192" t="s">
        <v>3994</v>
      </c>
      <c r="J12" s="237" t="s">
        <v>364</v>
      </c>
      <c r="K12" s="1000" t="s">
        <v>4023</v>
      </c>
      <c r="M12" s="427" t="e">
        <f>IF(ISNUMBER(FIND("/",#REF!,1)),MID(#REF!,1,FIND("/",#REF!,1)-1),#REF!)</f>
        <v>#REF!</v>
      </c>
      <c r="N12" s="427" t="str">
        <f>IF(ISNUMBER(FIND("/",#REF!,1)),MID(#REF!,FIND("/",#REF!,1)+1,LEN(#REF!)),"")</f>
        <v/>
      </c>
      <c r="O12" s="459"/>
      <c r="P12" s="459"/>
      <c r="Q12" s="459"/>
      <c r="R12" s="459"/>
      <c r="S12" s="459"/>
      <c r="T12" s="459"/>
      <c r="U12" s="459"/>
      <c r="V12" s="459"/>
      <c r="W12" s="459"/>
    </row>
    <row r="13" spans="1:94">
      <c r="A13" s="1422" t="s">
        <v>1634</v>
      </c>
      <c r="B13" s="237" t="s">
        <v>4002</v>
      </c>
      <c r="C13" s="257">
        <v>43458</v>
      </c>
      <c r="D13" s="239">
        <v>45291</v>
      </c>
      <c r="E13" s="239" t="str">
        <f t="shared" ca="1" si="0"/>
        <v>CADUCADO</v>
      </c>
      <c r="F13" s="239" t="str">
        <f t="shared" ca="1" si="1"/>
        <v>ALERTA</v>
      </c>
      <c r="G13" s="237" t="s">
        <v>1305</v>
      </c>
      <c r="H13" s="242" t="s">
        <v>4013</v>
      </c>
      <c r="I13" s="192" t="s">
        <v>3994</v>
      </c>
      <c r="J13" s="237" t="s">
        <v>4028</v>
      </c>
      <c r="K13" s="1000" t="s">
        <v>4024</v>
      </c>
      <c r="M13" s="427" t="e">
        <f>IF(ISNUMBER(FIND("/",#REF!,1)),MID(#REF!,1,FIND("/",#REF!,1)-1),#REF!)</f>
        <v>#REF!</v>
      </c>
      <c r="N13" s="427" t="str">
        <f>IF(ISNUMBER(FIND("/",#REF!,1)),MID(#REF!,FIND("/",#REF!,1)+1,LEN(#REF!)),"")</f>
        <v/>
      </c>
      <c r="O13" s="459"/>
      <c r="P13" s="459"/>
      <c r="Q13" s="459"/>
      <c r="R13" s="459"/>
      <c r="S13" s="459"/>
      <c r="T13" s="459"/>
      <c r="U13" s="459"/>
      <c r="V13" s="459"/>
      <c r="W13" s="459"/>
    </row>
    <row r="14" spans="1:94">
      <c r="A14" s="1422" t="s">
        <v>1634</v>
      </c>
      <c r="B14" s="237" t="s">
        <v>4003</v>
      </c>
      <c r="C14" s="257">
        <v>43458</v>
      </c>
      <c r="D14" s="239">
        <v>45291</v>
      </c>
      <c r="E14" s="239" t="str">
        <f t="shared" ca="1" si="0"/>
        <v>CADUCADO</v>
      </c>
      <c r="F14" s="239" t="str">
        <f t="shared" ca="1" si="1"/>
        <v>ALERTA</v>
      </c>
      <c r="G14" s="237" t="s">
        <v>1305</v>
      </c>
      <c r="H14" s="242" t="s">
        <v>4014</v>
      </c>
      <c r="I14" s="192" t="s">
        <v>3994</v>
      </c>
      <c r="J14" s="237" t="s">
        <v>4034</v>
      </c>
      <c r="K14" s="1000" t="s">
        <v>4025</v>
      </c>
      <c r="M14" s="427" t="e">
        <f>IF(ISNUMBER(FIND("/",#REF!,1)),MID(#REF!,1,FIND("/",#REF!,1)-1),#REF!)</f>
        <v>#REF!</v>
      </c>
      <c r="N14" s="427" t="str">
        <f>IF(ISNUMBER(FIND("/",#REF!,1)),MID(#REF!,FIND("/",#REF!,1)+1,LEN(#REF!)),"")</f>
        <v/>
      </c>
      <c r="O14" s="459"/>
      <c r="P14" s="459"/>
      <c r="Q14" s="459"/>
      <c r="R14" s="459"/>
      <c r="S14" s="459"/>
      <c r="T14" s="459"/>
      <c r="U14" s="459"/>
      <c r="V14" s="459"/>
      <c r="W14" s="459"/>
    </row>
    <row r="15" spans="1:94">
      <c r="A15" s="1422" t="s">
        <v>1634</v>
      </c>
      <c r="B15" s="237" t="s">
        <v>4004</v>
      </c>
      <c r="C15" s="257">
        <v>43458</v>
      </c>
      <c r="D15" s="239">
        <v>45291</v>
      </c>
      <c r="E15" s="239" t="str">
        <f t="shared" ca="1" si="0"/>
        <v>CADUCADO</v>
      </c>
      <c r="F15" s="239" t="str">
        <f t="shared" ca="1" si="1"/>
        <v>ALERTA</v>
      </c>
      <c r="G15" s="237" t="s">
        <v>1305</v>
      </c>
      <c r="H15" s="242" t="s">
        <v>4015</v>
      </c>
      <c r="I15" s="192" t="s">
        <v>3994</v>
      </c>
      <c r="J15" s="237" t="s">
        <v>4035</v>
      </c>
      <c r="K15" s="1000" t="s">
        <v>4026</v>
      </c>
      <c r="M15" s="427" t="e">
        <f>IF(ISNUMBER(FIND("/",#REF!,1)),MID(#REF!,1,FIND("/",#REF!,1)-1),#REF!)</f>
        <v>#REF!</v>
      </c>
      <c r="N15" s="427" t="str">
        <f>IF(ISNUMBER(FIND("/",#REF!,1)),MID(#REF!,FIND("/",#REF!,1)+1,LEN(#REF!)),"")</f>
        <v/>
      </c>
      <c r="O15" s="459"/>
      <c r="P15" s="459"/>
      <c r="Q15" s="459"/>
      <c r="R15" s="459"/>
      <c r="S15" s="459"/>
      <c r="T15" s="459"/>
      <c r="U15" s="459"/>
      <c r="V15" s="459"/>
      <c r="W15" s="459"/>
    </row>
    <row r="16" spans="1:94">
      <c r="A16" s="1422" t="s">
        <v>1634</v>
      </c>
      <c r="B16" s="237" t="s">
        <v>4005</v>
      </c>
      <c r="C16" s="257">
        <v>43458</v>
      </c>
      <c r="D16" s="239">
        <v>45291</v>
      </c>
      <c r="E16" s="239" t="str">
        <f t="shared" ca="1" si="0"/>
        <v>CADUCADO</v>
      </c>
      <c r="F16" s="239" t="str">
        <f t="shared" ca="1" si="1"/>
        <v>ALERTA</v>
      </c>
      <c r="G16" s="237" t="s">
        <v>1305</v>
      </c>
      <c r="H16" s="242" t="s">
        <v>4016</v>
      </c>
      <c r="I16" s="192" t="s">
        <v>3994</v>
      </c>
      <c r="J16" s="237" t="s">
        <v>4028</v>
      </c>
      <c r="K16" s="1000" t="s">
        <v>4027</v>
      </c>
      <c r="M16" s="427" t="e">
        <f>IF(ISNUMBER(FIND("/",#REF!,1)),MID(#REF!,1,FIND("/",#REF!,1)-1),#REF!)</f>
        <v>#REF!</v>
      </c>
      <c r="N16" s="427" t="str">
        <f>IF(ISNUMBER(FIND("/",#REF!,1)),MID(#REF!,FIND("/",#REF!,1)+1,LEN(#REF!)),"")</f>
        <v/>
      </c>
      <c r="O16" s="459"/>
      <c r="P16" s="459"/>
      <c r="Q16" s="459"/>
      <c r="R16" s="459"/>
      <c r="S16" s="459"/>
      <c r="T16" s="459"/>
      <c r="U16" s="459"/>
      <c r="V16" s="459"/>
      <c r="W16" s="459"/>
    </row>
    <row r="17" spans="1:23" ht="60">
      <c r="A17" s="1422" t="s">
        <v>1642</v>
      </c>
      <c r="B17" s="237" t="s">
        <v>4483</v>
      </c>
      <c r="C17" s="257">
        <v>43825</v>
      </c>
      <c r="D17" s="239">
        <v>45657</v>
      </c>
      <c r="E17" s="239" t="str">
        <f ca="1">IF(D17&lt;=$T$2,"CADUCADO","VIGENTE")</f>
        <v>CADUCADO</v>
      </c>
      <c r="F17" s="239" t="str">
        <f ca="1">IF($T$2&gt;=(EDATE(D17,-4)),"ALERTA","OK")</f>
        <v>ALERTA</v>
      </c>
      <c r="G17" s="237" t="s">
        <v>1305</v>
      </c>
      <c r="H17" s="242" t="s">
        <v>4484</v>
      </c>
      <c r="I17" s="242" t="s">
        <v>4485</v>
      </c>
      <c r="J17" s="237" t="s">
        <v>4486</v>
      </c>
      <c r="K17" s="1000" t="s">
        <v>4487</v>
      </c>
      <c r="M17" s="427" t="e">
        <f>IF(ISNUMBER(FIND("/",#REF!,1)),MID(#REF!,1,FIND("/",#REF!,1)-1),#REF!)</f>
        <v>#REF!</v>
      </c>
      <c r="N17" s="427" t="str">
        <f>IF(ISNUMBER(FIND("/",#REF!,1)),MID(#REF!,FIND("/",#REF!,1)+1,LEN(#REF!)),"")</f>
        <v/>
      </c>
      <c r="O17" s="459"/>
      <c r="P17" s="459"/>
      <c r="Q17" s="459"/>
      <c r="R17" s="459"/>
      <c r="S17" s="459"/>
      <c r="T17" s="459"/>
      <c r="U17" s="459"/>
      <c r="V17" s="459"/>
      <c r="W17" s="459"/>
    </row>
    <row r="18" spans="1:23" ht="15.75" thickBot="1">
      <c r="A18" s="980"/>
      <c r="B18" s="729"/>
      <c r="C18" s="981"/>
      <c r="D18" s="982"/>
      <c r="E18" s="982"/>
      <c r="F18" s="982"/>
      <c r="G18" s="729"/>
      <c r="H18" s="983"/>
      <c r="I18" s="751"/>
      <c r="J18" s="992"/>
      <c r="K18" s="1002"/>
      <c r="M18" s="427" t="e">
        <f>IF(ISNUMBER(FIND("/",#REF!,1)),MID(#REF!,1,FIND("/",#REF!,1)-1),#REF!)</f>
        <v>#REF!</v>
      </c>
      <c r="N18" s="427" t="str">
        <f>IF(ISNUMBER(FIND("/",#REF!,1)),MID(#REF!,FIND("/",#REF!,1)+1,LEN(#REF!)),"")</f>
        <v/>
      </c>
      <c r="O18" s="459"/>
      <c r="P18" s="459"/>
      <c r="Q18" s="459"/>
      <c r="R18" s="459"/>
      <c r="S18" s="459"/>
      <c r="T18" s="459"/>
      <c r="U18" s="459"/>
      <c r="V18" s="459"/>
      <c r="W18" s="459"/>
    </row>
    <row r="19" spans="1:23" ht="15.75" thickTop="1">
      <c r="A19" s="2305" t="s">
        <v>2240</v>
      </c>
      <c r="B19" s="2306"/>
      <c r="C19" s="462"/>
      <c r="D19" s="427"/>
      <c r="E19" s="427"/>
      <c r="F19" s="427"/>
      <c r="G19" s="461"/>
      <c r="H19" s="508"/>
      <c r="I19" s="446"/>
      <c r="M19" s="427" t="e">
        <f>IF(ISNUMBER(FIND("/",#REF!,1)),MID(#REF!,1,FIND("/",#REF!,1)-1),#REF!)</f>
        <v>#REF!</v>
      </c>
      <c r="N19" s="427" t="str">
        <f>IF(ISNUMBER(FIND("/",#REF!,1)),MID(#REF!,FIND("/",#REF!,1)+1,LEN(#REF!)),"")</f>
        <v/>
      </c>
      <c r="O19" s="459"/>
      <c r="P19" s="459"/>
      <c r="Q19" s="459"/>
      <c r="R19" s="459"/>
      <c r="S19" s="459"/>
      <c r="T19" s="459"/>
      <c r="U19" s="459"/>
      <c r="V19" s="459"/>
      <c r="W19" s="459"/>
    </row>
    <row r="20" spans="1:23">
      <c r="G20" s="461"/>
      <c r="H20" s="441"/>
      <c r="I20" s="446"/>
      <c r="M20" s="427" t="e">
        <f>IF(ISNUMBER(FIND("/",#REF!,1)),MID(#REF!,1,FIND("/",#REF!,1)-1),#REF!)</f>
        <v>#REF!</v>
      </c>
      <c r="N20" s="427" t="str">
        <f>IF(ISNUMBER(FIND("/",#REF!,1)),MID(#REF!,FIND("/",#REF!,1)+1,LEN(#REF!)),"")</f>
        <v/>
      </c>
      <c r="O20" s="459"/>
      <c r="P20" s="459"/>
      <c r="Q20" s="459"/>
      <c r="R20" s="459"/>
      <c r="S20" s="459"/>
      <c r="T20" s="459"/>
      <c r="U20" s="459"/>
      <c r="V20" s="459"/>
      <c r="W20" s="459"/>
    </row>
    <row r="21" spans="1:23" ht="21.75" customHeight="1">
      <c r="A21" s="515" t="s">
        <v>1645</v>
      </c>
      <c r="B21" s="515" t="s">
        <v>1646</v>
      </c>
      <c r="C21" s="515" t="s">
        <v>1647</v>
      </c>
      <c r="D21" s="515" t="s">
        <v>1648</v>
      </c>
      <c r="E21" s="670"/>
      <c r="F21" s="670"/>
      <c r="G21" s="461"/>
      <c r="H21" s="464"/>
      <c r="I21" s="446"/>
      <c r="O21" s="459"/>
      <c r="P21" s="459"/>
      <c r="Q21" s="459"/>
      <c r="R21" s="459"/>
      <c r="S21" s="459"/>
      <c r="T21" s="459"/>
      <c r="U21" s="459"/>
      <c r="V21" s="459"/>
      <c r="W21" s="459"/>
    </row>
    <row r="22" spans="1:23">
      <c r="A22" s="514">
        <f>COUNTIF($A5:$A19,"P")</f>
        <v>0</v>
      </c>
      <c r="B22" s="514">
        <f>COUNTIF($A5:$A19,"S*")</f>
        <v>1</v>
      </c>
      <c r="C22" s="514">
        <f>COUNTIF($A5:$A19,"F")</f>
        <v>1</v>
      </c>
      <c r="D22" s="514">
        <f>COUNTIF($A5:$A19,"P*") + COUNTIF($A5:$A19,"S2") *2 + COUNTIF($A5:$A19,"S3") *3 + COUNTIF($A5:$A19,"S4") *4</f>
        <v>14</v>
      </c>
      <c r="E22" s="443"/>
      <c r="F22" s="443"/>
      <c r="G22" s="461"/>
      <c r="H22" s="464"/>
      <c r="I22" s="446"/>
      <c r="O22" s="459"/>
      <c r="P22" s="459"/>
      <c r="Q22" s="459"/>
      <c r="R22" s="459"/>
      <c r="S22" s="459"/>
      <c r="T22" s="459"/>
      <c r="U22" s="459"/>
      <c r="V22" s="459"/>
      <c r="W22" s="459"/>
    </row>
    <row r="23" spans="1:23" ht="21" customHeight="1">
      <c r="A23" s="85"/>
      <c r="B23" s="461"/>
      <c r="C23" s="462"/>
      <c r="D23" s="427"/>
      <c r="E23" s="427"/>
      <c r="F23" s="427"/>
      <c r="G23" s="461"/>
      <c r="H23" s="464"/>
      <c r="I23" s="446"/>
      <c r="O23" s="459"/>
      <c r="P23" s="459"/>
      <c r="Q23" s="459"/>
      <c r="R23" s="459"/>
      <c r="S23" s="459"/>
      <c r="T23" s="459"/>
      <c r="U23" s="459"/>
      <c r="V23" s="459"/>
      <c r="W23" s="459"/>
    </row>
    <row r="24" spans="1:23">
      <c r="A24" s="85"/>
      <c r="B24" s="461"/>
      <c r="C24" s="462"/>
      <c r="D24" s="427"/>
      <c r="E24" s="427"/>
      <c r="F24" s="427"/>
      <c r="G24" s="461"/>
      <c r="H24" s="464"/>
      <c r="I24" s="446"/>
      <c r="O24" s="459"/>
      <c r="P24" s="459"/>
      <c r="Q24" s="459"/>
      <c r="R24" s="459"/>
      <c r="S24" s="459"/>
      <c r="T24" s="459"/>
      <c r="U24" s="459"/>
      <c r="V24" s="459"/>
      <c r="W24" s="459"/>
    </row>
    <row r="25" spans="1:23">
      <c r="A25" s="85"/>
      <c r="B25" s="461"/>
      <c r="C25" s="462"/>
      <c r="D25" s="427"/>
      <c r="E25" s="427"/>
      <c r="F25" s="427"/>
      <c r="G25" s="461"/>
      <c r="H25" s="464"/>
      <c r="I25" s="446"/>
      <c r="O25" s="459"/>
      <c r="P25" s="459"/>
      <c r="Q25" s="459"/>
      <c r="R25" s="459"/>
      <c r="S25" s="459"/>
      <c r="T25" s="459"/>
      <c r="U25" s="459"/>
      <c r="V25" s="459"/>
      <c r="W25" s="459"/>
    </row>
    <row r="26" spans="1:23">
      <c r="A26" s="85"/>
      <c r="B26" s="461"/>
      <c r="C26" s="462"/>
      <c r="D26" s="427"/>
      <c r="E26" s="427"/>
      <c r="F26" s="427"/>
      <c r="G26" s="461"/>
      <c r="H26" s="464"/>
      <c r="I26" s="446"/>
      <c r="M26" s="427" t="e">
        <f>IF(ISNUMBER(FIND("/",#REF!,1)),MID(#REF!,1,FIND("/",#REF!,1)-1),#REF!)</f>
        <v>#REF!</v>
      </c>
      <c r="N26" s="427" t="str">
        <f>IF(ISNUMBER(FIND("/",#REF!,1)),MID(#REF!,FIND("/",#REF!,1)+1,LEN(#REF!)),"")</f>
        <v/>
      </c>
      <c r="O26" s="459"/>
      <c r="P26" s="459"/>
      <c r="Q26" s="459"/>
      <c r="R26" s="459"/>
      <c r="S26" s="459"/>
      <c r="T26" s="459"/>
      <c r="U26" s="459"/>
      <c r="V26" s="459"/>
      <c r="W26" s="459"/>
    </row>
    <row r="27" spans="1:23" ht="28.5" customHeight="1">
      <c r="A27" s="85"/>
      <c r="B27" s="461"/>
      <c r="C27" s="462"/>
      <c r="D27" s="427"/>
      <c r="E27" s="427"/>
      <c r="F27" s="427"/>
      <c r="G27" s="461"/>
      <c r="H27" s="464"/>
      <c r="I27" s="446"/>
      <c r="M27" s="427" t="e">
        <f>IF(ISNUMBER(FIND("/",#REF!,1)),MID(#REF!,1,FIND("/",#REF!,1)-1),#REF!)</f>
        <v>#REF!</v>
      </c>
      <c r="N27" s="427" t="str">
        <f>IF(ISNUMBER(FIND("/",#REF!,1)),MID(#REF!,FIND("/",#REF!,1)+1,LEN(#REF!)),"")</f>
        <v/>
      </c>
      <c r="O27" s="459"/>
      <c r="P27" s="459"/>
      <c r="Q27" s="459"/>
      <c r="R27" s="459"/>
      <c r="S27" s="459"/>
      <c r="T27" s="459"/>
      <c r="U27" s="459"/>
      <c r="V27" s="459"/>
      <c r="W27" s="459"/>
    </row>
    <row r="28" spans="1:23" ht="28.5" customHeight="1">
      <c r="A28" s="85"/>
      <c r="B28" s="461"/>
      <c r="C28" s="462"/>
      <c r="D28" s="427"/>
      <c r="E28" s="427"/>
      <c r="F28" s="427"/>
      <c r="G28" s="461"/>
      <c r="H28" s="464"/>
      <c r="I28" s="446"/>
      <c r="M28" s="427" t="e">
        <f>IF(ISNUMBER(FIND("/",#REF!,1)),MID(#REF!,1,FIND("/",#REF!,1)-1),#REF!)</f>
        <v>#REF!</v>
      </c>
      <c r="N28" s="427" t="str">
        <f>IF(ISNUMBER(FIND("/",#REF!,1)),MID(#REF!,FIND("/",#REF!,1)+1,LEN(#REF!)),"")</f>
        <v/>
      </c>
      <c r="O28" s="459"/>
      <c r="P28" s="459"/>
      <c r="Q28" s="459"/>
      <c r="R28" s="459"/>
      <c r="S28" s="459"/>
      <c r="T28" s="459"/>
      <c r="U28" s="459"/>
      <c r="V28" s="459"/>
      <c r="W28" s="459"/>
    </row>
    <row r="29" spans="1:23" ht="27" customHeight="1">
      <c r="A29" s="85"/>
      <c r="B29" s="461"/>
      <c r="C29" s="462"/>
      <c r="D29" s="427"/>
      <c r="E29" s="427"/>
      <c r="F29" s="427"/>
      <c r="G29" s="461"/>
      <c r="H29" s="464"/>
      <c r="I29" s="446"/>
      <c r="M29" s="427" t="e">
        <f>IF(ISNUMBER(FIND("/",#REF!,1)),MID(#REF!,1,FIND("/",#REF!,1)-1),#REF!)</f>
        <v>#REF!</v>
      </c>
      <c r="N29" s="427" t="str">
        <f>IF(ISNUMBER(FIND("/",#REF!,1)),MID(#REF!,FIND("/",#REF!,1)+1,LEN(#REF!)),"")</f>
        <v/>
      </c>
      <c r="O29" s="459"/>
      <c r="P29" s="459"/>
      <c r="Q29" s="459"/>
      <c r="R29" s="459"/>
      <c r="S29" s="459"/>
      <c r="T29" s="459"/>
      <c r="U29" s="459"/>
      <c r="V29" s="459"/>
      <c r="W29" s="459"/>
    </row>
    <row r="30" spans="1:23" ht="27.75" customHeight="1">
      <c r="A30" s="85"/>
      <c r="B30" s="461"/>
      <c r="C30" s="462"/>
      <c r="D30" s="427"/>
      <c r="E30" s="427"/>
      <c r="F30" s="427"/>
      <c r="G30" s="461"/>
      <c r="H30" s="464"/>
      <c r="I30" s="446"/>
      <c r="M30" s="427" t="e">
        <f>IF(ISNUMBER(FIND("/",#REF!,1)),MID(#REF!,1,FIND("/",#REF!,1)-1),#REF!)</f>
        <v>#REF!</v>
      </c>
      <c r="N30" s="427" t="str">
        <f>IF(ISNUMBER(FIND("/",#REF!,1)),MID(#REF!,FIND("/",#REF!,1)+1,LEN(#REF!)),"")</f>
        <v/>
      </c>
      <c r="O30" s="459"/>
      <c r="P30" s="459"/>
      <c r="Q30" s="459"/>
      <c r="R30" s="459"/>
      <c r="S30" s="459"/>
      <c r="T30" s="459"/>
      <c r="U30" s="459"/>
      <c r="V30" s="459"/>
      <c r="W30" s="459"/>
    </row>
    <row r="31" spans="1:23" ht="27.75" customHeight="1">
      <c r="A31" s="85"/>
      <c r="B31" s="461"/>
      <c r="C31" s="462"/>
      <c r="D31" s="427"/>
      <c r="E31" s="427"/>
      <c r="F31" s="427"/>
      <c r="G31" s="461"/>
      <c r="H31" s="464"/>
      <c r="I31" s="446"/>
      <c r="M31" s="427" t="e">
        <f>IF(ISNUMBER(FIND("/",#REF!,1)),MID(#REF!,1,FIND("/",#REF!,1)-1),#REF!)</f>
        <v>#REF!</v>
      </c>
      <c r="N31" s="427" t="str">
        <f>IF(ISNUMBER(FIND("/",#REF!,1)),MID(#REF!,FIND("/",#REF!,1)+1,LEN(#REF!)),"")</f>
        <v/>
      </c>
      <c r="O31" s="459"/>
      <c r="P31" s="459"/>
      <c r="Q31" s="459"/>
      <c r="R31" s="459"/>
      <c r="S31" s="459"/>
      <c r="T31" s="459"/>
      <c r="U31" s="459"/>
      <c r="V31" s="459"/>
      <c r="W31" s="459"/>
    </row>
    <row r="32" spans="1:23" ht="27.75" customHeight="1">
      <c r="A32" s="85"/>
      <c r="B32" s="461"/>
      <c r="C32" s="462"/>
      <c r="D32" s="427"/>
      <c r="E32" s="427"/>
      <c r="F32" s="427"/>
      <c r="G32" s="461"/>
      <c r="H32" s="464"/>
      <c r="I32" s="446"/>
      <c r="M32" s="427" t="e">
        <f>IF(ISNUMBER(FIND("/",#REF!,1)),MID(#REF!,1,FIND("/",#REF!,1)-1),#REF!)</f>
        <v>#REF!</v>
      </c>
      <c r="N32" s="427" t="str">
        <f>IF(ISNUMBER(FIND("/",#REF!,1)),MID(#REF!,FIND("/",#REF!,1)+1,LEN(#REF!)),"")</f>
        <v/>
      </c>
      <c r="O32" s="459"/>
      <c r="P32" s="459"/>
      <c r="Q32" s="459"/>
      <c r="R32" s="459"/>
      <c r="S32" s="459"/>
      <c r="T32" s="459"/>
      <c r="U32" s="459"/>
      <c r="V32" s="459"/>
      <c r="W32" s="459"/>
    </row>
    <row r="33" spans="1:23" ht="22.5" customHeight="1">
      <c r="A33" s="85"/>
      <c r="B33" s="461"/>
      <c r="C33" s="462"/>
      <c r="D33" s="427"/>
      <c r="E33" s="427"/>
      <c r="F33" s="427"/>
      <c r="G33" s="461"/>
      <c r="H33" s="464"/>
      <c r="I33" s="446"/>
      <c r="M33" s="427" t="e">
        <f>IF(ISNUMBER(FIND("/",#REF!,1)),MID(#REF!,1,FIND("/",#REF!,1)-1),#REF!)</f>
        <v>#REF!</v>
      </c>
      <c r="N33" s="427" t="str">
        <f>IF(ISNUMBER(FIND("/",#REF!,1)),MID(#REF!,FIND("/",#REF!,1)+1,LEN(#REF!)),"")</f>
        <v/>
      </c>
      <c r="O33" s="459"/>
      <c r="P33" s="459"/>
      <c r="Q33" s="459"/>
      <c r="R33" s="459"/>
      <c r="S33" s="459"/>
      <c r="T33" s="459"/>
      <c r="U33" s="459"/>
      <c r="V33" s="459"/>
      <c r="W33" s="459"/>
    </row>
    <row r="34" spans="1:23" ht="27" customHeight="1">
      <c r="A34" s="85"/>
      <c r="B34" s="461"/>
      <c r="C34" s="462"/>
      <c r="D34" s="427"/>
      <c r="E34" s="427"/>
      <c r="F34" s="427"/>
      <c r="G34" s="461"/>
      <c r="H34" s="464"/>
      <c r="I34" s="446"/>
      <c r="M34" s="427" t="e">
        <f>IF(ISNUMBER(FIND("/",#REF!,1)),MID(#REF!,1,FIND("/",#REF!,1)-1),#REF!)</f>
        <v>#REF!</v>
      </c>
      <c r="N34" s="427" t="str">
        <f>IF(ISNUMBER(FIND("/",#REF!,1)),MID(#REF!,FIND("/",#REF!,1)+1,LEN(#REF!)),"")</f>
        <v/>
      </c>
      <c r="O34" s="459"/>
      <c r="P34" s="459"/>
      <c r="Q34" s="459"/>
      <c r="R34" s="459"/>
      <c r="S34" s="459"/>
      <c r="T34" s="459"/>
      <c r="U34" s="459"/>
      <c r="V34" s="459"/>
      <c r="W34" s="459"/>
    </row>
    <row r="35" spans="1:23" ht="27" customHeight="1">
      <c r="A35" s="85"/>
      <c r="C35" s="462"/>
      <c r="D35" s="427"/>
      <c r="E35" s="427"/>
      <c r="F35" s="427"/>
      <c r="G35" s="461"/>
      <c r="H35" s="464"/>
      <c r="I35" s="446"/>
      <c r="M35" s="427" t="e">
        <f>IF(ISNUMBER(FIND("/",#REF!,1)),MID(#REF!,1,FIND("/",#REF!,1)-1),#REF!)</f>
        <v>#REF!</v>
      </c>
      <c r="N35" s="427" t="str">
        <f>IF(ISNUMBER(FIND("/",#REF!,1)),MID(#REF!,FIND("/",#REF!,1)+1,LEN(#REF!)),"")</f>
        <v/>
      </c>
      <c r="O35" s="459"/>
      <c r="P35" s="459"/>
      <c r="Q35" s="459"/>
      <c r="R35" s="459"/>
      <c r="S35" s="459"/>
      <c r="T35" s="459"/>
      <c r="U35" s="459"/>
      <c r="V35" s="459"/>
      <c r="W35" s="459"/>
    </row>
    <row r="36" spans="1:23" ht="30.75" customHeight="1">
      <c r="A36" s="85"/>
      <c r="B36" s="461"/>
      <c r="C36" s="462"/>
      <c r="D36" s="427"/>
      <c r="E36" s="427"/>
      <c r="F36" s="427"/>
      <c r="G36" s="461"/>
      <c r="H36" s="464"/>
      <c r="I36" s="446"/>
      <c r="M36" s="427" t="e">
        <f>IF(ISNUMBER(FIND("/",#REF!,1)),MID(#REF!,1,FIND("/",#REF!,1)-1),#REF!)</f>
        <v>#REF!</v>
      </c>
      <c r="N36" s="427" t="str">
        <f>IF(ISNUMBER(FIND("/",#REF!,1)),MID(#REF!,FIND("/",#REF!,1)+1,LEN(#REF!)),"")</f>
        <v/>
      </c>
      <c r="O36" s="459"/>
      <c r="P36" s="459"/>
      <c r="Q36" s="459"/>
      <c r="R36" s="459"/>
      <c r="S36" s="459"/>
      <c r="T36" s="459"/>
      <c r="U36" s="459"/>
      <c r="V36" s="459"/>
      <c r="W36" s="459"/>
    </row>
    <row r="37" spans="1:23" ht="27" customHeight="1">
      <c r="A37" s="85"/>
      <c r="B37" s="461"/>
      <c r="C37" s="462"/>
      <c r="D37" s="427"/>
      <c r="E37" s="427"/>
      <c r="F37" s="427"/>
      <c r="G37" s="461"/>
      <c r="H37" s="464"/>
      <c r="I37" s="446"/>
      <c r="M37" s="427" t="e">
        <f>IF(ISNUMBER(FIND("/",#REF!,1)),MID(#REF!,1,FIND("/",#REF!,1)-1),#REF!)</f>
        <v>#REF!</v>
      </c>
      <c r="N37" s="427" t="str">
        <f>IF(ISNUMBER(FIND("/",#REF!,1)),MID(#REF!,FIND("/",#REF!,1)+1,LEN(#REF!)),"")</f>
        <v/>
      </c>
      <c r="O37" s="459"/>
      <c r="P37" s="459"/>
      <c r="Q37" s="459"/>
      <c r="R37" s="459"/>
      <c r="S37" s="459"/>
      <c r="T37" s="459"/>
      <c r="U37" s="459"/>
      <c r="V37" s="459"/>
      <c r="W37" s="459"/>
    </row>
    <row r="38" spans="1:23" ht="27.75" customHeight="1">
      <c r="A38" s="85"/>
      <c r="B38" s="461"/>
      <c r="C38" s="462"/>
      <c r="D38" s="427"/>
      <c r="E38" s="427"/>
      <c r="F38" s="427"/>
      <c r="G38" s="461"/>
      <c r="H38" s="464"/>
      <c r="I38" s="446"/>
      <c r="M38" s="427" t="e">
        <f>IF(ISNUMBER(FIND("/",#REF!,1)),MID(#REF!,1,FIND("/",#REF!,1)-1),#REF!)</f>
        <v>#REF!</v>
      </c>
      <c r="N38" s="427" t="str">
        <f>IF(ISNUMBER(FIND("/",#REF!,1)),MID(#REF!,FIND("/",#REF!,1)+1,LEN(#REF!)),"")</f>
        <v/>
      </c>
      <c r="O38" s="459"/>
      <c r="P38" s="459"/>
      <c r="Q38" s="459"/>
      <c r="R38" s="459"/>
      <c r="S38" s="459"/>
      <c r="T38" s="459"/>
      <c r="U38" s="459"/>
      <c r="V38" s="459"/>
      <c r="W38" s="459"/>
    </row>
    <row r="39" spans="1:23" ht="27.75" customHeight="1">
      <c r="A39" s="85"/>
      <c r="B39" s="461"/>
      <c r="C39" s="462"/>
      <c r="D39" s="427"/>
      <c r="E39" s="427"/>
      <c r="F39" s="427"/>
      <c r="G39" s="461"/>
      <c r="H39" s="464"/>
      <c r="I39" s="446"/>
      <c r="M39" s="427" t="e">
        <f>IF(ISNUMBER(FIND("/",#REF!,1)),MID(#REF!,1,FIND("/",#REF!,1)-1),#REF!)</f>
        <v>#REF!</v>
      </c>
      <c r="N39" s="427" t="str">
        <f>IF(ISNUMBER(FIND("/",#REF!,1)),MID(#REF!,FIND("/",#REF!,1)+1,LEN(#REF!)),"")</f>
        <v/>
      </c>
      <c r="O39" s="459"/>
      <c r="P39" s="459"/>
      <c r="Q39" s="459"/>
      <c r="R39" s="459"/>
      <c r="S39" s="459"/>
      <c r="T39" s="459"/>
      <c r="U39" s="459"/>
      <c r="V39" s="459"/>
      <c r="W39" s="459"/>
    </row>
    <row r="40" spans="1:23" ht="29.25" customHeight="1">
      <c r="A40" s="85"/>
      <c r="B40" s="461"/>
      <c r="C40" s="462"/>
      <c r="D40" s="427"/>
      <c r="E40" s="427"/>
      <c r="F40" s="427"/>
      <c r="G40" s="461"/>
      <c r="H40" s="464"/>
      <c r="I40" s="446"/>
      <c r="M40" s="427" t="e">
        <f>IF(ISNUMBER(FIND("/",#REF!,1)),MID(#REF!,1,FIND("/",#REF!,1)-1),#REF!)</f>
        <v>#REF!</v>
      </c>
      <c r="N40" s="427" t="str">
        <f>IF(ISNUMBER(FIND("/",#REF!,1)),MID(#REF!,FIND("/",#REF!,1)+1,LEN(#REF!)),"")</f>
        <v/>
      </c>
      <c r="O40" s="459"/>
      <c r="P40" s="459"/>
      <c r="Q40" s="459"/>
      <c r="R40" s="459"/>
      <c r="S40" s="459"/>
      <c r="T40" s="459"/>
      <c r="U40" s="459"/>
      <c r="V40" s="459"/>
      <c r="W40" s="459"/>
    </row>
    <row r="41" spans="1:23" ht="20.100000000000001" customHeight="1">
      <c r="A41" s="85"/>
      <c r="B41" s="461"/>
      <c r="C41" s="462"/>
      <c r="D41" s="427"/>
      <c r="E41" s="427"/>
      <c r="F41" s="427"/>
      <c r="G41" s="461"/>
      <c r="H41" s="464"/>
      <c r="I41" s="446"/>
      <c r="M41" s="427" t="e">
        <f>IF(ISNUMBER(FIND("/",#REF!,1)),MID(#REF!,1,FIND("/",#REF!,1)-1),#REF!)</f>
        <v>#REF!</v>
      </c>
      <c r="N41" s="427" t="str">
        <f>IF(ISNUMBER(FIND("/",#REF!,1)),MID(#REF!,FIND("/",#REF!,1)+1,LEN(#REF!)),"")</f>
        <v/>
      </c>
      <c r="O41" s="459"/>
      <c r="P41" s="459"/>
      <c r="Q41" s="459"/>
      <c r="R41" s="459"/>
      <c r="S41" s="459"/>
      <c r="T41" s="459"/>
      <c r="U41" s="459"/>
      <c r="V41" s="459"/>
      <c r="W41" s="459"/>
    </row>
    <row r="42" spans="1:23" ht="20.100000000000001" customHeight="1">
      <c r="A42" s="85"/>
      <c r="B42" s="461"/>
      <c r="C42" s="462"/>
      <c r="D42" s="427"/>
      <c r="E42" s="427"/>
      <c r="F42" s="427"/>
      <c r="G42" s="461"/>
      <c r="H42" s="464"/>
      <c r="I42" s="446"/>
      <c r="M42" s="427" t="e">
        <f>IF(ISNUMBER(FIND("/",#REF!,1)),MID(#REF!,1,FIND("/",#REF!,1)-1),#REF!)</f>
        <v>#REF!</v>
      </c>
      <c r="N42" s="427" t="str">
        <f>IF(ISNUMBER(FIND("/",#REF!,1)),MID(#REF!,FIND("/",#REF!,1)+1,LEN(#REF!)),"")</f>
        <v/>
      </c>
      <c r="O42" s="459"/>
      <c r="P42" s="459"/>
      <c r="Q42" s="459"/>
      <c r="R42" s="459"/>
      <c r="S42" s="459"/>
      <c r="T42" s="459"/>
      <c r="U42" s="459"/>
      <c r="V42" s="459"/>
      <c r="W42" s="459"/>
    </row>
    <row r="43" spans="1:23">
      <c r="A43" s="85"/>
      <c r="B43" s="461"/>
      <c r="C43" s="462"/>
      <c r="D43" s="427"/>
      <c r="E43" s="427"/>
      <c r="F43" s="427"/>
      <c r="G43" s="461"/>
      <c r="H43" s="464"/>
      <c r="I43" s="446"/>
      <c r="M43" s="427" t="e">
        <f>IF(ISNUMBER(FIND("/",#REF!,1)),MID(#REF!,1,FIND("/",#REF!,1)-1),#REF!)</f>
        <v>#REF!</v>
      </c>
      <c r="N43" s="427" t="str">
        <f>IF(ISNUMBER(FIND("/",#REF!,1)),MID(#REF!,FIND("/",#REF!,1)+1,LEN(#REF!)),"")</f>
        <v/>
      </c>
      <c r="O43" s="459"/>
      <c r="P43" s="459"/>
      <c r="Q43" s="459"/>
      <c r="R43" s="459"/>
      <c r="S43" s="459"/>
      <c r="T43" s="459"/>
      <c r="U43" s="459"/>
      <c r="V43" s="459"/>
      <c r="W43" s="459"/>
    </row>
    <row r="44" spans="1:23" ht="42" customHeight="1">
      <c r="A44" s="85"/>
      <c r="B44" s="461"/>
      <c r="C44" s="462"/>
      <c r="D44" s="427"/>
      <c r="E44" s="427"/>
      <c r="F44" s="427"/>
      <c r="G44" s="461"/>
      <c r="H44" s="464"/>
      <c r="I44" s="446"/>
      <c r="M44" s="427" t="e">
        <f>IF(ISNUMBER(FIND("/",#REF!,1)),MID(#REF!,1,FIND("/",#REF!,1)-1),#REF!)</f>
        <v>#REF!</v>
      </c>
      <c r="N44" s="427" t="str">
        <f>IF(ISNUMBER(FIND("/",#REF!,1)),MID(#REF!,FIND("/",#REF!,1)+1,LEN(#REF!)),"")</f>
        <v/>
      </c>
      <c r="O44" s="459"/>
      <c r="P44" s="459"/>
      <c r="Q44" s="459"/>
      <c r="R44" s="459"/>
      <c r="S44" s="459"/>
      <c r="T44" s="459"/>
      <c r="U44" s="459"/>
      <c r="V44" s="459"/>
      <c r="W44" s="459"/>
    </row>
    <row r="45" spans="1:23" ht="30" customHeight="1">
      <c r="A45" s="85"/>
      <c r="B45" s="461"/>
      <c r="C45" s="462"/>
      <c r="D45" s="427"/>
      <c r="E45" s="427"/>
      <c r="F45" s="427"/>
      <c r="G45" s="461"/>
      <c r="H45" s="464"/>
      <c r="I45" s="446"/>
      <c r="M45" s="427" t="e">
        <f>IF(ISNUMBER(FIND("/",#REF!,1)),MID(#REF!,1,FIND("/",#REF!,1)-1),#REF!)</f>
        <v>#REF!</v>
      </c>
      <c r="N45" s="427" t="str">
        <f>IF(ISNUMBER(FIND("/",#REF!,1)),MID(#REF!,FIND("/",#REF!,1)+1,LEN(#REF!)),"")</f>
        <v/>
      </c>
      <c r="O45" s="459"/>
      <c r="P45" s="459"/>
      <c r="Q45" s="459"/>
      <c r="R45" s="459"/>
      <c r="S45" s="459"/>
      <c r="T45" s="459"/>
      <c r="U45" s="459"/>
      <c r="V45" s="459"/>
      <c r="W45" s="459"/>
    </row>
    <row r="46" spans="1:23" ht="28.5" customHeight="1">
      <c r="A46" s="85"/>
      <c r="B46" s="461"/>
      <c r="C46" s="462"/>
      <c r="D46" s="427"/>
      <c r="E46" s="427"/>
      <c r="F46" s="427"/>
      <c r="G46" s="461"/>
      <c r="H46" s="464"/>
      <c r="I46" s="446"/>
      <c r="M46" s="427" t="e">
        <f>IF(ISNUMBER(FIND("/",#REF!,1)),MID(#REF!,1,FIND("/",#REF!,1)-1),#REF!)</f>
        <v>#REF!</v>
      </c>
      <c r="N46" s="427" t="str">
        <f>IF(ISNUMBER(FIND("/",#REF!,1)),MID(#REF!,FIND("/",#REF!,1)+1,LEN(#REF!)),"")</f>
        <v/>
      </c>
      <c r="O46" s="459"/>
      <c r="P46" s="459"/>
      <c r="Q46" s="459"/>
      <c r="R46" s="459"/>
      <c r="S46" s="459"/>
      <c r="T46" s="459"/>
      <c r="U46" s="459"/>
      <c r="V46" s="459"/>
      <c r="W46" s="459"/>
    </row>
    <row r="47" spans="1:23" ht="40.5" customHeight="1">
      <c r="A47" s="85"/>
      <c r="B47" s="461"/>
      <c r="C47" s="462"/>
      <c r="D47" s="427"/>
      <c r="E47" s="427"/>
      <c r="F47" s="427"/>
      <c r="G47" s="461"/>
      <c r="H47" s="464"/>
      <c r="I47" s="446"/>
      <c r="M47" s="427" t="e">
        <f>IF(ISNUMBER(FIND("/",#REF!,1)),MID(#REF!,1,FIND("/",#REF!,1)-1),#REF!)</f>
        <v>#REF!</v>
      </c>
      <c r="N47" s="427" t="str">
        <f>IF(ISNUMBER(FIND("/",#REF!,1)),MID(#REF!,FIND("/",#REF!,1)+1,LEN(#REF!)),"")</f>
        <v/>
      </c>
      <c r="O47" s="459"/>
      <c r="P47" s="459"/>
      <c r="Q47" s="459"/>
      <c r="R47" s="459"/>
      <c r="S47" s="459"/>
      <c r="T47" s="459"/>
      <c r="U47" s="459"/>
      <c r="V47" s="459"/>
      <c r="W47" s="459"/>
    </row>
    <row r="48" spans="1:23" ht="32.25" customHeight="1">
      <c r="A48" s="85"/>
      <c r="B48" s="461"/>
      <c r="C48" s="462"/>
      <c r="D48" s="427"/>
      <c r="E48" s="427"/>
      <c r="F48" s="427"/>
      <c r="G48" s="461"/>
      <c r="H48" s="464"/>
      <c r="I48" s="446"/>
      <c r="M48" s="427" t="e">
        <f>IF(ISNUMBER(FIND("/",#REF!,1)),MID(#REF!,1,FIND("/",#REF!,1)-1),#REF!)</f>
        <v>#REF!</v>
      </c>
      <c r="N48" s="427" t="str">
        <f>IF(ISNUMBER(FIND("/",#REF!,1)),MID(#REF!,FIND("/",#REF!,1)+1,LEN(#REF!)),"")</f>
        <v/>
      </c>
      <c r="O48" s="459"/>
      <c r="P48" s="459"/>
      <c r="Q48" s="459"/>
      <c r="R48" s="459"/>
      <c r="S48" s="459"/>
      <c r="T48" s="459"/>
      <c r="U48" s="459"/>
      <c r="V48" s="459"/>
      <c r="W48" s="459"/>
    </row>
    <row r="49" spans="1:23" ht="30.75" customHeight="1">
      <c r="A49" s="85"/>
      <c r="B49" s="461"/>
      <c r="C49" s="462"/>
      <c r="D49" s="427"/>
      <c r="E49" s="427"/>
      <c r="F49" s="427"/>
      <c r="G49" s="461"/>
      <c r="H49" s="464"/>
      <c r="I49" s="446"/>
      <c r="O49" s="459"/>
      <c r="P49" s="459"/>
      <c r="Q49" s="459"/>
      <c r="R49" s="459"/>
      <c r="S49" s="459"/>
      <c r="T49" s="459"/>
      <c r="U49" s="459"/>
      <c r="V49" s="459"/>
      <c r="W49" s="459"/>
    </row>
    <row r="50" spans="1:23" ht="27.75" customHeight="1">
      <c r="A50" s="85"/>
      <c r="B50" s="461"/>
      <c r="C50" s="462"/>
      <c r="D50" s="427"/>
      <c r="E50" s="427"/>
      <c r="F50" s="427"/>
      <c r="G50" s="461"/>
      <c r="H50" s="464"/>
      <c r="I50" s="446"/>
      <c r="O50" s="459"/>
      <c r="P50" s="459"/>
      <c r="Q50" s="459"/>
      <c r="R50" s="459"/>
      <c r="S50" s="459"/>
      <c r="T50" s="459"/>
      <c r="U50" s="459"/>
      <c r="V50" s="459"/>
      <c r="W50" s="459"/>
    </row>
    <row r="51" spans="1:23" ht="46.5" customHeight="1">
      <c r="A51" s="85"/>
      <c r="B51" s="461"/>
      <c r="C51" s="462"/>
      <c r="D51" s="427"/>
      <c r="E51" s="427"/>
      <c r="F51" s="427"/>
      <c r="G51" s="461"/>
      <c r="H51" s="464"/>
      <c r="I51" s="446"/>
      <c r="O51" s="459"/>
      <c r="P51" s="459"/>
      <c r="Q51" s="459"/>
      <c r="R51" s="459"/>
      <c r="S51" s="459"/>
      <c r="T51" s="459"/>
      <c r="U51" s="459"/>
      <c r="V51" s="459"/>
      <c r="W51" s="459"/>
    </row>
    <row r="52" spans="1:23" ht="30.75" customHeight="1">
      <c r="A52" s="85"/>
      <c r="B52" s="461"/>
      <c r="C52" s="462"/>
      <c r="D52" s="427"/>
      <c r="E52" s="427"/>
      <c r="F52" s="427"/>
      <c r="G52" s="461"/>
      <c r="H52" s="464"/>
      <c r="I52" s="446"/>
      <c r="O52" s="459"/>
      <c r="P52" s="459"/>
      <c r="Q52" s="459"/>
      <c r="R52" s="459"/>
      <c r="S52" s="459"/>
      <c r="T52" s="459"/>
      <c r="U52" s="459"/>
      <c r="V52" s="459"/>
      <c r="W52" s="459"/>
    </row>
    <row r="53" spans="1:23" ht="42" customHeight="1">
      <c r="A53" s="85"/>
      <c r="B53" s="461"/>
      <c r="C53" s="462"/>
      <c r="D53" s="427"/>
      <c r="E53" s="427"/>
      <c r="F53" s="427"/>
      <c r="G53" s="461"/>
      <c r="H53" s="464"/>
      <c r="I53" s="446"/>
      <c r="O53" s="459"/>
      <c r="P53" s="459"/>
      <c r="Q53" s="459"/>
      <c r="R53" s="459"/>
      <c r="S53" s="459"/>
      <c r="T53" s="459"/>
      <c r="U53" s="459"/>
      <c r="V53" s="459"/>
      <c r="W53" s="459"/>
    </row>
    <row r="54" spans="1:23" ht="45" customHeight="1">
      <c r="A54" s="85"/>
      <c r="B54" s="461"/>
      <c r="C54" s="462"/>
      <c r="D54" s="427"/>
      <c r="E54" s="427"/>
      <c r="F54" s="427"/>
      <c r="G54" s="461"/>
      <c r="H54" s="464"/>
      <c r="I54" s="446"/>
      <c r="O54" s="459"/>
      <c r="P54" s="459"/>
      <c r="Q54" s="459"/>
      <c r="R54" s="459"/>
      <c r="S54" s="459"/>
      <c r="T54" s="459"/>
      <c r="U54" s="459"/>
      <c r="V54" s="459"/>
      <c r="W54" s="459"/>
    </row>
    <row r="55" spans="1:23" ht="41.25" customHeight="1">
      <c r="A55" s="85"/>
      <c r="B55" s="461"/>
      <c r="C55" s="462"/>
      <c r="D55" s="427"/>
      <c r="E55" s="427"/>
      <c r="F55" s="427"/>
      <c r="G55" s="461"/>
      <c r="H55" s="464"/>
      <c r="I55" s="446"/>
      <c r="O55" s="459"/>
      <c r="P55" s="459"/>
      <c r="Q55" s="459"/>
      <c r="R55" s="459"/>
      <c r="S55" s="459"/>
      <c r="T55" s="459"/>
      <c r="U55" s="459"/>
      <c r="V55" s="459"/>
      <c r="W55" s="459"/>
    </row>
    <row r="56" spans="1:23" ht="34.5" customHeight="1">
      <c r="A56" s="85"/>
      <c r="B56" s="461"/>
      <c r="C56" s="462"/>
      <c r="D56" s="427"/>
      <c r="E56" s="427"/>
      <c r="F56" s="427"/>
      <c r="G56" s="461"/>
      <c r="H56" s="464"/>
      <c r="I56" s="446"/>
      <c r="O56" s="459"/>
      <c r="P56" s="459"/>
      <c r="Q56" s="459"/>
      <c r="R56" s="459"/>
      <c r="S56" s="459"/>
      <c r="T56" s="459"/>
      <c r="U56" s="459"/>
      <c r="V56" s="459"/>
      <c r="W56" s="459"/>
    </row>
    <row r="57" spans="1:23" ht="33" customHeight="1">
      <c r="A57" s="85"/>
      <c r="B57" s="461"/>
      <c r="C57" s="462"/>
      <c r="D57" s="427"/>
      <c r="E57" s="427"/>
      <c r="F57" s="427"/>
      <c r="G57" s="461"/>
      <c r="H57" s="464"/>
      <c r="I57" s="446"/>
      <c r="O57" s="459"/>
      <c r="P57" s="459"/>
      <c r="Q57" s="459"/>
      <c r="R57" s="459"/>
      <c r="S57" s="459"/>
      <c r="T57" s="459"/>
      <c r="U57" s="459"/>
      <c r="V57" s="459"/>
      <c r="W57" s="459"/>
    </row>
    <row r="58" spans="1:23" ht="32.25" customHeight="1">
      <c r="A58" s="85"/>
      <c r="B58" s="461"/>
      <c r="C58" s="462"/>
      <c r="D58" s="427"/>
      <c r="E58" s="427"/>
      <c r="F58" s="427"/>
      <c r="G58" s="461"/>
      <c r="H58" s="464"/>
      <c r="I58" s="446"/>
      <c r="O58" s="459"/>
      <c r="P58" s="459"/>
      <c r="Q58" s="459"/>
      <c r="R58" s="459"/>
      <c r="S58" s="459"/>
      <c r="T58" s="459"/>
      <c r="U58" s="459"/>
      <c r="V58" s="459"/>
      <c r="W58" s="459"/>
    </row>
    <row r="59" spans="1:23" ht="45.75" customHeight="1">
      <c r="A59" s="85"/>
      <c r="B59" s="461"/>
      <c r="C59" s="462"/>
      <c r="D59" s="427"/>
      <c r="E59" s="427"/>
      <c r="F59" s="427"/>
      <c r="G59" s="461"/>
      <c r="H59" s="464"/>
      <c r="I59" s="446"/>
      <c r="O59" s="459"/>
      <c r="P59" s="459"/>
      <c r="Q59" s="459"/>
      <c r="R59" s="459"/>
      <c r="S59" s="459"/>
      <c r="T59" s="459"/>
      <c r="U59" s="459"/>
      <c r="V59" s="459"/>
      <c r="W59" s="459"/>
    </row>
    <row r="60" spans="1:23" ht="29.25" customHeight="1">
      <c r="A60" s="85"/>
      <c r="B60" s="461"/>
      <c r="C60" s="462"/>
      <c r="D60" s="427"/>
      <c r="E60" s="427"/>
      <c r="F60" s="427"/>
      <c r="G60" s="461"/>
      <c r="H60" s="464"/>
      <c r="I60" s="446"/>
      <c r="O60" s="459"/>
      <c r="P60" s="459"/>
      <c r="Q60" s="459"/>
      <c r="R60" s="459"/>
      <c r="S60" s="459"/>
      <c r="T60" s="459"/>
      <c r="U60" s="459"/>
      <c r="V60" s="459"/>
      <c r="W60" s="459"/>
    </row>
    <row r="61" spans="1:23" ht="46.5" customHeight="1">
      <c r="A61" s="85"/>
      <c r="B61" s="461"/>
      <c r="C61" s="462"/>
      <c r="D61" s="427"/>
      <c r="E61" s="427"/>
      <c r="F61" s="427"/>
      <c r="G61" s="461"/>
      <c r="H61" s="464"/>
      <c r="I61" s="446"/>
      <c r="O61" s="459"/>
      <c r="P61" s="459"/>
      <c r="Q61" s="459"/>
      <c r="R61" s="459"/>
      <c r="S61" s="459"/>
      <c r="T61" s="459"/>
      <c r="U61" s="459"/>
      <c r="V61" s="459"/>
      <c r="W61" s="459"/>
    </row>
    <row r="62" spans="1:23" ht="29.25" customHeight="1">
      <c r="A62" s="85"/>
      <c r="B62" s="461"/>
      <c r="C62" s="462"/>
      <c r="D62" s="427"/>
      <c r="E62" s="427"/>
      <c r="F62" s="427"/>
      <c r="G62" s="461"/>
      <c r="H62" s="464"/>
      <c r="I62" s="446"/>
      <c r="O62" s="459"/>
      <c r="P62" s="459"/>
      <c r="Q62" s="459"/>
      <c r="R62" s="459"/>
      <c r="S62" s="459"/>
      <c r="T62" s="459"/>
      <c r="U62" s="459"/>
      <c r="V62" s="459"/>
      <c r="W62" s="459"/>
    </row>
    <row r="63" spans="1:23" ht="29.25" customHeight="1">
      <c r="A63" s="85"/>
      <c r="B63" s="461"/>
      <c r="C63" s="462"/>
      <c r="D63" s="427"/>
      <c r="E63" s="427"/>
      <c r="F63" s="427"/>
      <c r="G63" s="461"/>
      <c r="H63" s="464"/>
      <c r="I63" s="446"/>
      <c r="O63" s="459"/>
      <c r="P63" s="459"/>
      <c r="Q63" s="459"/>
      <c r="R63" s="459"/>
      <c r="S63" s="459"/>
      <c r="T63" s="459"/>
      <c r="U63" s="459"/>
      <c r="V63" s="459"/>
      <c r="W63" s="459"/>
    </row>
    <row r="64" spans="1:23" ht="29.25" customHeight="1">
      <c r="A64" s="85"/>
      <c r="B64" s="461"/>
      <c r="C64" s="462"/>
      <c r="D64" s="427"/>
      <c r="E64" s="427"/>
      <c r="F64" s="427"/>
      <c r="G64" s="461"/>
      <c r="H64" s="464"/>
      <c r="I64" s="446"/>
      <c r="O64" s="459"/>
      <c r="P64" s="459"/>
      <c r="Q64" s="459"/>
      <c r="R64" s="459"/>
      <c r="S64" s="459"/>
      <c r="T64" s="459"/>
      <c r="U64" s="459"/>
      <c r="V64" s="459"/>
      <c r="W64" s="459"/>
    </row>
    <row r="65" spans="1:23" ht="29.25" customHeight="1">
      <c r="A65" s="85"/>
      <c r="B65" s="461"/>
      <c r="C65" s="462"/>
      <c r="D65" s="427"/>
      <c r="E65" s="427"/>
      <c r="F65" s="427"/>
      <c r="G65" s="461"/>
      <c r="H65" s="464"/>
      <c r="I65" s="446"/>
      <c r="O65" s="459"/>
      <c r="P65" s="459"/>
      <c r="Q65" s="459"/>
      <c r="R65" s="459"/>
      <c r="S65" s="459"/>
      <c r="T65" s="459"/>
      <c r="U65" s="459"/>
      <c r="V65" s="459"/>
      <c r="W65" s="459"/>
    </row>
    <row r="66" spans="1:23" ht="29.25" customHeight="1">
      <c r="A66" s="85"/>
      <c r="B66" s="461"/>
      <c r="C66" s="462"/>
      <c r="D66" s="427"/>
      <c r="E66" s="427"/>
      <c r="F66" s="427"/>
      <c r="G66" s="461"/>
      <c r="H66" s="464"/>
      <c r="I66" s="446"/>
      <c r="O66" s="459"/>
      <c r="P66" s="459"/>
      <c r="Q66" s="459"/>
      <c r="R66" s="459"/>
      <c r="S66" s="459"/>
      <c r="T66" s="459"/>
      <c r="U66" s="459"/>
      <c r="V66" s="459"/>
      <c r="W66" s="459"/>
    </row>
    <row r="67" spans="1:23" ht="29.25" customHeight="1">
      <c r="A67" s="85"/>
      <c r="B67" s="461"/>
      <c r="C67" s="462"/>
      <c r="D67" s="427"/>
      <c r="E67" s="427"/>
      <c r="F67" s="427"/>
      <c r="G67" s="461"/>
      <c r="H67" s="464"/>
      <c r="I67" s="446"/>
      <c r="O67" s="459"/>
      <c r="P67" s="459"/>
      <c r="Q67" s="459"/>
      <c r="R67" s="459"/>
      <c r="S67" s="459"/>
      <c r="T67" s="459"/>
      <c r="U67" s="459"/>
      <c r="V67" s="459"/>
      <c r="W67" s="459"/>
    </row>
    <row r="68" spans="1:23" ht="29.25" customHeight="1">
      <c r="A68" s="85"/>
      <c r="B68" s="461"/>
      <c r="C68" s="462"/>
      <c r="D68" s="427"/>
      <c r="E68" s="427"/>
      <c r="F68" s="427"/>
      <c r="G68" s="461"/>
      <c r="H68" s="464"/>
      <c r="I68" s="446"/>
      <c r="O68" s="459"/>
      <c r="P68" s="459"/>
      <c r="Q68" s="459"/>
      <c r="R68" s="459"/>
      <c r="S68" s="459"/>
      <c r="T68" s="459"/>
      <c r="U68" s="459"/>
      <c r="V68" s="459"/>
      <c r="W68" s="459"/>
    </row>
    <row r="69" spans="1:23" ht="29.25" customHeight="1">
      <c r="A69" s="85"/>
      <c r="B69" s="461"/>
      <c r="C69" s="462"/>
      <c r="D69" s="427"/>
      <c r="E69" s="427"/>
      <c r="F69" s="427"/>
      <c r="G69" s="461"/>
      <c r="H69" s="464"/>
      <c r="I69" s="446"/>
      <c r="O69" s="459"/>
      <c r="P69" s="459"/>
      <c r="Q69" s="459"/>
      <c r="R69" s="459"/>
      <c r="S69" s="459"/>
      <c r="T69" s="459"/>
      <c r="U69" s="459"/>
      <c r="V69" s="459"/>
      <c r="W69" s="459"/>
    </row>
    <row r="70" spans="1:23" ht="29.25" customHeight="1">
      <c r="A70" s="85"/>
      <c r="B70" s="461"/>
      <c r="C70" s="462"/>
      <c r="D70" s="427"/>
      <c r="E70" s="427"/>
      <c r="F70" s="427"/>
      <c r="G70" s="461"/>
      <c r="H70" s="464"/>
      <c r="I70" s="446"/>
      <c r="O70" s="459"/>
      <c r="P70" s="459"/>
      <c r="Q70" s="459"/>
      <c r="R70" s="459"/>
      <c r="S70" s="459"/>
      <c r="T70" s="459"/>
      <c r="U70" s="459"/>
      <c r="V70" s="459"/>
      <c r="W70" s="459"/>
    </row>
    <row r="71" spans="1:23" ht="29.25" customHeight="1">
      <c r="A71" s="85"/>
      <c r="B71" s="461"/>
      <c r="C71" s="462"/>
      <c r="D71" s="427"/>
      <c r="E71" s="427"/>
      <c r="F71" s="427"/>
      <c r="G71" s="461"/>
      <c r="H71" s="464"/>
      <c r="I71" s="446"/>
      <c r="O71" s="459"/>
      <c r="P71" s="459"/>
      <c r="Q71" s="459"/>
      <c r="R71" s="459"/>
      <c r="S71" s="459"/>
      <c r="T71" s="459"/>
      <c r="U71" s="459"/>
      <c r="V71" s="459"/>
      <c r="W71" s="459"/>
    </row>
    <row r="72" spans="1:23" ht="29.25" customHeight="1">
      <c r="A72" s="85"/>
      <c r="B72" s="461"/>
      <c r="C72" s="462"/>
      <c r="D72" s="427"/>
      <c r="E72" s="427"/>
      <c r="F72" s="427"/>
      <c r="G72" s="461"/>
      <c r="H72" s="464"/>
      <c r="I72" s="446"/>
      <c r="O72" s="459"/>
      <c r="P72" s="459"/>
      <c r="Q72" s="459"/>
      <c r="R72" s="459"/>
      <c r="S72" s="459"/>
      <c r="T72" s="459"/>
      <c r="U72" s="459"/>
      <c r="V72" s="459"/>
      <c r="W72" s="459"/>
    </row>
    <row r="73" spans="1:23" ht="29.25" customHeight="1">
      <c r="A73" s="85"/>
      <c r="B73" s="461"/>
      <c r="C73" s="462"/>
      <c r="D73" s="427"/>
      <c r="E73" s="427"/>
      <c r="F73" s="427"/>
      <c r="G73" s="461"/>
      <c r="H73" s="464"/>
      <c r="I73" s="446"/>
      <c r="O73" s="459"/>
      <c r="P73" s="459"/>
      <c r="Q73" s="459"/>
      <c r="R73" s="459"/>
      <c r="S73" s="459"/>
      <c r="T73" s="459"/>
      <c r="U73" s="459"/>
      <c r="V73" s="459"/>
      <c r="W73" s="459"/>
    </row>
    <row r="74" spans="1:23" ht="39.75" customHeight="1">
      <c r="A74" s="85"/>
      <c r="B74" s="461"/>
      <c r="C74" s="462"/>
      <c r="D74" s="427"/>
      <c r="E74" s="427"/>
      <c r="F74" s="427"/>
      <c r="G74" s="461"/>
      <c r="H74" s="464"/>
      <c r="I74" s="446"/>
      <c r="M74" s="427" t="e">
        <f>IF(ISNUMBER(FIND("/",#REF!,1)),MID(#REF!,1,FIND("/",#REF!,1)-1),#REF!)</f>
        <v>#REF!</v>
      </c>
      <c r="N74" s="427" t="str">
        <f>IF(ISNUMBER(FIND("/",#REF!,1)),MID(#REF!,FIND("/",#REF!,1)+1,LEN(#REF!)),"")</f>
        <v/>
      </c>
      <c r="O74" s="459"/>
      <c r="P74" s="459"/>
      <c r="Q74" s="459"/>
      <c r="R74" s="459"/>
      <c r="S74" s="459"/>
      <c r="T74" s="459"/>
      <c r="U74" s="459"/>
      <c r="V74" s="459"/>
      <c r="W74" s="459"/>
    </row>
    <row r="75" spans="1:23" ht="35.25" customHeight="1">
      <c r="A75" s="85"/>
      <c r="B75" s="461"/>
      <c r="C75" s="462"/>
      <c r="D75" s="427"/>
      <c r="E75" s="427"/>
      <c r="F75" s="427"/>
      <c r="G75" s="461"/>
      <c r="H75" s="464"/>
      <c r="I75" s="446"/>
      <c r="M75" s="427" t="e">
        <f>IF(ISNUMBER(FIND("/",#REF!,1)),MID(#REF!,1,FIND("/",#REF!,1)-1),#REF!)</f>
        <v>#REF!</v>
      </c>
      <c r="N75" s="427" t="str">
        <f>IF(ISNUMBER(FIND("/",#REF!,1)),MID(#REF!,FIND("/",#REF!,1)+1,LEN(#REF!)),"")</f>
        <v/>
      </c>
      <c r="O75" s="459"/>
      <c r="P75" s="459"/>
      <c r="Q75" s="459"/>
      <c r="R75" s="459"/>
      <c r="S75" s="459"/>
      <c r="T75" s="459"/>
      <c r="U75" s="459"/>
      <c r="V75" s="459"/>
      <c r="W75" s="459"/>
    </row>
    <row r="76" spans="1:23" ht="20.100000000000001" customHeight="1">
      <c r="A76" s="85"/>
      <c r="B76" s="461"/>
      <c r="C76" s="462"/>
      <c r="D76" s="427"/>
      <c r="E76" s="427"/>
      <c r="F76" s="427"/>
      <c r="G76" s="461"/>
      <c r="H76" s="464"/>
      <c r="I76" s="446"/>
      <c r="M76" s="427" t="e">
        <f>IF(ISNUMBER(FIND("/",#REF!,1)),MID(#REF!,1,FIND("/",#REF!,1)-1),#REF!)</f>
        <v>#REF!</v>
      </c>
      <c r="N76" s="427" t="str">
        <f>IF(ISNUMBER(FIND("/",#REF!,1)),MID(#REF!,FIND("/",#REF!,1)+1,LEN(#REF!)),"")</f>
        <v/>
      </c>
      <c r="O76" s="459"/>
      <c r="P76" s="459"/>
      <c r="Q76" s="459"/>
      <c r="R76" s="459"/>
      <c r="S76" s="459"/>
      <c r="T76" s="459"/>
      <c r="U76" s="459"/>
      <c r="V76" s="459"/>
      <c r="W76" s="459"/>
    </row>
    <row r="77" spans="1:23" ht="20.100000000000001" customHeight="1">
      <c r="A77" s="85"/>
      <c r="B77" s="461"/>
      <c r="C77" s="462"/>
      <c r="D77" s="427"/>
      <c r="E77" s="427"/>
      <c r="F77" s="427"/>
      <c r="G77" s="461"/>
      <c r="H77" s="464"/>
      <c r="I77" s="446"/>
      <c r="M77" s="427" t="e">
        <f>IF(ISNUMBER(FIND("/",#REF!,1)),MID(#REF!,1,FIND("/",#REF!,1)-1),#REF!)</f>
        <v>#REF!</v>
      </c>
      <c r="N77" s="427" t="str">
        <f>IF(ISNUMBER(FIND("/",#REF!,1)),MID(#REF!,FIND("/",#REF!,1)+1,LEN(#REF!)),"")</f>
        <v/>
      </c>
      <c r="O77" s="459"/>
      <c r="P77" s="459"/>
      <c r="Q77" s="459"/>
      <c r="R77" s="459"/>
      <c r="S77" s="459"/>
      <c r="T77" s="459"/>
      <c r="U77" s="459"/>
      <c r="V77" s="459"/>
      <c r="W77" s="459"/>
    </row>
    <row r="78" spans="1:23" ht="20.100000000000001" customHeight="1">
      <c r="A78" s="85"/>
      <c r="B78" s="461"/>
      <c r="C78" s="462"/>
      <c r="D78" s="427"/>
      <c r="E78" s="427"/>
      <c r="F78" s="427"/>
      <c r="G78" s="461"/>
      <c r="H78" s="464"/>
      <c r="I78" s="446"/>
      <c r="M78" s="427" t="e">
        <f>IF(ISNUMBER(FIND("/",#REF!,1)),MID(#REF!,1,FIND("/",#REF!,1)-1),#REF!)</f>
        <v>#REF!</v>
      </c>
      <c r="N78" s="427" t="str">
        <f>IF(ISNUMBER(FIND("/",#REF!,1)),MID(#REF!,FIND("/",#REF!,1)+1,LEN(#REF!)),"")</f>
        <v/>
      </c>
      <c r="O78" s="459"/>
      <c r="P78" s="459"/>
      <c r="Q78" s="459"/>
      <c r="R78" s="459"/>
      <c r="S78" s="459"/>
      <c r="T78" s="459"/>
      <c r="U78" s="459"/>
      <c r="V78" s="459"/>
      <c r="W78" s="459"/>
    </row>
    <row r="79" spans="1:23" ht="37.5" customHeight="1">
      <c r="A79" s="85"/>
      <c r="B79" s="461"/>
      <c r="C79" s="462"/>
      <c r="D79" s="427"/>
      <c r="E79" s="427"/>
      <c r="F79" s="427"/>
      <c r="G79" s="461"/>
      <c r="H79" s="464"/>
      <c r="I79" s="446"/>
      <c r="M79" s="427" t="e">
        <f>IF(ISNUMBER(FIND("/",#REF!,1)),MID(#REF!,1,FIND("/",#REF!,1)-1),#REF!)</f>
        <v>#REF!</v>
      </c>
      <c r="N79" s="427" t="str">
        <f>IF(ISNUMBER(FIND("/",#REF!,1)),MID(#REF!,FIND("/",#REF!,1)+1,LEN(#REF!)),"")</f>
        <v/>
      </c>
      <c r="O79" s="459"/>
      <c r="P79" s="459"/>
      <c r="Q79" s="459"/>
      <c r="R79" s="459"/>
      <c r="S79" s="459"/>
      <c r="T79" s="459"/>
      <c r="U79" s="459"/>
      <c r="V79" s="459"/>
      <c r="W79" s="459"/>
    </row>
    <row r="80" spans="1:23" ht="20.100000000000001" customHeight="1">
      <c r="A80" s="85"/>
      <c r="B80" s="461"/>
      <c r="C80" s="462"/>
      <c r="D80" s="427"/>
      <c r="E80" s="427"/>
      <c r="F80" s="427"/>
      <c r="G80" s="461"/>
      <c r="H80" s="464"/>
      <c r="I80" s="446"/>
      <c r="M80" s="427" t="e">
        <f>IF(ISNUMBER(FIND("/",#REF!,1)),MID(#REF!,1,FIND("/",#REF!,1)-1),#REF!)</f>
        <v>#REF!</v>
      </c>
      <c r="N80" s="427" t="str">
        <f>IF(ISNUMBER(FIND("/",#REF!,1)),MID(#REF!,FIND("/",#REF!,1)+1,LEN(#REF!)),"")</f>
        <v/>
      </c>
      <c r="O80" s="459"/>
      <c r="P80" s="459"/>
      <c r="Q80" s="459"/>
      <c r="R80" s="459"/>
      <c r="S80" s="459"/>
      <c r="T80" s="459"/>
      <c r="U80" s="459"/>
      <c r="V80" s="459"/>
      <c r="W80" s="459"/>
    </row>
    <row r="81" spans="1:23" ht="20.100000000000001" customHeight="1">
      <c r="A81" s="85"/>
      <c r="B81" s="461"/>
      <c r="C81" s="462"/>
      <c r="D81" s="427"/>
      <c r="E81" s="427"/>
      <c r="F81" s="427"/>
      <c r="G81" s="461"/>
      <c r="H81" s="464"/>
      <c r="I81" s="446"/>
      <c r="M81" s="427" t="e">
        <f>IF(ISNUMBER(FIND("/",#REF!,1)),MID(#REF!,1,FIND("/",#REF!,1)-1),#REF!)</f>
        <v>#REF!</v>
      </c>
      <c r="N81" s="427" t="str">
        <f>IF(ISNUMBER(FIND("/",#REF!,1)),MID(#REF!,FIND("/",#REF!,1)+1,LEN(#REF!)),"")</f>
        <v/>
      </c>
      <c r="O81" s="459"/>
      <c r="P81" s="459"/>
      <c r="Q81" s="459"/>
      <c r="R81" s="459"/>
      <c r="S81" s="459"/>
      <c r="T81" s="459"/>
      <c r="U81" s="459"/>
      <c r="V81" s="459"/>
      <c r="W81" s="459"/>
    </row>
    <row r="82" spans="1:23" ht="20.100000000000001" customHeight="1">
      <c r="A82" s="85"/>
      <c r="B82" s="461"/>
      <c r="C82" s="462"/>
      <c r="D82" s="427"/>
      <c r="E82" s="427"/>
      <c r="F82" s="427"/>
      <c r="G82" s="461"/>
      <c r="H82" s="464"/>
      <c r="I82" s="446"/>
      <c r="O82" s="459"/>
      <c r="P82" s="459"/>
      <c r="Q82" s="459"/>
      <c r="R82" s="459"/>
      <c r="S82" s="459"/>
      <c r="T82" s="459"/>
      <c r="U82" s="459"/>
      <c r="V82" s="459"/>
      <c r="W82" s="459"/>
    </row>
    <row r="83" spans="1:23" ht="20.100000000000001" customHeight="1">
      <c r="A83" s="85"/>
      <c r="B83" s="461"/>
      <c r="C83" s="462"/>
      <c r="D83" s="427"/>
      <c r="E83" s="427"/>
      <c r="F83" s="427"/>
      <c r="G83" s="461"/>
      <c r="H83" s="464"/>
      <c r="I83" s="446"/>
      <c r="O83" s="459"/>
      <c r="P83" s="459"/>
      <c r="Q83" s="459"/>
      <c r="R83" s="459"/>
      <c r="S83" s="459"/>
      <c r="T83" s="459"/>
      <c r="U83" s="459"/>
      <c r="V83" s="459"/>
      <c r="W83" s="459"/>
    </row>
    <row r="84" spans="1:23" ht="20.100000000000001" customHeight="1">
      <c r="A84" s="85"/>
      <c r="B84" s="461"/>
      <c r="C84" s="462"/>
      <c r="D84" s="427"/>
      <c r="E84" s="427"/>
      <c r="F84" s="427"/>
      <c r="G84" s="461"/>
      <c r="H84" s="464"/>
      <c r="I84" s="446"/>
      <c r="O84" s="459"/>
      <c r="P84" s="459"/>
      <c r="Q84" s="459"/>
      <c r="R84" s="459"/>
      <c r="S84" s="459"/>
      <c r="T84" s="459"/>
      <c r="U84" s="459"/>
      <c r="V84" s="459"/>
      <c r="W84" s="459"/>
    </row>
    <row r="85" spans="1:23" ht="20.100000000000001" customHeight="1">
      <c r="A85" s="85"/>
      <c r="B85" s="461"/>
      <c r="C85" s="462"/>
      <c r="D85" s="427"/>
      <c r="E85" s="427"/>
      <c r="F85" s="427"/>
      <c r="G85" s="461"/>
      <c r="H85" s="464"/>
      <c r="I85" s="446"/>
      <c r="O85" s="459"/>
      <c r="P85" s="459"/>
      <c r="Q85" s="459"/>
      <c r="R85" s="459"/>
      <c r="S85" s="459"/>
      <c r="T85" s="459"/>
      <c r="U85" s="459"/>
      <c r="V85" s="459"/>
      <c r="W85" s="459"/>
    </row>
    <row r="86" spans="1:23" ht="20.100000000000001" customHeight="1">
      <c r="A86" s="85"/>
      <c r="B86" s="461"/>
      <c r="C86" s="462"/>
      <c r="D86" s="427"/>
      <c r="E86" s="427"/>
      <c r="F86" s="427"/>
      <c r="G86" s="461"/>
      <c r="H86" s="464"/>
      <c r="I86" s="446"/>
      <c r="O86" s="459"/>
      <c r="P86" s="459"/>
      <c r="Q86" s="459"/>
      <c r="R86" s="459"/>
      <c r="S86" s="459"/>
      <c r="T86" s="459"/>
      <c r="U86" s="459"/>
      <c r="V86" s="459"/>
      <c r="W86" s="459"/>
    </row>
    <row r="87" spans="1:23">
      <c r="A87" s="85"/>
      <c r="B87" s="461"/>
      <c r="C87" s="462"/>
      <c r="D87" s="427"/>
      <c r="E87" s="427"/>
      <c r="F87" s="427"/>
      <c r="G87" s="461"/>
      <c r="H87" s="464"/>
      <c r="I87" s="446"/>
      <c r="O87" s="459"/>
      <c r="P87" s="459"/>
      <c r="Q87" s="459"/>
      <c r="R87" s="459"/>
      <c r="S87" s="459"/>
      <c r="T87" s="459"/>
      <c r="U87" s="459"/>
      <c r="V87" s="459"/>
      <c r="W87" s="459"/>
    </row>
    <row r="88" spans="1:23" ht="20.100000000000001" customHeight="1">
      <c r="A88" s="85"/>
      <c r="B88" s="461"/>
      <c r="C88" s="462"/>
      <c r="D88" s="427"/>
      <c r="E88" s="427"/>
      <c r="F88" s="427"/>
      <c r="G88" s="461"/>
      <c r="H88" s="464"/>
      <c r="I88" s="446"/>
      <c r="O88" s="459"/>
      <c r="P88" s="459"/>
      <c r="Q88" s="459"/>
      <c r="R88" s="459"/>
      <c r="S88" s="459"/>
      <c r="T88" s="459"/>
      <c r="U88" s="459"/>
      <c r="V88" s="459"/>
      <c r="W88" s="459"/>
    </row>
    <row r="89" spans="1:23" ht="20.100000000000001" customHeight="1">
      <c r="A89" s="85"/>
      <c r="B89" s="509"/>
      <c r="C89" s="510"/>
      <c r="D89" s="427"/>
      <c r="E89" s="427"/>
      <c r="F89" s="427"/>
      <c r="G89" s="461"/>
      <c r="H89" s="511"/>
      <c r="I89" s="446"/>
      <c r="J89" s="466"/>
      <c r="O89" s="459"/>
      <c r="P89" s="459"/>
      <c r="Q89" s="459"/>
      <c r="R89" s="459"/>
      <c r="S89" s="459"/>
      <c r="T89" s="459"/>
      <c r="U89" s="459"/>
      <c r="V89" s="459"/>
      <c r="W89" s="459"/>
    </row>
    <row r="90" spans="1:23">
      <c r="A90" s="85"/>
      <c r="B90" s="461"/>
      <c r="C90" s="477"/>
      <c r="D90" s="427"/>
      <c r="E90" s="427"/>
      <c r="F90" s="427"/>
      <c r="G90" s="461"/>
      <c r="H90" s="463"/>
      <c r="I90" s="446"/>
      <c r="O90" s="459"/>
      <c r="P90" s="459"/>
      <c r="Q90" s="459"/>
      <c r="R90" s="459"/>
      <c r="S90" s="459"/>
      <c r="T90" s="459"/>
      <c r="U90" s="459"/>
      <c r="V90" s="459"/>
      <c r="W90" s="459"/>
    </row>
    <row r="91" spans="1:23" ht="20.100000000000001" customHeight="1">
      <c r="A91" s="85"/>
      <c r="B91" s="461"/>
      <c r="C91" s="477"/>
      <c r="D91" s="427"/>
      <c r="E91" s="427"/>
      <c r="F91" s="427"/>
      <c r="G91" s="461"/>
      <c r="H91" s="463"/>
      <c r="I91" s="446"/>
      <c r="O91" s="459"/>
      <c r="P91" s="459"/>
      <c r="Q91" s="459"/>
      <c r="R91" s="459"/>
      <c r="S91" s="459"/>
      <c r="T91" s="459"/>
      <c r="U91" s="459"/>
      <c r="V91" s="459"/>
      <c r="W91" s="459"/>
    </row>
    <row r="92" spans="1:23" ht="20.100000000000001" customHeight="1">
      <c r="A92" s="85"/>
      <c r="B92" s="461"/>
      <c r="C92" s="477"/>
      <c r="D92" s="427"/>
      <c r="E92" s="427"/>
      <c r="F92" s="427"/>
      <c r="G92" s="461"/>
      <c r="H92" s="463"/>
      <c r="I92" s="446"/>
      <c r="O92" s="459"/>
      <c r="P92" s="459"/>
      <c r="Q92" s="459"/>
      <c r="R92" s="459"/>
      <c r="S92" s="459"/>
      <c r="T92" s="459"/>
      <c r="U92" s="459"/>
      <c r="V92" s="459"/>
      <c r="W92" s="459"/>
    </row>
    <row r="93" spans="1:23">
      <c r="A93" s="85"/>
      <c r="B93" s="461"/>
      <c r="C93" s="477"/>
      <c r="D93" s="427"/>
      <c r="E93" s="427"/>
      <c r="F93" s="427"/>
      <c r="G93" s="461"/>
      <c r="H93" s="463"/>
      <c r="I93" s="446"/>
      <c r="O93" s="459"/>
      <c r="P93" s="459"/>
      <c r="Q93" s="459"/>
      <c r="R93" s="459"/>
      <c r="S93" s="459"/>
      <c r="T93" s="459"/>
      <c r="U93" s="459"/>
      <c r="V93" s="459"/>
      <c r="W93" s="459"/>
    </row>
    <row r="94" spans="1:23" ht="21" customHeight="1">
      <c r="A94" s="85"/>
      <c r="B94" s="461"/>
      <c r="C94" s="477"/>
      <c r="D94" s="427"/>
      <c r="E94" s="427"/>
      <c r="F94" s="427"/>
      <c r="G94" s="461"/>
      <c r="H94" s="463"/>
      <c r="I94" s="446"/>
      <c r="O94" s="459"/>
      <c r="P94" s="459"/>
      <c r="Q94" s="459"/>
      <c r="R94" s="459"/>
      <c r="S94" s="459"/>
      <c r="T94" s="459"/>
      <c r="U94" s="459"/>
      <c r="V94" s="459"/>
      <c r="W94" s="459"/>
    </row>
    <row r="95" spans="1:23">
      <c r="A95" s="85"/>
      <c r="B95" s="461"/>
      <c r="C95" s="477"/>
      <c r="D95" s="427"/>
      <c r="E95" s="427"/>
      <c r="F95" s="427"/>
      <c r="G95" s="461"/>
      <c r="H95" s="463"/>
      <c r="I95" s="446"/>
      <c r="O95" s="459"/>
      <c r="P95" s="459"/>
      <c r="Q95" s="459"/>
      <c r="R95" s="459"/>
      <c r="S95" s="459"/>
      <c r="T95" s="459"/>
      <c r="U95" s="459"/>
      <c r="V95" s="459"/>
      <c r="W95" s="459"/>
    </row>
    <row r="96" spans="1:23" ht="21" customHeight="1">
      <c r="A96" s="85"/>
      <c r="B96" s="509"/>
      <c r="C96" s="512"/>
      <c r="D96" s="427"/>
      <c r="E96" s="427"/>
      <c r="F96" s="427"/>
      <c r="G96" s="461"/>
      <c r="H96" s="511"/>
      <c r="I96" s="446"/>
      <c r="O96" s="459"/>
      <c r="P96" s="459"/>
      <c r="Q96" s="459"/>
      <c r="R96" s="459"/>
      <c r="S96" s="459"/>
      <c r="T96" s="459"/>
      <c r="U96" s="459"/>
      <c r="V96" s="459"/>
      <c r="W96" s="459"/>
    </row>
    <row r="97" spans="1:23">
      <c r="A97" s="85"/>
      <c r="B97" s="461"/>
      <c r="C97" s="462"/>
      <c r="D97" s="427"/>
      <c r="E97" s="427"/>
      <c r="F97" s="427"/>
      <c r="G97" s="461"/>
      <c r="H97" s="463"/>
      <c r="I97" s="446"/>
      <c r="J97" s="464"/>
      <c r="O97" s="459"/>
      <c r="P97" s="459"/>
      <c r="Q97" s="459"/>
      <c r="R97" s="459"/>
      <c r="S97" s="459"/>
      <c r="T97" s="459"/>
      <c r="U97" s="459"/>
      <c r="V97" s="459"/>
      <c r="W97" s="459"/>
    </row>
    <row r="98" spans="1:23" ht="21" customHeight="1">
      <c r="A98" s="85"/>
      <c r="B98" s="461"/>
      <c r="C98" s="462"/>
      <c r="D98" s="427"/>
      <c r="E98" s="427"/>
      <c r="F98" s="427"/>
      <c r="G98" s="461"/>
      <c r="H98" s="463"/>
      <c r="I98" s="446"/>
      <c r="J98" s="464"/>
      <c r="O98" s="459"/>
      <c r="P98" s="459"/>
      <c r="Q98" s="459"/>
      <c r="R98" s="459"/>
      <c r="S98" s="459"/>
      <c r="T98" s="459"/>
      <c r="U98" s="459"/>
      <c r="V98" s="459"/>
      <c r="W98" s="459"/>
    </row>
    <row r="99" spans="1:23">
      <c r="A99" s="85"/>
      <c r="B99" s="461"/>
      <c r="C99" s="462"/>
      <c r="D99" s="427"/>
      <c r="E99" s="427"/>
      <c r="F99" s="427"/>
      <c r="G99" s="461"/>
      <c r="H99" s="463"/>
      <c r="I99" s="446"/>
      <c r="J99" s="464"/>
      <c r="O99" s="459"/>
      <c r="P99" s="459"/>
      <c r="Q99" s="459"/>
      <c r="R99" s="459"/>
      <c r="S99" s="459"/>
      <c r="T99" s="459"/>
      <c r="U99" s="459"/>
      <c r="V99" s="459"/>
      <c r="W99" s="459"/>
    </row>
    <row r="100" spans="1:23" ht="20.100000000000001" customHeight="1">
      <c r="A100" s="85"/>
      <c r="B100" s="461"/>
      <c r="C100" s="462"/>
      <c r="D100" s="427"/>
      <c r="E100" s="427"/>
      <c r="F100" s="427"/>
      <c r="G100" s="461"/>
      <c r="H100" s="463"/>
      <c r="I100" s="446"/>
      <c r="J100" s="464"/>
      <c r="O100" s="459"/>
      <c r="P100" s="459"/>
      <c r="Q100" s="459"/>
      <c r="R100" s="459"/>
      <c r="S100" s="459"/>
      <c r="T100" s="459"/>
      <c r="U100" s="459"/>
      <c r="V100" s="459"/>
      <c r="W100" s="459"/>
    </row>
    <row r="101" spans="1:23" ht="20.100000000000001" customHeight="1">
      <c r="A101" s="85"/>
      <c r="B101" s="461"/>
      <c r="C101" s="462"/>
      <c r="D101" s="427"/>
      <c r="E101" s="427"/>
      <c r="F101" s="427"/>
      <c r="G101" s="461"/>
      <c r="H101" s="463"/>
      <c r="I101" s="446"/>
      <c r="J101" s="464"/>
      <c r="O101" s="459"/>
      <c r="P101" s="459"/>
      <c r="Q101" s="459"/>
      <c r="R101" s="459"/>
      <c r="S101" s="459"/>
      <c r="T101" s="459"/>
      <c r="U101" s="459"/>
      <c r="V101" s="459"/>
      <c r="W101" s="459"/>
    </row>
    <row r="102" spans="1:23" ht="20.100000000000001" customHeight="1">
      <c r="A102" s="85"/>
      <c r="B102" s="461"/>
      <c r="C102" s="462"/>
      <c r="D102" s="427"/>
      <c r="E102" s="427"/>
      <c r="F102" s="427"/>
      <c r="G102" s="461"/>
      <c r="H102" s="463"/>
      <c r="I102" s="446"/>
      <c r="J102" s="464"/>
      <c r="O102" s="459"/>
      <c r="P102" s="459"/>
      <c r="Q102" s="459"/>
      <c r="R102" s="459"/>
      <c r="S102" s="459"/>
      <c r="T102" s="459"/>
      <c r="U102" s="459"/>
      <c r="V102" s="459"/>
      <c r="W102" s="459"/>
    </row>
    <row r="103" spans="1:23" ht="20.100000000000001" customHeight="1">
      <c r="A103" s="85"/>
      <c r="B103" s="461"/>
      <c r="C103" s="462"/>
      <c r="D103" s="427"/>
      <c r="E103" s="427"/>
      <c r="F103" s="427"/>
      <c r="G103" s="461"/>
      <c r="H103" s="463"/>
      <c r="I103" s="446"/>
      <c r="J103" s="464"/>
      <c r="O103" s="459"/>
      <c r="P103" s="459"/>
      <c r="Q103" s="459"/>
      <c r="R103" s="459"/>
      <c r="S103" s="459"/>
      <c r="T103" s="459"/>
      <c r="U103" s="459"/>
      <c r="V103" s="459"/>
      <c r="W103" s="459"/>
    </row>
    <row r="104" spans="1:23" ht="20.100000000000001" customHeight="1">
      <c r="A104" s="85"/>
      <c r="B104" s="461"/>
      <c r="C104" s="462"/>
      <c r="D104" s="427"/>
      <c r="E104" s="427"/>
      <c r="F104" s="427"/>
      <c r="G104" s="461"/>
      <c r="H104" s="463"/>
      <c r="I104" s="446"/>
      <c r="O104" s="459"/>
      <c r="P104" s="459"/>
      <c r="Q104" s="459"/>
      <c r="R104" s="459"/>
      <c r="S104" s="459"/>
      <c r="T104" s="459"/>
      <c r="U104" s="459"/>
      <c r="V104" s="459"/>
      <c r="W104" s="459"/>
    </row>
    <row r="105" spans="1:23" ht="20.100000000000001" customHeight="1">
      <c r="A105" s="85"/>
      <c r="B105" s="461"/>
      <c r="C105" s="462"/>
      <c r="D105" s="427"/>
      <c r="E105" s="427"/>
      <c r="F105" s="427"/>
      <c r="G105" s="461"/>
      <c r="H105" s="463"/>
      <c r="I105" s="446"/>
      <c r="O105" s="459"/>
      <c r="P105" s="459"/>
      <c r="Q105" s="459"/>
      <c r="R105" s="459"/>
      <c r="S105" s="459"/>
      <c r="T105" s="459"/>
      <c r="U105" s="459"/>
      <c r="V105" s="459"/>
      <c r="W105" s="459"/>
    </row>
    <row r="106" spans="1:23">
      <c r="B106" s="509"/>
      <c r="C106" s="510"/>
      <c r="D106" s="427"/>
      <c r="E106" s="427"/>
      <c r="F106" s="427"/>
      <c r="G106" s="461"/>
      <c r="H106" s="511"/>
      <c r="I106" s="446"/>
      <c r="O106" s="459"/>
      <c r="P106" s="459"/>
      <c r="Q106" s="459"/>
      <c r="R106" s="459"/>
      <c r="S106" s="459"/>
      <c r="T106" s="459"/>
      <c r="U106" s="459"/>
      <c r="V106" s="459"/>
      <c r="W106" s="459"/>
    </row>
    <row r="107" spans="1:23" s="988" customFormat="1" ht="22.5" customHeight="1">
      <c r="A107" s="85"/>
      <c r="B107" s="461"/>
      <c r="C107" s="477"/>
      <c r="D107" s="427"/>
      <c r="E107" s="427"/>
      <c r="F107" s="427"/>
      <c r="G107" s="461"/>
      <c r="H107" s="463"/>
      <c r="I107" s="446"/>
      <c r="J107" s="460"/>
      <c r="K107" s="460"/>
      <c r="L107" s="993"/>
      <c r="M107" s="986"/>
      <c r="N107" s="986"/>
      <c r="O107" s="987"/>
      <c r="P107" s="987"/>
      <c r="Q107" s="987"/>
      <c r="R107" s="987"/>
      <c r="S107" s="987"/>
      <c r="T107" s="987"/>
      <c r="U107" s="987"/>
      <c r="V107" s="987"/>
      <c r="W107" s="987"/>
    </row>
    <row r="108" spans="1:23" ht="45.75" customHeight="1">
      <c r="A108" s="85"/>
      <c r="B108" s="461"/>
      <c r="C108" s="477"/>
      <c r="D108" s="427"/>
      <c r="E108" s="427"/>
      <c r="F108" s="427"/>
      <c r="G108" s="461"/>
      <c r="H108" s="463"/>
      <c r="I108" s="446"/>
      <c r="O108" s="459"/>
      <c r="P108" s="459"/>
      <c r="Q108" s="459"/>
      <c r="R108" s="459"/>
      <c r="S108" s="459"/>
      <c r="T108" s="459"/>
      <c r="U108" s="459"/>
      <c r="V108" s="459"/>
      <c r="W108" s="459"/>
    </row>
    <row r="109" spans="1:23" ht="27.75" customHeight="1">
      <c r="A109" s="85"/>
      <c r="B109" s="461"/>
      <c r="C109" s="477"/>
      <c r="D109" s="427"/>
      <c r="E109" s="427"/>
      <c r="F109" s="427"/>
      <c r="G109" s="461"/>
      <c r="H109" s="463"/>
      <c r="I109" s="446"/>
      <c r="O109" s="459"/>
      <c r="P109" s="459"/>
      <c r="Q109" s="459"/>
      <c r="R109" s="459"/>
      <c r="S109" s="459"/>
      <c r="T109" s="459"/>
      <c r="U109" s="459"/>
      <c r="V109" s="459"/>
      <c r="W109" s="459"/>
    </row>
    <row r="110" spans="1:23" ht="22.5" customHeight="1">
      <c r="I110" s="446"/>
      <c r="O110" s="459"/>
      <c r="P110" s="459"/>
      <c r="Q110" s="459"/>
      <c r="R110" s="459"/>
      <c r="S110" s="459"/>
      <c r="T110" s="459"/>
      <c r="U110" s="459"/>
      <c r="V110" s="459"/>
      <c r="W110" s="459"/>
    </row>
    <row r="111" spans="1:23" ht="22.5" customHeight="1">
      <c r="I111" s="446"/>
      <c r="O111" s="459"/>
      <c r="P111" s="459"/>
      <c r="Q111" s="459"/>
      <c r="R111" s="459"/>
      <c r="S111" s="459"/>
      <c r="T111" s="459"/>
      <c r="U111" s="459"/>
      <c r="V111" s="459"/>
      <c r="W111" s="459"/>
    </row>
    <row r="112" spans="1:23" ht="22.5" customHeight="1">
      <c r="I112" s="446"/>
      <c r="O112" s="459"/>
      <c r="P112" s="459"/>
      <c r="Q112" s="459"/>
      <c r="R112" s="459"/>
      <c r="S112" s="459"/>
      <c r="T112" s="459"/>
      <c r="U112" s="459"/>
      <c r="V112" s="459"/>
      <c r="W112" s="459"/>
    </row>
    <row r="113" spans="9:23" ht="22.5" customHeight="1">
      <c r="I113" s="446"/>
      <c r="O113" s="459"/>
      <c r="P113" s="459"/>
      <c r="Q113" s="459"/>
      <c r="R113" s="459"/>
      <c r="S113" s="459"/>
      <c r="T113" s="459"/>
      <c r="U113" s="459"/>
      <c r="V113" s="459"/>
      <c r="W113" s="459"/>
    </row>
    <row r="114" spans="9:23" ht="22.5" customHeight="1">
      <c r="I114" s="446"/>
      <c r="O114" s="459"/>
      <c r="P114" s="459"/>
      <c r="Q114" s="459"/>
      <c r="R114" s="459"/>
      <c r="S114" s="459"/>
      <c r="T114" s="459"/>
      <c r="U114" s="459"/>
      <c r="V114" s="459"/>
      <c r="W114" s="459"/>
    </row>
    <row r="115" spans="9:23" ht="22.5" customHeight="1">
      <c r="I115" s="446"/>
      <c r="O115" s="459"/>
      <c r="P115" s="459"/>
      <c r="Q115" s="459"/>
      <c r="R115" s="459"/>
      <c r="S115" s="459"/>
      <c r="T115" s="459"/>
      <c r="U115" s="459"/>
      <c r="V115" s="459"/>
      <c r="W115" s="459"/>
    </row>
    <row r="116" spans="9:23" ht="22.5" customHeight="1">
      <c r="I116" s="446"/>
      <c r="O116" s="459"/>
      <c r="P116" s="459"/>
      <c r="Q116" s="459"/>
      <c r="R116" s="459"/>
      <c r="S116" s="459"/>
      <c r="T116" s="459"/>
      <c r="U116" s="459"/>
      <c r="V116" s="459"/>
      <c r="W116" s="459"/>
    </row>
    <row r="117" spans="9:23" ht="22.5" customHeight="1">
      <c r="I117" s="446"/>
      <c r="O117" s="459"/>
      <c r="P117" s="459"/>
      <c r="Q117" s="459"/>
      <c r="R117" s="459"/>
      <c r="S117" s="459"/>
      <c r="T117" s="459"/>
      <c r="U117" s="459"/>
      <c r="V117" s="459"/>
      <c r="W117" s="459"/>
    </row>
    <row r="118" spans="9:23" ht="22.5" customHeight="1">
      <c r="I118" s="446"/>
      <c r="O118" s="459"/>
      <c r="P118" s="459"/>
      <c r="Q118" s="459"/>
      <c r="R118" s="459"/>
      <c r="S118" s="459"/>
      <c r="T118" s="459"/>
      <c r="U118" s="459"/>
      <c r="V118" s="459"/>
      <c r="W118" s="459"/>
    </row>
    <row r="119" spans="9:23" ht="22.5" customHeight="1">
      <c r="I119" s="446"/>
      <c r="O119" s="459"/>
      <c r="P119" s="459"/>
      <c r="Q119" s="459"/>
      <c r="R119" s="459"/>
      <c r="S119" s="459"/>
      <c r="T119" s="459"/>
      <c r="U119" s="459"/>
      <c r="V119" s="459"/>
      <c r="W119" s="459"/>
    </row>
    <row r="120" spans="9:23" ht="22.5" customHeight="1">
      <c r="I120" s="446"/>
      <c r="O120" s="459"/>
      <c r="P120" s="459"/>
      <c r="Q120" s="459"/>
      <c r="R120" s="459"/>
      <c r="S120" s="459"/>
      <c r="T120" s="459"/>
      <c r="U120" s="459"/>
      <c r="V120" s="459"/>
      <c r="W120" s="459"/>
    </row>
    <row r="121" spans="9:23" ht="61.5" customHeight="1">
      <c r="I121" s="446"/>
      <c r="O121" s="459"/>
      <c r="P121" s="459"/>
      <c r="Q121" s="459"/>
      <c r="R121" s="459"/>
      <c r="S121" s="459"/>
      <c r="T121" s="459"/>
      <c r="U121" s="459"/>
      <c r="V121" s="459"/>
      <c r="W121" s="459"/>
    </row>
    <row r="122" spans="9:23" ht="49.5" customHeight="1">
      <c r="I122" s="446"/>
      <c r="O122" s="459"/>
      <c r="P122" s="459"/>
      <c r="Q122" s="459"/>
      <c r="R122" s="459"/>
      <c r="S122" s="459"/>
      <c r="T122" s="459"/>
      <c r="U122" s="459"/>
      <c r="V122" s="459"/>
      <c r="W122" s="459"/>
    </row>
    <row r="123" spans="9:23">
      <c r="I123" s="446"/>
      <c r="M123" s="427">
        <f>IF(ISNUMBER(FIND("/",$B19,1)),MID($B19,1,FIND("/",$B19,1)-1),$B19)</f>
        <v>0</v>
      </c>
      <c r="N123" s="427" t="str">
        <f>IF(ISNUMBER(FIND("/",$B19,1)),MID($B19,FIND("/",$B19,1)+1,LEN($B19)),"")</f>
        <v/>
      </c>
      <c r="O123" s="459"/>
      <c r="P123" s="459"/>
      <c r="Q123" s="459"/>
      <c r="R123" s="459"/>
      <c r="S123" s="459"/>
      <c r="T123" s="459"/>
      <c r="U123" s="459"/>
      <c r="V123" s="459"/>
      <c r="W123" s="459"/>
    </row>
    <row r="124" spans="9:23">
      <c r="I124" s="446"/>
      <c r="M124" s="427" t="str">
        <f>IF(ISNUMBER(FIND("/",$B21,1)),MID($B21,1,FIND("/",$B21,1)-1),$B21)</f>
        <v>SISTEMAS</v>
      </c>
      <c r="N124" s="427" t="str">
        <f>IF(ISNUMBER(FIND("/",$B21,1)),MID($B21,FIND("/",$B21,1)+1,LEN($B21)),"")</f>
        <v/>
      </c>
      <c r="O124" s="459"/>
      <c r="P124" s="459"/>
      <c r="Q124" s="459"/>
      <c r="R124" s="459"/>
      <c r="S124" s="459"/>
      <c r="T124" s="459"/>
      <c r="U124" s="459"/>
      <c r="V124" s="459"/>
      <c r="W124" s="459"/>
    </row>
    <row r="125" spans="9:23">
      <c r="I125" s="446"/>
      <c r="M125" s="427">
        <f>IF(ISNUMBER(FIND("/",$B22,1)),MID($B22,1,FIND("/",$B22,1)-1),$B22)</f>
        <v>1</v>
      </c>
      <c r="N125" s="427" t="str">
        <f>IF(ISNUMBER(FIND("/",$B22,1)),MID($B22,FIND("/",$B22,1)+1,LEN($B22)),"")</f>
        <v/>
      </c>
      <c r="O125" s="459"/>
      <c r="P125" s="459"/>
      <c r="Q125" s="459"/>
      <c r="R125" s="459"/>
      <c r="S125" s="459"/>
      <c r="T125" s="459"/>
      <c r="U125" s="459"/>
      <c r="V125" s="459"/>
      <c r="W125" s="459"/>
    </row>
    <row r="126" spans="9:23">
      <c r="I126" s="446"/>
      <c r="M126" s="427" t="e">
        <f>IF(ISNUMBER(FIND("/",#REF!,1)),MID(#REF!,1,FIND("/",#REF!,1)-1),#REF!)</f>
        <v>#REF!</v>
      </c>
      <c r="N126" s="427" t="str">
        <f>IF(ISNUMBER(FIND("/",#REF!,1)),MID(#REF!,FIND("/",#REF!,1)+1,LEN(#REF!)),"")</f>
        <v/>
      </c>
      <c r="O126" s="459"/>
      <c r="P126" s="459"/>
      <c r="Q126" s="459"/>
      <c r="R126" s="459"/>
      <c r="S126" s="459"/>
      <c r="T126" s="459"/>
      <c r="U126" s="459"/>
      <c r="V126" s="459"/>
      <c r="W126" s="459"/>
    </row>
    <row r="127" spans="9:23">
      <c r="I127" s="446"/>
      <c r="M127" s="427">
        <f t="shared" ref="M127:M134" si="2">IF(ISNUMBER(FIND("/",$B23,1)),MID($B23,1,FIND("/",$B23,1)-1),$B23)</f>
        <v>0</v>
      </c>
      <c r="N127" s="427" t="str">
        <f t="shared" ref="N127:N134" si="3">IF(ISNUMBER(FIND("/",$B23,1)),MID($B23,FIND("/",$B23,1)+1,LEN($B23)),"")</f>
        <v/>
      </c>
      <c r="O127" s="459"/>
      <c r="P127" s="459"/>
      <c r="Q127" s="459"/>
      <c r="R127" s="459"/>
      <c r="S127" s="459"/>
      <c r="T127" s="459"/>
      <c r="U127" s="459"/>
      <c r="V127" s="459"/>
      <c r="W127" s="459"/>
    </row>
    <row r="128" spans="9:23">
      <c r="I128" s="446"/>
      <c r="M128" s="427">
        <f t="shared" si="2"/>
        <v>0</v>
      </c>
      <c r="N128" s="427" t="str">
        <f t="shared" si="3"/>
        <v/>
      </c>
      <c r="O128" s="459"/>
      <c r="P128" s="459"/>
      <c r="Q128" s="459"/>
      <c r="R128" s="459"/>
      <c r="S128" s="459"/>
      <c r="T128" s="459"/>
      <c r="U128" s="459"/>
      <c r="V128" s="459"/>
      <c r="W128" s="459"/>
    </row>
    <row r="129" spans="9:23">
      <c r="I129" s="446"/>
      <c r="M129" s="427">
        <f t="shared" si="2"/>
        <v>0</v>
      </c>
      <c r="N129" s="427" t="str">
        <f t="shared" si="3"/>
        <v/>
      </c>
      <c r="O129" s="459"/>
      <c r="P129" s="459"/>
      <c r="Q129" s="459"/>
      <c r="R129" s="459"/>
      <c r="S129" s="459"/>
      <c r="T129" s="459"/>
      <c r="U129" s="459"/>
      <c r="V129" s="459"/>
      <c r="W129" s="459"/>
    </row>
    <row r="130" spans="9:23">
      <c r="I130" s="446"/>
      <c r="M130" s="427">
        <f t="shared" si="2"/>
        <v>0</v>
      </c>
      <c r="N130" s="427" t="str">
        <f t="shared" si="3"/>
        <v/>
      </c>
      <c r="O130" s="459"/>
      <c r="P130" s="459"/>
      <c r="Q130" s="459"/>
      <c r="R130" s="459"/>
      <c r="S130" s="459"/>
      <c r="T130" s="459"/>
      <c r="U130" s="459"/>
      <c r="V130" s="459"/>
      <c r="W130" s="459"/>
    </row>
    <row r="131" spans="9:23">
      <c r="I131" s="446"/>
      <c r="M131" s="427">
        <f t="shared" si="2"/>
        <v>0</v>
      </c>
      <c r="N131" s="427" t="str">
        <f t="shared" si="3"/>
        <v/>
      </c>
      <c r="O131" s="459"/>
      <c r="P131" s="459"/>
      <c r="Q131" s="459"/>
      <c r="R131" s="459"/>
      <c r="S131" s="459"/>
      <c r="T131" s="459"/>
      <c r="U131" s="459"/>
      <c r="V131" s="459"/>
      <c r="W131" s="459"/>
    </row>
    <row r="132" spans="9:23">
      <c r="I132" s="446"/>
      <c r="M132" s="427">
        <f t="shared" si="2"/>
        <v>0</v>
      </c>
      <c r="N132" s="427" t="str">
        <f t="shared" si="3"/>
        <v/>
      </c>
      <c r="O132" s="459"/>
      <c r="P132" s="459"/>
      <c r="Q132" s="459"/>
      <c r="R132" s="459"/>
      <c r="S132" s="459"/>
      <c r="T132" s="459"/>
      <c r="U132" s="459"/>
      <c r="V132" s="459"/>
      <c r="W132" s="459"/>
    </row>
    <row r="133" spans="9:23">
      <c r="I133" s="446"/>
      <c r="M133" s="427">
        <f t="shared" si="2"/>
        <v>0</v>
      </c>
      <c r="N133" s="427" t="str">
        <f t="shared" si="3"/>
        <v/>
      </c>
      <c r="O133" s="459"/>
      <c r="P133" s="459"/>
      <c r="Q133" s="459"/>
      <c r="R133" s="459"/>
      <c r="S133" s="459"/>
      <c r="T133" s="459"/>
      <c r="U133" s="459"/>
      <c r="V133" s="459"/>
      <c r="W133" s="459"/>
    </row>
    <row r="134" spans="9:23">
      <c r="I134" s="446"/>
      <c r="M134" s="427">
        <f t="shared" si="2"/>
        <v>0</v>
      </c>
      <c r="N134" s="427" t="str">
        <f t="shared" si="3"/>
        <v/>
      </c>
      <c r="O134" s="459"/>
      <c r="P134" s="459"/>
      <c r="Q134" s="459"/>
      <c r="R134" s="459"/>
      <c r="S134" s="459"/>
      <c r="T134" s="459"/>
      <c r="U134" s="459"/>
      <c r="V134" s="459"/>
      <c r="W134" s="459"/>
    </row>
    <row r="135" spans="9:23">
      <c r="I135" s="446"/>
      <c r="M135" s="427">
        <f t="shared" ref="M135:M198" si="4">IF(ISNUMBER(FIND("/",$B31,1)),MID($B31,1,FIND("/",$B31,1)-1),$B31)</f>
        <v>0</v>
      </c>
      <c r="N135" s="427" t="str">
        <f t="shared" ref="N135:N198" si="5">IF(ISNUMBER(FIND("/",$B31,1)),MID($B31,FIND("/",$B31,1)+1,LEN($B31)),"")</f>
        <v/>
      </c>
    </row>
    <row r="136" spans="9:23">
      <c r="I136" s="446"/>
      <c r="M136" s="427">
        <f t="shared" si="4"/>
        <v>0</v>
      </c>
      <c r="N136" s="427" t="str">
        <f t="shared" si="5"/>
        <v/>
      </c>
    </row>
    <row r="137" spans="9:23">
      <c r="I137" s="446"/>
      <c r="M137" s="427">
        <f t="shared" si="4"/>
        <v>0</v>
      </c>
      <c r="N137" s="427" t="str">
        <f t="shared" si="5"/>
        <v/>
      </c>
    </row>
    <row r="138" spans="9:23">
      <c r="I138" s="446"/>
      <c r="M138" s="427">
        <f t="shared" si="4"/>
        <v>0</v>
      </c>
      <c r="N138" s="427" t="str">
        <f t="shared" si="5"/>
        <v/>
      </c>
    </row>
    <row r="139" spans="9:23">
      <c r="I139" s="446"/>
      <c r="M139" s="427">
        <f t="shared" si="4"/>
        <v>0</v>
      </c>
      <c r="N139" s="427" t="str">
        <f t="shared" si="5"/>
        <v/>
      </c>
    </row>
    <row r="140" spans="9:23">
      <c r="I140" s="446"/>
      <c r="M140" s="427">
        <f t="shared" si="4"/>
        <v>0</v>
      </c>
      <c r="N140" s="427" t="str">
        <f t="shared" si="5"/>
        <v/>
      </c>
    </row>
    <row r="141" spans="9:23">
      <c r="I141" s="446"/>
      <c r="M141" s="427">
        <f t="shared" si="4"/>
        <v>0</v>
      </c>
      <c r="N141" s="427" t="str">
        <f t="shared" si="5"/>
        <v/>
      </c>
    </row>
    <row r="142" spans="9:23">
      <c r="I142" s="446"/>
      <c r="M142" s="427">
        <f t="shared" si="4"/>
        <v>0</v>
      </c>
      <c r="N142" s="427" t="str">
        <f t="shared" si="5"/>
        <v/>
      </c>
    </row>
    <row r="143" spans="9:23">
      <c r="I143" s="446"/>
      <c r="M143" s="427">
        <f t="shared" si="4"/>
        <v>0</v>
      </c>
      <c r="N143" s="427" t="str">
        <f t="shared" si="5"/>
        <v/>
      </c>
    </row>
    <row r="144" spans="9:23">
      <c r="I144" s="446"/>
      <c r="M144" s="427">
        <f t="shared" si="4"/>
        <v>0</v>
      </c>
      <c r="N144" s="427" t="str">
        <f t="shared" si="5"/>
        <v/>
      </c>
    </row>
    <row r="145" spans="9:14">
      <c r="I145" s="446"/>
      <c r="M145" s="427">
        <f t="shared" si="4"/>
        <v>0</v>
      </c>
      <c r="N145" s="427" t="str">
        <f t="shared" si="5"/>
        <v/>
      </c>
    </row>
    <row r="146" spans="9:14">
      <c r="I146" s="446"/>
      <c r="M146" s="427">
        <f t="shared" si="4"/>
        <v>0</v>
      </c>
      <c r="N146" s="427" t="str">
        <f t="shared" si="5"/>
        <v/>
      </c>
    </row>
    <row r="147" spans="9:14">
      <c r="I147" s="446"/>
      <c r="M147" s="427">
        <f t="shared" si="4"/>
        <v>0</v>
      </c>
      <c r="N147" s="427" t="str">
        <f t="shared" si="5"/>
        <v/>
      </c>
    </row>
    <row r="148" spans="9:14">
      <c r="I148" s="446"/>
      <c r="M148" s="427">
        <f t="shared" si="4"/>
        <v>0</v>
      </c>
      <c r="N148" s="427" t="str">
        <f t="shared" si="5"/>
        <v/>
      </c>
    </row>
    <row r="149" spans="9:14">
      <c r="I149" s="446"/>
      <c r="M149" s="427">
        <f t="shared" si="4"/>
        <v>0</v>
      </c>
      <c r="N149" s="427" t="str">
        <f t="shared" si="5"/>
        <v/>
      </c>
    </row>
    <row r="150" spans="9:14">
      <c r="I150" s="446"/>
      <c r="M150" s="427">
        <f t="shared" si="4"/>
        <v>0</v>
      </c>
      <c r="N150" s="427" t="str">
        <f t="shared" si="5"/>
        <v/>
      </c>
    </row>
    <row r="151" spans="9:14">
      <c r="I151" s="446"/>
      <c r="M151" s="427">
        <f t="shared" si="4"/>
        <v>0</v>
      </c>
      <c r="N151" s="427" t="str">
        <f t="shared" si="5"/>
        <v/>
      </c>
    </row>
    <row r="152" spans="9:14">
      <c r="I152" s="446"/>
      <c r="M152" s="427">
        <f t="shared" si="4"/>
        <v>0</v>
      </c>
      <c r="N152" s="427" t="str">
        <f t="shared" si="5"/>
        <v/>
      </c>
    </row>
    <row r="153" spans="9:14">
      <c r="I153" s="446"/>
      <c r="M153" s="427">
        <f t="shared" si="4"/>
        <v>0</v>
      </c>
      <c r="N153" s="427" t="str">
        <f t="shared" si="5"/>
        <v/>
      </c>
    </row>
    <row r="154" spans="9:14">
      <c r="I154" s="446"/>
      <c r="M154" s="427">
        <f t="shared" si="4"/>
        <v>0</v>
      </c>
      <c r="N154" s="427" t="str">
        <f t="shared" si="5"/>
        <v/>
      </c>
    </row>
    <row r="155" spans="9:14">
      <c r="I155" s="446"/>
      <c r="M155" s="427">
        <f t="shared" si="4"/>
        <v>0</v>
      </c>
      <c r="N155" s="427" t="str">
        <f t="shared" si="5"/>
        <v/>
      </c>
    </row>
    <row r="156" spans="9:14">
      <c r="I156" s="446"/>
      <c r="M156" s="427">
        <f t="shared" si="4"/>
        <v>0</v>
      </c>
      <c r="N156" s="427" t="str">
        <f t="shared" si="5"/>
        <v/>
      </c>
    </row>
    <row r="157" spans="9:14">
      <c r="I157" s="446"/>
      <c r="M157" s="427">
        <f t="shared" si="4"/>
        <v>0</v>
      </c>
      <c r="N157" s="427" t="str">
        <f t="shared" si="5"/>
        <v/>
      </c>
    </row>
    <row r="158" spans="9:14">
      <c r="I158" s="446"/>
      <c r="M158" s="427">
        <f t="shared" si="4"/>
        <v>0</v>
      </c>
      <c r="N158" s="427" t="str">
        <f t="shared" si="5"/>
        <v/>
      </c>
    </row>
    <row r="159" spans="9:14">
      <c r="I159" s="446"/>
      <c r="M159" s="427">
        <f t="shared" si="4"/>
        <v>0</v>
      </c>
      <c r="N159" s="427" t="str">
        <f t="shared" si="5"/>
        <v/>
      </c>
    </row>
    <row r="160" spans="9:14">
      <c r="I160" s="446"/>
      <c r="M160" s="427">
        <f t="shared" si="4"/>
        <v>0</v>
      </c>
      <c r="N160" s="427" t="str">
        <f t="shared" si="5"/>
        <v/>
      </c>
    </row>
    <row r="161" spans="9:14">
      <c r="I161" s="446"/>
      <c r="M161" s="427">
        <f t="shared" si="4"/>
        <v>0</v>
      </c>
      <c r="N161" s="427" t="str">
        <f t="shared" si="5"/>
        <v/>
      </c>
    </row>
    <row r="162" spans="9:14">
      <c r="I162" s="446"/>
      <c r="M162" s="427">
        <f t="shared" si="4"/>
        <v>0</v>
      </c>
      <c r="N162" s="427" t="str">
        <f t="shared" si="5"/>
        <v/>
      </c>
    </row>
    <row r="163" spans="9:14">
      <c r="I163" s="446"/>
      <c r="M163" s="427">
        <f t="shared" si="4"/>
        <v>0</v>
      </c>
      <c r="N163" s="427" t="str">
        <f t="shared" si="5"/>
        <v/>
      </c>
    </row>
    <row r="164" spans="9:14">
      <c r="I164" s="446"/>
      <c r="M164" s="427">
        <f t="shared" si="4"/>
        <v>0</v>
      </c>
      <c r="N164" s="427" t="str">
        <f t="shared" si="5"/>
        <v/>
      </c>
    </row>
    <row r="165" spans="9:14">
      <c r="I165" s="446"/>
      <c r="M165" s="427">
        <f t="shared" si="4"/>
        <v>0</v>
      </c>
      <c r="N165" s="427" t="str">
        <f t="shared" si="5"/>
        <v/>
      </c>
    </row>
    <row r="166" spans="9:14">
      <c r="I166" s="446"/>
      <c r="M166" s="427">
        <f t="shared" si="4"/>
        <v>0</v>
      </c>
      <c r="N166" s="427" t="str">
        <f t="shared" si="5"/>
        <v/>
      </c>
    </row>
    <row r="167" spans="9:14">
      <c r="I167" s="446"/>
      <c r="M167" s="427">
        <f t="shared" si="4"/>
        <v>0</v>
      </c>
      <c r="N167" s="427" t="str">
        <f t="shared" si="5"/>
        <v/>
      </c>
    </row>
    <row r="168" spans="9:14">
      <c r="I168" s="446"/>
      <c r="M168" s="427">
        <f t="shared" si="4"/>
        <v>0</v>
      </c>
      <c r="N168" s="427" t="str">
        <f t="shared" si="5"/>
        <v/>
      </c>
    </row>
    <row r="169" spans="9:14">
      <c r="I169" s="446"/>
      <c r="M169" s="427">
        <f t="shared" si="4"/>
        <v>0</v>
      </c>
      <c r="N169" s="427" t="str">
        <f t="shared" si="5"/>
        <v/>
      </c>
    </row>
    <row r="170" spans="9:14">
      <c r="I170" s="446"/>
      <c r="M170" s="427">
        <f t="shared" si="4"/>
        <v>0</v>
      </c>
      <c r="N170" s="427" t="str">
        <f t="shared" si="5"/>
        <v/>
      </c>
    </row>
    <row r="171" spans="9:14">
      <c r="I171" s="446"/>
      <c r="M171" s="427">
        <f t="shared" si="4"/>
        <v>0</v>
      </c>
      <c r="N171" s="427" t="str">
        <f t="shared" si="5"/>
        <v/>
      </c>
    </row>
    <row r="172" spans="9:14">
      <c r="I172" s="446"/>
      <c r="M172" s="427">
        <f t="shared" si="4"/>
        <v>0</v>
      </c>
      <c r="N172" s="427" t="str">
        <f t="shared" si="5"/>
        <v/>
      </c>
    </row>
    <row r="173" spans="9:14">
      <c r="I173" s="446"/>
      <c r="M173" s="427">
        <f t="shared" si="4"/>
        <v>0</v>
      </c>
      <c r="N173" s="427" t="str">
        <f t="shared" si="5"/>
        <v/>
      </c>
    </row>
    <row r="174" spans="9:14">
      <c r="I174" s="446"/>
      <c r="M174" s="427">
        <f t="shared" si="4"/>
        <v>0</v>
      </c>
      <c r="N174" s="427" t="str">
        <f t="shared" si="5"/>
        <v/>
      </c>
    </row>
    <row r="175" spans="9:14">
      <c r="I175" s="446"/>
      <c r="M175" s="427">
        <f t="shared" si="4"/>
        <v>0</v>
      </c>
      <c r="N175" s="427" t="str">
        <f t="shared" si="5"/>
        <v/>
      </c>
    </row>
    <row r="176" spans="9:14">
      <c r="I176" s="446"/>
      <c r="M176" s="427">
        <f t="shared" si="4"/>
        <v>0</v>
      </c>
      <c r="N176" s="427" t="str">
        <f t="shared" si="5"/>
        <v/>
      </c>
    </row>
    <row r="177" spans="9:14">
      <c r="I177" s="446"/>
      <c r="M177" s="427">
        <f t="shared" si="4"/>
        <v>0</v>
      </c>
      <c r="N177" s="427" t="str">
        <f t="shared" si="5"/>
        <v/>
      </c>
    </row>
    <row r="178" spans="9:14">
      <c r="I178" s="446"/>
      <c r="M178" s="427">
        <f t="shared" si="4"/>
        <v>0</v>
      </c>
      <c r="N178" s="427" t="str">
        <f t="shared" si="5"/>
        <v/>
      </c>
    </row>
    <row r="179" spans="9:14">
      <c r="I179" s="446"/>
      <c r="M179" s="427">
        <f t="shared" si="4"/>
        <v>0</v>
      </c>
      <c r="N179" s="427" t="str">
        <f t="shared" si="5"/>
        <v/>
      </c>
    </row>
    <row r="180" spans="9:14">
      <c r="I180" s="446"/>
      <c r="M180" s="427">
        <f t="shared" si="4"/>
        <v>0</v>
      </c>
      <c r="N180" s="427" t="str">
        <f t="shared" si="5"/>
        <v/>
      </c>
    </row>
    <row r="181" spans="9:14">
      <c r="I181" s="446"/>
      <c r="M181" s="427">
        <f t="shared" si="4"/>
        <v>0</v>
      </c>
      <c r="N181" s="427" t="str">
        <f t="shared" si="5"/>
        <v/>
      </c>
    </row>
    <row r="182" spans="9:14">
      <c r="I182" s="446"/>
      <c r="M182" s="427">
        <f t="shared" si="4"/>
        <v>0</v>
      </c>
      <c r="N182" s="427" t="str">
        <f t="shared" si="5"/>
        <v/>
      </c>
    </row>
    <row r="183" spans="9:14">
      <c r="I183" s="446"/>
      <c r="M183" s="427">
        <f t="shared" si="4"/>
        <v>0</v>
      </c>
      <c r="N183" s="427" t="str">
        <f t="shared" si="5"/>
        <v/>
      </c>
    </row>
    <row r="184" spans="9:14">
      <c r="I184" s="446"/>
      <c r="M184" s="427">
        <f t="shared" si="4"/>
        <v>0</v>
      </c>
      <c r="N184" s="427" t="str">
        <f t="shared" si="5"/>
        <v/>
      </c>
    </row>
    <row r="185" spans="9:14">
      <c r="I185" s="446"/>
      <c r="M185" s="427">
        <f t="shared" si="4"/>
        <v>0</v>
      </c>
      <c r="N185" s="427" t="str">
        <f t="shared" si="5"/>
        <v/>
      </c>
    </row>
    <row r="186" spans="9:14">
      <c r="I186" s="446"/>
      <c r="M186" s="427">
        <f t="shared" si="4"/>
        <v>0</v>
      </c>
      <c r="N186" s="427" t="str">
        <f t="shared" si="5"/>
        <v/>
      </c>
    </row>
    <row r="187" spans="9:14">
      <c r="I187" s="446"/>
      <c r="M187" s="427">
        <f t="shared" si="4"/>
        <v>0</v>
      </c>
      <c r="N187" s="427" t="str">
        <f t="shared" si="5"/>
        <v/>
      </c>
    </row>
    <row r="188" spans="9:14">
      <c r="I188" s="446"/>
      <c r="M188" s="427">
        <f t="shared" si="4"/>
        <v>0</v>
      </c>
      <c r="N188" s="427" t="str">
        <f t="shared" si="5"/>
        <v/>
      </c>
    </row>
    <row r="189" spans="9:14">
      <c r="I189" s="446"/>
      <c r="M189" s="427">
        <f t="shared" si="4"/>
        <v>0</v>
      </c>
      <c r="N189" s="427" t="str">
        <f t="shared" si="5"/>
        <v/>
      </c>
    </row>
    <row r="190" spans="9:14">
      <c r="I190" s="446"/>
      <c r="M190" s="427">
        <f t="shared" si="4"/>
        <v>0</v>
      </c>
      <c r="N190" s="427" t="str">
        <f t="shared" si="5"/>
        <v/>
      </c>
    </row>
    <row r="191" spans="9:14">
      <c r="I191" s="446"/>
      <c r="M191" s="427">
        <f t="shared" si="4"/>
        <v>0</v>
      </c>
      <c r="N191" s="427" t="str">
        <f t="shared" si="5"/>
        <v/>
      </c>
    </row>
    <row r="192" spans="9:14">
      <c r="I192" s="446"/>
      <c r="M192" s="427">
        <f t="shared" si="4"/>
        <v>0</v>
      </c>
      <c r="N192" s="427" t="str">
        <f t="shared" si="5"/>
        <v/>
      </c>
    </row>
    <row r="193" spans="9:14">
      <c r="I193" s="446"/>
      <c r="M193" s="427">
        <f t="shared" si="4"/>
        <v>0</v>
      </c>
      <c r="N193" s="427" t="str">
        <f t="shared" si="5"/>
        <v/>
      </c>
    </row>
    <row r="194" spans="9:14">
      <c r="I194" s="446"/>
      <c r="M194" s="427">
        <f t="shared" si="4"/>
        <v>0</v>
      </c>
      <c r="N194" s="427" t="str">
        <f t="shared" si="5"/>
        <v/>
      </c>
    </row>
    <row r="195" spans="9:14">
      <c r="I195" s="446"/>
      <c r="M195" s="427">
        <f t="shared" si="4"/>
        <v>0</v>
      </c>
      <c r="N195" s="427" t="str">
        <f t="shared" si="5"/>
        <v/>
      </c>
    </row>
    <row r="196" spans="9:14">
      <c r="I196" s="446"/>
      <c r="M196" s="427">
        <f t="shared" si="4"/>
        <v>0</v>
      </c>
      <c r="N196" s="427" t="str">
        <f t="shared" si="5"/>
        <v/>
      </c>
    </row>
    <row r="197" spans="9:14">
      <c r="I197" s="446"/>
      <c r="M197" s="427">
        <f t="shared" si="4"/>
        <v>0</v>
      </c>
      <c r="N197" s="427" t="str">
        <f t="shared" si="5"/>
        <v/>
      </c>
    </row>
    <row r="198" spans="9:14">
      <c r="I198" s="446"/>
      <c r="M198" s="427">
        <f t="shared" si="4"/>
        <v>0</v>
      </c>
      <c r="N198" s="427" t="str">
        <f t="shared" si="5"/>
        <v/>
      </c>
    </row>
    <row r="199" spans="9:14">
      <c r="I199" s="446"/>
      <c r="M199" s="427">
        <f t="shared" ref="M199:M262" si="6">IF(ISNUMBER(FIND("/",$B95,1)),MID($B95,1,FIND("/",$B95,1)-1),$B95)</f>
        <v>0</v>
      </c>
      <c r="N199" s="427" t="str">
        <f t="shared" ref="N199:N262" si="7">IF(ISNUMBER(FIND("/",$B95,1)),MID($B95,FIND("/",$B95,1)+1,LEN($B95)),"")</f>
        <v/>
      </c>
    </row>
    <row r="200" spans="9:14">
      <c r="I200" s="446"/>
      <c r="M200" s="427">
        <f t="shared" si="6"/>
        <v>0</v>
      </c>
      <c r="N200" s="427" t="str">
        <f t="shared" si="7"/>
        <v/>
      </c>
    </row>
    <row r="201" spans="9:14">
      <c r="I201" s="446"/>
      <c r="M201" s="427">
        <f t="shared" si="6"/>
        <v>0</v>
      </c>
      <c r="N201" s="427" t="str">
        <f t="shared" si="7"/>
        <v/>
      </c>
    </row>
    <row r="202" spans="9:14">
      <c r="I202" s="446"/>
      <c r="M202" s="427">
        <f t="shared" si="6"/>
        <v>0</v>
      </c>
      <c r="N202" s="427" t="str">
        <f t="shared" si="7"/>
        <v/>
      </c>
    </row>
    <row r="203" spans="9:14">
      <c r="I203" s="446"/>
      <c r="M203" s="427">
        <f t="shared" si="6"/>
        <v>0</v>
      </c>
      <c r="N203" s="427" t="str">
        <f t="shared" si="7"/>
        <v/>
      </c>
    </row>
    <row r="204" spans="9:14">
      <c r="I204" s="446"/>
      <c r="M204" s="427">
        <f t="shared" si="6"/>
        <v>0</v>
      </c>
      <c r="N204" s="427" t="str">
        <f t="shared" si="7"/>
        <v/>
      </c>
    </row>
    <row r="205" spans="9:14">
      <c r="I205" s="446"/>
      <c r="M205" s="427">
        <f t="shared" si="6"/>
        <v>0</v>
      </c>
      <c r="N205" s="427" t="str">
        <f t="shared" si="7"/>
        <v/>
      </c>
    </row>
    <row r="206" spans="9:14">
      <c r="I206" s="446"/>
      <c r="M206" s="427">
        <f t="shared" si="6"/>
        <v>0</v>
      </c>
      <c r="N206" s="427" t="str">
        <f t="shared" si="7"/>
        <v/>
      </c>
    </row>
    <row r="207" spans="9:14">
      <c r="I207" s="446"/>
      <c r="M207" s="427">
        <f t="shared" si="6"/>
        <v>0</v>
      </c>
      <c r="N207" s="427" t="str">
        <f t="shared" si="7"/>
        <v/>
      </c>
    </row>
    <row r="208" spans="9:14">
      <c r="I208" s="446"/>
      <c r="M208" s="427">
        <f t="shared" si="6"/>
        <v>0</v>
      </c>
      <c r="N208" s="427" t="str">
        <f t="shared" si="7"/>
        <v/>
      </c>
    </row>
    <row r="209" spans="9:14">
      <c r="I209" s="446"/>
      <c r="M209" s="427">
        <f t="shared" si="6"/>
        <v>0</v>
      </c>
      <c r="N209" s="427" t="str">
        <f t="shared" si="7"/>
        <v/>
      </c>
    </row>
    <row r="210" spans="9:14">
      <c r="I210" s="446"/>
      <c r="M210" s="427">
        <f t="shared" si="6"/>
        <v>0</v>
      </c>
      <c r="N210" s="427" t="str">
        <f t="shared" si="7"/>
        <v/>
      </c>
    </row>
    <row r="211" spans="9:14">
      <c r="I211" s="446"/>
      <c r="M211" s="427">
        <f t="shared" si="6"/>
        <v>0</v>
      </c>
      <c r="N211" s="427" t="str">
        <f t="shared" si="7"/>
        <v/>
      </c>
    </row>
    <row r="212" spans="9:14">
      <c r="I212" s="446"/>
      <c r="M212" s="427">
        <f t="shared" si="6"/>
        <v>0</v>
      </c>
      <c r="N212" s="427" t="str">
        <f t="shared" si="7"/>
        <v/>
      </c>
    </row>
    <row r="213" spans="9:14">
      <c r="I213" s="446"/>
      <c r="M213" s="427">
        <f t="shared" si="6"/>
        <v>0</v>
      </c>
      <c r="N213" s="427" t="str">
        <f t="shared" si="7"/>
        <v/>
      </c>
    </row>
    <row r="214" spans="9:14">
      <c r="I214" s="446"/>
      <c r="M214" s="427">
        <f t="shared" si="6"/>
        <v>0</v>
      </c>
      <c r="N214" s="427" t="str">
        <f t="shared" si="7"/>
        <v/>
      </c>
    </row>
    <row r="215" spans="9:14">
      <c r="I215" s="446"/>
      <c r="M215" s="427">
        <f t="shared" si="6"/>
        <v>0</v>
      </c>
      <c r="N215" s="427" t="str">
        <f t="shared" si="7"/>
        <v/>
      </c>
    </row>
    <row r="216" spans="9:14">
      <c r="I216" s="446"/>
      <c r="M216" s="427">
        <f t="shared" si="6"/>
        <v>0</v>
      </c>
      <c r="N216" s="427" t="str">
        <f t="shared" si="7"/>
        <v/>
      </c>
    </row>
    <row r="217" spans="9:14">
      <c r="I217" s="446"/>
      <c r="M217" s="427">
        <f t="shared" si="6"/>
        <v>0</v>
      </c>
      <c r="N217" s="427" t="str">
        <f t="shared" si="7"/>
        <v/>
      </c>
    </row>
    <row r="218" spans="9:14">
      <c r="I218" s="446"/>
      <c r="M218" s="427">
        <f t="shared" si="6"/>
        <v>0</v>
      </c>
      <c r="N218" s="427" t="str">
        <f t="shared" si="7"/>
        <v/>
      </c>
    </row>
    <row r="219" spans="9:14">
      <c r="I219" s="446"/>
      <c r="M219" s="427">
        <f t="shared" si="6"/>
        <v>0</v>
      </c>
      <c r="N219" s="427" t="str">
        <f t="shared" si="7"/>
        <v/>
      </c>
    </row>
    <row r="220" spans="9:14">
      <c r="I220" s="446"/>
      <c r="M220" s="427">
        <f t="shared" si="6"/>
        <v>0</v>
      </c>
      <c r="N220" s="427" t="str">
        <f t="shared" si="7"/>
        <v/>
      </c>
    </row>
    <row r="221" spans="9:14">
      <c r="I221" s="446"/>
      <c r="M221" s="427">
        <f t="shared" si="6"/>
        <v>0</v>
      </c>
      <c r="N221" s="427" t="str">
        <f t="shared" si="7"/>
        <v/>
      </c>
    </row>
    <row r="222" spans="9:14">
      <c r="I222" s="446"/>
      <c r="M222" s="427">
        <f t="shared" si="6"/>
        <v>0</v>
      </c>
      <c r="N222" s="427" t="str">
        <f t="shared" si="7"/>
        <v/>
      </c>
    </row>
    <row r="223" spans="9:14">
      <c r="I223" s="446"/>
      <c r="M223" s="427">
        <f t="shared" si="6"/>
        <v>0</v>
      </c>
      <c r="N223" s="427" t="str">
        <f t="shared" si="7"/>
        <v/>
      </c>
    </row>
    <row r="224" spans="9:14">
      <c r="I224" s="446"/>
      <c r="M224" s="427">
        <f t="shared" si="6"/>
        <v>0</v>
      </c>
      <c r="N224" s="427" t="str">
        <f t="shared" si="7"/>
        <v/>
      </c>
    </row>
    <row r="225" spans="9:14">
      <c r="I225" s="446"/>
      <c r="M225" s="427">
        <f t="shared" si="6"/>
        <v>0</v>
      </c>
      <c r="N225" s="427" t="str">
        <f t="shared" si="7"/>
        <v/>
      </c>
    </row>
    <row r="226" spans="9:14">
      <c r="I226" s="446"/>
      <c r="M226" s="427">
        <f t="shared" si="6"/>
        <v>0</v>
      </c>
      <c r="N226" s="427" t="str">
        <f t="shared" si="7"/>
        <v/>
      </c>
    </row>
    <row r="227" spans="9:14">
      <c r="I227" s="446"/>
      <c r="M227" s="427">
        <f t="shared" si="6"/>
        <v>0</v>
      </c>
      <c r="N227" s="427" t="str">
        <f t="shared" si="7"/>
        <v/>
      </c>
    </row>
    <row r="228" spans="9:14">
      <c r="I228" s="446"/>
      <c r="M228" s="427">
        <f t="shared" si="6"/>
        <v>0</v>
      </c>
      <c r="N228" s="427" t="str">
        <f t="shared" si="7"/>
        <v/>
      </c>
    </row>
    <row r="229" spans="9:14">
      <c r="I229" s="446"/>
      <c r="M229" s="427">
        <f t="shared" si="6"/>
        <v>0</v>
      </c>
      <c r="N229" s="427" t="str">
        <f t="shared" si="7"/>
        <v/>
      </c>
    </row>
    <row r="230" spans="9:14">
      <c r="I230" s="446"/>
      <c r="M230" s="427">
        <f t="shared" si="6"/>
        <v>0</v>
      </c>
      <c r="N230" s="427" t="str">
        <f t="shared" si="7"/>
        <v/>
      </c>
    </row>
    <row r="231" spans="9:14">
      <c r="I231" s="446"/>
      <c r="M231" s="427">
        <f t="shared" si="6"/>
        <v>0</v>
      </c>
      <c r="N231" s="427" t="str">
        <f t="shared" si="7"/>
        <v/>
      </c>
    </row>
    <row r="232" spans="9:14">
      <c r="I232" s="446"/>
      <c r="M232" s="427">
        <f t="shared" si="6"/>
        <v>0</v>
      </c>
      <c r="N232" s="427" t="str">
        <f t="shared" si="7"/>
        <v/>
      </c>
    </row>
    <row r="233" spans="9:14">
      <c r="I233" s="446"/>
      <c r="M233" s="427">
        <f t="shared" si="6"/>
        <v>0</v>
      </c>
      <c r="N233" s="427" t="str">
        <f t="shared" si="7"/>
        <v/>
      </c>
    </row>
    <row r="234" spans="9:14">
      <c r="I234" s="446"/>
      <c r="M234" s="427">
        <f t="shared" si="6"/>
        <v>0</v>
      </c>
      <c r="N234" s="427" t="str">
        <f t="shared" si="7"/>
        <v/>
      </c>
    </row>
    <row r="235" spans="9:14">
      <c r="I235" s="446"/>
      <c r="M235" s="427">
        <f t="shared" si="6"/>
        <v>0</v>
      </c>
      <c r="N235" s="427" t="str">
        <f t="shared" si="7"/>
        <v/>
      </c>
    </row>
    <row r="236" spans="9:14">
      <c r="I236" s="446"/>
      <c r="M236" s="427">
        <f t="shared" si="6"/>
        <v>0</v>
      </c>
      <c r="N236" s="427" t="str">
        <f t="shared" si="7"/>
        <v/>
      </c>
    </row>
    <row r="237" spans="9:14">
      <c r="I237" s="446"/>
      <c r="M237" s="427">
        <f t="shared" si="6"/>
        <v>0</v>
      </c>
      <c r="N237" s="427" t="str">
        <f t="shared" si="7"/>
        <v/>
      </c>
    </row>
    <row r="238" spans="9:14">
      <c r="I238" s="446"/>
      <c r="L238" s="461"/>
      <c r="M238" s="427">
        <f t="shared" si="6"/>
        <v>0</v>
      </c>
      <c r="N238" s="427" t="str">
        <f t="shared" si="7"/>
        <v/>
      </c>
    </row>
    <row r="239" spans="9:14">
      <c r="I239" s="446"/>
      <c r="L239" s="461"/>
      <c r="M239" s="427">
        <f t="shared" si="6"/>
        <v>0</v>
      </c>
      <c r="N239" s="427" t="str">
        <f t="shared" si="7"/>
        <v/>
      </c>
    </row>
    <row r="240" spans="9:14">
      <c r="I240" s="446"/>
      <c r="L240" s="461"/>
      <c r="M240" s="427">
        <f t="shared" si="6"/>
        <v>0</v>
      </c>
      <c r="N240" s="427" t="str">
        <f t="shared" si="7"/>
        <v/>
      </c>
    </row>
    <row r="241" spans="9:14">
      <c r="I241" s="446"/>
      <c r="L241" s="461"/>
      <c r="M241" s="427">
        <f t="shared" si="6"/>
        <v>0</v>
      </c>
      <c r="N241" s="427" t="str">
        <f t="shared" si="7"/>
        <v/>
      </c>
    </row>
    <row r="242" spans="9:14">
      <c r="I242" s="446"/>
      <c r="L242" s="461"/>
      <c r="M242" s="427">
        <f t="shared" si="6"/>
        <v>0</v>
      </c>
      <c r="N242" s="427" t="str">
        <f t="shared" si="7"/>
        <v/>
      </c>
    </row>
    <row r="243" spans="9:14">
      <c r="I243" s="446"/>
      <c r="L243" s="461"/>
      <c r="M243" s="427">
        <f t="shared" si="6"/>
        <v>0</v>
      </c>
      <c r="N243" s="427" t="str">
        <f t="shared" si="7"/>
        <v/>
      </c>
    </row>
    <row r="244" spans="9:14">
      <c r="I244" s="446"/>
      <c r="L244" s="461"/>
      <c r="M244" s="427">
        <f t="shared" si="6"/>
        <v>0</v>
      </c>
      <c r="N244" s="427" t="str">
        <f t="shared" si="7"/>
        <v/>
      </c>
    </row>
    <row r="245" spans="9:14">
      <c r="I245" s="446"/>
      <c r="L245" s="461"/>
      <c r="M245" s="427">
        <f t="shared" si="6"/>
        <v>0</v>
      </c>
      <c r="N245" s="427" t="str">
        <f t="shared" si="7"/>
        <v/>
      </c>
    </row>
    <row r="246" spans="9:14">
      <c r="I246" s="446"/>
      <c r="L246" s="461"/>
      <c r="M246" s="427">
        <f t="shared" si="6"/>
        <v>0</v>
      </c>
      <c r="N246" s="427" t="str">
        <f t="shared" si="7"/>
        <v/>
      </c>
    </row>
    <row r="247" spans="9:14">
      <c r="I247" s="446"/>
      <c r="L247" s="461"/>
      <c r="M247" s="427">
        <f t="shared" si="6"/>
        <v>0</v>
      </c>
      <c r="N247" s="427" t="str">
        <f t="shared" si="7"/>
        <v/>
      </c>
    </row>
    <row r="248" spans="9:14">
      <c r="I248" s="446"/>
      <c r="L248" s="461"/>
      <c r="M248" s="427">
        <f t="shared" si="6"/>
        <v>0</v>
      </c>
      <c r="N248" s="427" t="str">
        <f t="shared" si="7"/>
        <v/>
      </c>
    </row>
    <row r="249" spans="9:14">
      <c r="I249" s="446"/>
      <c r="L249" s="461"/>
      <c r="M249" s="427">
        <f t="shared" si="6"/>
        <v>0</v>
      </c>
      <c r="N249" s="427" t="str">
        <f t="shared" si="7"/>
        <v/>
      </c>
    </row>
    <row r="250" spans="9:14">
      <c r="I250" s="446"/>
      <c r="L250" s="461"/>
      <c r="M250" s="427">
        <f t="shared" si="6"/>
        <v>0</v>
      </c>
      <c r="N250" s="427" t="str">
        <f t="shared" si="7"/>
        <v/>
      </c>
    </row>
    <row r="251" spans="9:14">
      <c r="I251" s="446"/>
      <c r="L251" s="461"/>
      <c r="M251" s="427">
        <f t="shared" si="6"/>
        <v>0</v>
      </c>
      <c r="N251" s="427" t="str">
        <f t="shared" si="7"/>
        <v/>
      </c>
    </row>
    <row r="252" spans="9:14">
      <c r="I252" s="446"/>
      <c r="L252" s="461"/>
      <c r="M252" s="427">
        <f t="shared" si="6"/>
        <v>0</v>
      </c>
      <c r="N252" s="427" t="str">
        <f t="shared" si="7"/>
        <v/>
      </c>
    </row>
    <row r="253" spans="9:14">
      <c r="I253" s="446"/>
      <c r="L253" s="461"/>
      <c r="M253" s="427">
        <f t="shared" si="6"/>
        <v>0</v>
      </c>
      <c r="N253" s="427" t="str">
        <f t="shared" si="7"/>
        <v/>
      </c>
    </row>
    <row r="254" spans="9:14">
      <c r="I254" s="446"/>
      <c r="L254" s="461"/>
      <c r="M254" s="427">
        <f t="shared" si="6"/>
        <v>0</v>
      </c>
      <c r="N254" s="427" t="str">
        <f t="shared" si="7"/>
        <v/>
      </c>
    </row>
    <row r="255" spans="9:14">
      <c r="I255" s="446"/>
      <c r="L255" s="461"/>
      <c r="M255" s="427">
        <f t="shared" si="6"/>
        <v>0</v>
      </c>
      <c r="N255" s="427" t="str">
        <f t="shared" si="7"/>
        <v/>
      </c>
    </row>
    <row r="256" spans="9:14">
      <c r="I256" s="446"/>
      <c r="L256" s="461"/>
      <c r="M256" s="427">
        <f t="shared" si="6"/>
        <v>0</v>
      </c>
      <c r="N256" s="427" t="str">
        <f t="shared" si="7"/>
        <v/>
      </c>
    </row>
    <row r="257" spans="9:14">
      <c r="I257" s="446"/>
      <c r="L257" s="461"/>
      <c r="M257" s="427">
        <f t="shared" si="6"/>
        <v>0</v>
      </c>
      <c r="N257" s="427" t="str">
        <f t="shared" si="7"/>
        <v/>
      </c>
    </row>
    <row r="258" spans="9:14">
      <c r="I258" s="446"/>
      <c r="L258" s="461"/>
      <c r="M258" s="427">
        <f t="shared" si="6"/>
        <v>0</v>
      </c>
      <c r="N258" s="427" t="str">
        <f t="shared" si="7"/>
        <v/>
      </c>
    </row>
    <row r="259" spans="9:14">
      <c r="I259" s="446"/>
      <c r="L259" s="461"/>
      <c r="M259" s="427">
        <f t="shared" si="6"/>
        <v>0</v>
      </c>
      <c r="N259" s="427" t="str">
        <f t="shared" si="7"/>
        <v/>
      </c>
    </row>
    <row r="260" spans="9:14">
      <c r="I260" s="446"/>
      <c r="L260" s="461"/>
      <c r="M260" s="427">
        <f t="shared" si="6"/>
        <v>0</v>
      </c>
      <c r="N260" s="427" t="str">
        <f t="shared" si="7"/>
        <v/>
      </c>
    </row>
    <row r="261" spans="9:14">
      <c r="I261" s="446"/>
      <c r="L261" s="461"/>
      <c r="M261" s="427">
        <f t="shared" si="6"/>
        <v>0</v>
      </c>
      <c r="N261" s="427" t="str">
        <f t="shared" si="7"/>
        <v/>
      </c>
    </row>
    <row r="262" spans="9:14">
      <c r="L262" s="461"/>
      <c r="M262" s="427">
        <f t="shared" si="6"/>
        <v>0</v>
      </c>
      <c r="N262" s="427" t="str">
        <f t="shared" si="7"/>
        <v/>
      </c>
    </row>
    <row r="263" spans="9:14">
      <c r="L263" s="461"/>
      <c r="M263" s="427">
        <f t="shared" ref="M263:M326" si="8">IF(ISNUMBER(FIND("/",$B159,1)),MID($B159,1,FIND("/",$B159,1)-1),$B159)</f>
        <v>0</v>
      </c>
      <c r="N263" s="427" t="str">
        <f t="shared" ref="N263:N326" si="9">IF(ISNUMBER(FIND("/",$B159,1)),MID($B159,FIND("/",$B159,1)+1,LEN($B159)),"")</f>
        <v/>
      </c>
    </row>
    <row r="264" spans="9:14">
      <c r="L264" s="461"/>
      <c r="M264" s="427">
        <f t="shared" si="8"/>
        <v>0</v>
      </c>
      <c r="N264" s="427" t="str">
        <f t="shared" si="9"/>
        <v/>
      </c>
    </row>
    <row r="265" spans="9:14">
      <c r="L265" s="461"/>
      <c r="M265" s="427">
        <f t="shared" si="8"/>
        <v>0</v>
      </c>
      <c r="N265" s="427" t="str">
        <f t="shared" si="9"/>
        <v/>
      </c>
    </row>
    <row r="266" spans="9:14">
      <c r="L266" s="461"/>
      <c r="M266" s="427">
        <f t="shared" si="8"/>
        <v>0</v>
      </c>
      <c r="N266" s="427" t="str">
        <f t="shared" si="9"/>
        <v/>
      </c>
    </row>
    <row r="267" spans="9:14">
      <c r="L267" s="461"/>
      <c r="M267" s="427">
        <f t="shared" si="8"/>
        <v>0</v>
      </c>
      <c r="N267" s="427" t="str">
        <f t="shared" si="9"/>
        <v/>
      </c>
    </row>
    <row r="268" spans="9:14">
      <c r="L268" s="461"/>
      <c r="M268" s="427">
        <f t="shared" si="8"/>
        <v>0</v>
      </c>
      <c r="N268" s="427" t="str">
        <f t="shared" si="9"/>
        <v/>
      </c>
    </row>
    <row r="269" spans="9:14">
      <c r="L269" s="461"/>
      <c r="M269" s="427">
        <f t="shared" si="8"/>
        <v>0</v>
      </c>
      <c r="N269" s="427" t="str">
        <f t="shared" si="9"/>
        <v/>
      </c>
    </row>
    <row r="270" spans="9:14">
      <c r="L270" s="461"/>
      <c r="M270" s="427">
        <f t="shared" si="8"/>
        <v>0</v>
      </c>
      <c r="N270" s="427" t="str">
        <f t="shared" si="9"/>
        <v/>
      </c>
    </row>
    <row r="271" spans="9:14">
      <c r="L271" s="461"/>
      <c r="M271" s="427">
        <f t="shared" si="8"/>
        <v>0</v>
      </c>
      <c r="N271" s="427" t="str">
        <f t="shared" si="9"/>
        <v/>
      </c>
    </row>
    <row r="272" spans="9:14">
      <c r="L272" s="461"/>
      <c r="M272" s="427">
        <f t="shared" si="8"/>
        <v>0</v>
      </c>
      <c r="N272" s="427" t="str">
        <f t="shared" si="9"/>
        <v/>
      </c>
    </row>
    <row r="273" spans="12:14">
      <c r="L273" s="461"/>
      <c r="M273" s="427">
        <f t="shared" si="8"/>
        <v>0</v>
      </c>
      <c r="N273" s="427" t="str">
        <f t="shared" si="9"/>
        <v/>
      </c>
    </row>
    <row r="274" spans="12:14">
      <c r="L274" s="461"/>
      <c r="M274" s="427">
        <f t="shared" si="8"/>
        <v>0</v>
      </c>
      <c r="N274" s="427" t="str">
        <f t="shared" si="9"/>
        <v/>
      </c>
    </row>
    <row r="275" spans="12:14">
      <c r="L275" s="461"/>
      <c r="M275" s="427">
        <f t="shared" si="8"/>
        <v>0</v>
      </c>
      <c r="N275" s="427" t="str">
        <f t="shared" si="9"/>
        <v/>
      </c>
    </row>
    <row r="276" spans="12:14">
      <c r="L276" s="461"/>
      <c r="M276" s="427">
        <f t="shared" si="8"/>
        <v>0</v>
      </c>
      <c r="N276" s="427" t="str">
        <f t="shared" si="9"/>
        <v/>
      </c>
    </row>
    <row r="277" spans="12:14">
      <c r="L277" s="461"/>
      <c r="M277" s="427">
        <f t="shared" si="8"/>
        <v>0</v>
      </c>
      <c r="N277" s="427" t="str">
        <f t="shared" si="9"/>
        <v/>
      </c>
    </row>
    <row r="278" spans="12:14">
      <c r="L278" s="461"/>
      <c r="M278" s="427">
        <f t="shared" si="8"/>
        <v>0</v>
      </c>
      <c r="N278" s="427" t="str">
        <f t="shared" si="9"/>
        <v/>
      </c>
    </row>
    <row r="279" spans="12:14">
      <c r="L279" s="461"/>
      <c r="M279" s="427">
        <f t="shared" si="8"/>
        <v>0</v>
      </c>
      <c r="N279" s="427" t="str">
        <f t="shared" si="9"/>
        <v/>
      </c>
    </row>
    <row r="280" spans="12:14">
      <c r="L280" s="461"/>
      <c r="M280" s="427">
        <f t="shared" si="8"/>
        <v>0</v>
      </c>
      <c r="N280" s="427" t="str">
        <f t="shared" si="9"/>
        <v/>
      </c>
    </row>
    <row r="281" spans="12:14">
      <c r="L281" s="461"/>
      <c r="M281" s="427">
        <f t="shared" si="8"/>
        <v>0</v>
      </c>
      <c r="N281" s="427" t="str">
        <f t="shared" si="9"/>
        <v/>
      </c>
    </row>
    <row r="282" spans="12:14">
      <c r="L282" s="461"/>
      <c r="M282" s="427">
        <f t="shared" si="8"/>
        <v>0</v>
      </c>
      <c r="N282" s="427" t="str">
        <f t="shared" si="9"/>
        <v/>
      </c>
    </row>
    <row r="283" spans="12:14">
      <c r="L283" s="461"/>
      <c r="M283" s="427">
        <f t="shared" si="8"/>
        <v>0</v>
      </c>
      <c r="N283" s="427" t="str">
        <f t="shared" si="9"/>
        <v/>
      </c>
    </row>
    <row r="284" spans="12:14">
      <c r="L284" s="461"/>
      <c r="M284" s="427">
        <f t="shared" si="8"/>
        <v>0</v>
      </c>
      <c r="N284" s="427" t="str">
        <f t="shared" si="9"/>
        <v/>
      </c>
    </row>
    <row r="285" spans="12:14">
      <c r="L285" s="461"/>
      <c r="M285" s="427">
        <f t="shared" si="8"/>
        <v>0</v>
      </c>
      <c r="N285" s="427" t="str">
        <f t="shared" si="9"/>
        <v/>
      </c>
    </row>
    <row r="286" spans="12:14">
      <c r="L286" s="461"/>
      <c r="M286" s="427">
        <f t="shared" si="8"/>
        <v>0</v>
      </c>
      <c r="N286" s="427" t="str">
        <f t="shared" si="9"/>
        <v/>
      </c>
    </row>
    <row r="287" spans="12:14">
      <c r="L287" s="461"/>
      <c r="M287" s="427">
        <f t="shared" si="8"/>
        <v>0</v>
      </c>
      <c r="N287" s="427" t="str">
        <f t="shared" si="9"/>
        <v/>
      </c>
    </row>
    <row r="288" spans="12:14">
      <c r="M288" s="427">
        <f t="shared" si="8"/>
        <v>0</v>
      </c>
      <c r="N288" s="427" t="str">
        <f t="shared" si="9"/>
        <v/>
      </c>
    </row>
    <row r="289" spans="13:14">
      <c r="M289" s="427">
        <f t="shared" si="8"/>
        <v>0</v>
      </c>
      <c r="N289" s="427" t="str">
        <f t="shared" si="9"/>
        <v/>
      </c>
    </row>
    <row r="290" spans="13:14">
      <c r="M290" s="427">
        <f t="shared" si="8"/>
        <v>0</v>
      </c>
      <c r="N290" s="427" t="str">
        <f t="shared" si="9"/>
        <v/>
      </c>
    </row>
    <row r="291" spans="13:14">
      <c r="M291" s="427">
        <f t="shared" si="8"/>
        <v>0</v>
      </c>
      <c r="N291" s="427" t="str">
        <f t="shared" si="9"/>
        <v/>
      </c>
    </row>
    <row r="292" spans="13:14">
      <c r="M292" s="427">
        <f t="shared" si="8"/>
        <v>0</v>
      </c>
      <c r="N292" s="427" t="str">
        <f t="shared" si="9"/>
        <v/>
      </c>
    </row>
    <row r="293" spans="13:14">
      <c r="M293" s="427">
        <f t="shared" si="8"/>
        <v>0</v>
      </c>
      <c r="N293" s="427" t="str">
        <f t="shared" si="9"/>
        <v/>
      </c>
    </row>
    <row r="294" spans="13:14">
      <c r="M294" s="427">
        <f t="shared" si="8"/>
        <v>0</v>
      </c>
      <c r="N294" s="427" t="str">
        <f t="shared" si="9"/>
        <v/>
      </c>
    </row>
    <row r="295" spans="13:14">
      <c r="M295" s="427">
        <f t="shared" si="8"/>
        <v>0</v>
      </c>
      <c r="N295" s="427" t="str">
        <f t="shared" si="9"/>
        <v/>
      </c>
    </row>
    <row r="296" spans="13:14">
      <c r="M296" s="427">
        <f t="shared" si="8"/>
        <v>0</v>
      </c>
      <c r="N296" s="427" t="str">
        <f t="shared" si="9"/>
        <v/>
      </c>
    </row>
    <row r="297" spans="13:14">
      <c r="M297" s="427">
        <f t="shared" si="8"/>
        <v>0</v>
      </c>
      <c r="N297" s="427" t="str">
        <f t="shared" si="9"/>
        <v/>
      </c>
    </row>
    <row r="298" spans="13:14">
      <c r="M298" s="427">
        <f t="shared" si="8"/>
        <v>0</v>
      </c>
      <c r="N298" s="427" t="str">
        <f t="shared" si="9"/>
        <v/>
      </c>
    </row>
    <row r="299" spans="13:14">
      <c r="M299" s="427">
        <f t="shared" si="8"/>
        <v>0</v>
      </c>
      <c r="N299" s="427" t="str">
        <f t="shared" si="9"/>
        <v/>
      </c>
    </row>
    <row r="300" spans="13:14">
      <c r="M300" s="427">
        <f t="shared" si="8"/>
        <v>0</v>
      </c>
      <c r="N300" s="427" t="str">
        <f t="shared" si="9"/>
        <v/>
      </c>
    </row>
    <row r="301" spans="13:14">
      <c r="M301" s="427">
        <f t="shared" si="8"/>
        <v>0</v>
      </c>
      <c r="N301" s="427" t="str">
        <f t="shared" si="9"/>
        <v/>
      </c>
    </row>
    <row r="302" spans="13:14">
      <c r="M302" s="427">
        <f t="shared" si="8"/>
        <v>0</v>
      </c>
      <c r="N302" s="427" t="str">
        <f t="shared" si="9"/>
        <v/>
      </c>
    </row>
    <row r="303" spans="13:14">
      <c r="M303" s="427">
        <f t="shared" si="8"/>
        <v>0</v>
      </c>
      <c r="N303" s="427" t="str">
        <f t="shared" si="9"/>
        <v/>
      </c>
    </row>
    <row r="304" spans="13:14">
      <c r="M304" s="427">
        <f t="shared" si="8"/>
        <v>0</v>
      </c>
      <c r="N304" s="427" t="str">
        <f t="shared" si="9"/>
        <v/>
      </c>
    </row>
    <row r="305" spans="13:14">
      <c r="M305" s="427">
        <f t="shared" si="8"/>
        <v>0</v>
      </c>
      <c r="N305" s="427" t="str">
        <f t="shared" si="9"/>
        <v/>
      </c>
    </row>
    <row r="306" spans="13:14">
      <c r="M306" s="427">
        <f t="shared" si="8"/>
        <v>0</v>
      </c>
      <c r="N306" s="427" t="str">
        <f t="shared" si="9"/>
        <v/>
      </c>
    </row>
    <row r="307" spans="13:14">
      <c r="M307" s="427">
        <f t="shared" si="8"/>
        <v>0</v>
      </c>
      <c r="N307" s="427" t="str">
        <f t="shared" si="9"/>
        <v/>
      </c>
    </row>
    <row r="308" spans="13:14">
      <c r="M308" s="427">
        <f t="shared" si="8"/>
        <v>0</v>
      </c>
      <c r="N308" s="427" t="str">
        <f t="shared" si="9"/>
        <v/>
      </c>
    </row>
    <row r="309" spans="13:14">
      <c r="M309" s="427">
        <f t="shared" si="8"/>
        <v>0</v>
      </c>
      <c r="N309" s="427" t="str">
        <f t="shared" si="9"/>
        <v/>
      </c>
    </row>
    <row r="310" spans="13:14">
      <c r="M310" s="427">
        <f t="shared" si="8"/>
        <v>0</v>
      </c>
      <c r="N310" s="427" t="str">
        <f t="shared" si="9"/>
        <v/>
      </c>
    </row>
    <row r="311" spans="13:14">
      <c r="M311" s="427">
        <f t="shared" si="8"/>
        <v>0</v>
      </c>
      <c r="N311" s="427" t="str">
        <f t="shared" si="9"/>
        <v/>
      </c>
    </row>
    <row r="312" spans="13:14">
      <c r="M312" s="427">
        <f t="shared" si="8"/>
        <v>0</v>
      </c>
      <c r="N312" s="427" t="str">
        <f t="shared" si="9"/>
        <v/>
      </c>
    </row>
    <row r="313" spans="13:14">
      <c r="M313" s="427">
        <f t="shared" si="8"/>
        <v>0</v>
      </c>
      <c r="N313" s="427" t="str">
        <f t="shared" si="9"/>
        <v/>
      </c>
    </row>
    <row r="314" spans="13:14">
      <c r="M314" s="427">
        <f t="shared" si="8"/>
        <v>0</v>
      </c>
      <c r="N314" s="427" t="str">
        <f t="shared" si="9"/>
        <v/>
      </c>
    </row>
    <row r="315" spans="13:14">
      <c r="M315" s="427">
        <f t="shared" si="8"/>
        <v>0</v>
      </c>
      <c r="N315" s="427" t="str">
        <f t="shared" si="9"/>
        <v/>
      </c>
    </row>
    <row r="316" spans="13:14">
      <c r="M316" s="427">
        <f t="shared" si="8"/>
        <v>0</v>
      </c>
      <c r="N316" s="427" t="str">
        <f t="shared" si="9"/>
        <v/>
      </c>
    </row>
    <row r="317" spans="13:14">
      <c r="M317" s="427">
        <f t="shared" si="8"/>
        <v>0</v>
      </c>
      <c r="N317" s="427" t="str">
        <f t="shared" si="9"/>
        <v/>
      </c>
    </row>
    <row r="318" spans="13:14">
      <c r="M318" s="427">
        <f t="shared" si="8"/>
        <v>0</v>
      </c>
      <c r="N318" s="427" t="str">
        <f t="shared" si="9"/>
        <v/>
      </c>
    </row>
    <row r="319" spans="13:14">
      <c r="M319" s="427">
        <f t="shared" si="8"/>
        <v>0</v>
      </c>
      <c r="N319" s="427" t="str">
        <f t="shared" si="9"/>
        <v/>
      </c>
    </row>
    <row r="320" spans="13:14">
      <c r="M320" s="427">
        <f t="shared" si="8"/>
        <v>0</v>
      </c>
      <c r="N320" s="427" t="str">
        <f t="shared" si="9"/>
        <v/>
      </c>
    </row>
    <row r="321" spans="13:14">
      <c r="M321" s="427">
        <f t="shared" si="8"/>
        <v>0</v>
      </c>
      <c r="N321" s="427" t="str">
        <f t="shared" si="9"/>
        <v/>
      </c>
    </row>
    <row r="322" spans="13:14">
      <c r="M322" s="427">
        <f t="shared" si="8"/>
        <v>0</v>
      </c>
      <c r="N322" s="427" t="str">
        <f t="shared" si="9"/>
        <v/>
      </c>
    </row>
    <row r="323" spans="13:14">
      <c r="M323" s="427">
        <f t="shared" si="8"/>
        <v>0</v>
      </c>
      <c r="N323" s="427" t="str">
        <f t="shared" si="9"/>
        <v/>
      </c>
    </row>
    <row r="324" spans="13:14">
      <c r="M324" s="427">
        <f t="shared" si="8"/>
        <v>0</v>
      </c>
      <c r="N324" s="427" t="str">
        <f t="shared" si="9"/>
        <v/>
      </c>
    </row>
    <row r="325" spans="13:14">
      <c r="M325" s="427">
        <f t="shared" si="8"/>
        <v>0</v>
      </c>
      <c r="N325" s="427" t="str">
        <f t="shared" si="9"/>
        <v/>
      </c>
    </row>
    <row r="326" spans="13:14">
      <c r="M326" s="427">
        <f t="shared" si="8"/>
        <v>0</v>
      </c>
      <c r="N326" s="427" t="str">
        <f t="shared" si="9"/>
        <v/>
      </c>
    </row>
    <row r="327" spans="13:14">
      <c r="M327" s="427">
        <f t="shared" ref="M327:M365" si="10">IF(ISNUMBER(FIND("/",$B223,1)),MID($B223,1,FIND("/",$B223,1)-1),$B223)</f>
        <v>0</v>
      </c>
      <c r="N327" s="427" t="str">
        <f t="shared" ref="N327:N365" si="11">IF(ISNUMBER(FIND("/",$B223,1)),MID($B223,FIND("/",$B223,1)+1,LEN($B223)),"")</f>
        <v/>
      </c>
    </row>
    <row r="328" spans="13:14">
      <c r="M328" s="427">
        <f t="shared" si="10"/>
        <v>0</v>
      </c>
      <c r="N328" s="427" t="str">
        <f t="shared" si="11"/>
        <v/>
      </c>
    </row>
    <row r="329" spans="13:14">
      <c r="M329" s="427">
        <f t="shared" si="10"/>
        <v>0</v>
      </c>
      <c r="N329" s="427" t="str">
        <f t="shared" si="11"/>
        <v/>
      </c>
    </row>
    <row r="330" spans="13:14">
      <c r="M330" s="427">
        <f t="shared" si="10"/>
        <v>0</v>
      </c>
      <c r="N330" s="427" t="str">
        <f t="shared" si="11"/>
        <v/>
      </c>
    </row>
    <row r="331" spans="13:14">
      <c r="M331" s="427">
        <f t="shared" si="10"/>
        <v>0</v>
      </c>
      <c r="N331" s="427" t="str">
        <f t="shared" si="11"/>
        <v/>
      </c>
    </row>
    <row r="332" spans="13:14">
      <c r="M332" s="427">
        <f t="shared" si="10"/>
        <v>0</v>
      </c>
      <c r="N332" s="427" t="str">
        <f t="shared" si="11"/>
        <v/>
      </c>
    </row>
    <row r="333" spans="13:14">
      <c r="M333" s="427">
        <f t="shared" si="10"/>
        <v>0</v>
      </c>
      <c r="N333" s="427" t="str">
        <f t="shared" si="11"/>
        <v/>
      </c>
    </row>
    <row r="334" spans="13:14">
      <c r="M334" s="427">
        <f t="shared" si="10"/>
        <v>0</v>
      </c>
      <c r="N334" s="427" t="str">
        <f t="shared" si="11"/>
        <v/>
      </c>
    </row>
    <row r="335" spans="13:14">
      <c r="M335" s="427">
        <f t="shared" si="10"/>
        <v>0</v>
      </c>
      <c r="N335" s="427" t="str">
        <f t="shared" si="11"/>
        <v/>
      </c>
    </row>
    <row r="336" spans="13:14">
      <c r="M336" s="427">
        <f t="shared" si="10"/>
        <v>0</v>
      </c>
      <c r="N336" s="427" t="str">
        <f t="shared" si="11"/>
        <v/>
      </c>
    </row>
    <row r="337" spans="13:14">
      <c r="M337" s="427">
        <f t="shared" si="10"/>
        <v>0</v>
      </c>
      <c r="N337" s="427" t="str">
        <f t="shared" si="11"/>
        <v/>
      </c>
    </row>
    <row r="338" spans="13:14">
      <c r="M338" s="427">
        <f t="shared" si="10"/>
        <v>0</v>
      </c>
      <c r="N338" s="427" t="str">
        <f t="shared" si="11"/>
        <v/>
      </c>
    </row>
    <row r="339" spans="13:14">
      <c r="M339" s="427">
        <f t="shared" si="10"/>
        <v>0</v>
      </c>
      <c r="N339" s="427" t="str">
        <f t="shared" si="11"/>
        <v/>
      </c>
    </row>
    <row r="340" spans="13:14">
      <c r="M340" s="427">
        <f t="shared" si="10"/>
        <v>0</v>
      </c>
      <c r="N340" s="427" t="str">
        <f t="shared" si="11"/>
        <v/>
      </c>
    </row>
    <row r="341" spans="13:14">
      <c r="M341" s="427">
        <f t="shared" si="10"/>
        <v>0</v>
      </c>
      <c r="N341" s="427" t="str">
        <f t="shared" si="11"/>
        <v/>
      </c>
    </row>
    <row r="342" spans="13:14">
      <c r="M342" s="427">
        <f t="shared" si="10"/>
        <v>0</v>
      </c>
      <c r="N342" s="427" t="str">
        <f t="shared" si="11"/>
        <v/>
      </c>
    </row>
    <row r="343" spans="13:14">
      <c r="M343" s="427">
        <f t="shared" si="10"/>
        <v>0</v>
      </c>
      <c r="N343" s="427" t="str">
        <f t="shared" si="11"/>
        <v/>
      </c>
    </row>
    <row r="344" spans="13:14">
      <c r="M344" s="427">
        <f t="shared" si="10"/>
        <v>0</v>
      </c>
      <c r="N344" s="427" t="str">
        <f t="shared" si="11"/>
        <v/>
      </c>
    </row>
    <row r="345" spans="13:14">
      <c r="M345" s="427">
        <f t="shared" si="10"/>
        <v>0</v>
      </c>
      <c r="N345" s="427" t="str">
        <f t="shared" si="11"/>
        <v/>
      </c>
    </row>
    <row r="346" spans="13:14">
      <c r="M346" s="427">
        <f t="shared" si="10"/>
        <v>0</v>
      </c>
      <c r="N346" s="427" t="str">
        <f t="shared" si="11"/>
        <v/>
      </c>
    </row>
    <row r="347" spans="13:14">
      <c r="M347" s="427">
        <f t="shared" si="10"/>
        <v>0</v>
      </c>
      <c r="N347" s="427" t="str">
        <f t="shared" si="11"/>
        <v/>
      </c>
    </row>
    <row r="348" spans="13:14">
      <c r="M348" s="427">
        <f t="shared" si="10"/>
        <v>0</v>
      </c>
      <c r="N348" s="427" t="str">
        <f t="shared" si="11"/>
        <v/>
      </c>
    </row>
    <row r="349" spans="13:14">
      <c r="M349" s="427">
        <f t="shared" si="10"/>
        <v>0</v>
      </c>
      <c r="N349" s="427" t="str">
        <f t="shared" si="11"/>
        <v/>
      </c>
    </row>
    <row r="350" spans="13:14">
      <c r="M350" s="427">
        <f t="shared" si="10"/>
        <v>0</v>
      </c>
      <c r="N350" s="427" t="str">
        <f t="shared" si="11"/>
        <v/>
      </c>
    </row>
    <row r="351" spans="13:14">
      <c r="M351" s="427">
        <f t="shared" si="10"/>
        <v>0</v>
      </c>
      <c r="N351" s="427" t="str">
        <f t="shared" si="11"/>
        <v/>
      </c>
    </row>
    <row r="352" spans="13:14">
      <c r="M352" s="427">
        <f t="shared" si="10"/>
        <v>0</v>
      </c>
      <c r="N352" s="427" t="str">
        <f t="shared" si="11"/>
        <v/>
      </c>
    </row>
    <row r="353" spans="12:14">
      <c r="M353" s="427">
        <f t="shared" si="10"/>
        <v>0</v>
      </c>
      <c r="N353" s="427" t="str">
        <f t="shared" si="11"/>
        <v/>
      </c>
    </row>
    <row r="354" spans="12:14">
      <c r="M354" s="427">
        <f t="shared" si="10"/>
        <v>0</v>
      </c>
      <c r="N354" s="427" t="str">
        <f t="shared" si="11"/>
        <v/>
      </c>
    </row>
    <row r="355" spans="12:14">
      <c r="M355" s="427">
        <f t="shared" si="10"/>
        <v>0</v>
      </c>
      <c r="N355" s="427" t="str">
        <f t="shared" si="11"/>
        <v/>
      </c>
    </row>
    <row r="356" spans="12:14">
      <c r="M356" s="427">
        <f t="shared" si="10"/>
        <v>0</v>
      </c>
      <c r="N356" s="427" t="str">
        <f t="shared" si="11"/>
        <v/>
      </c>
    </row>
    <row r="357" spans="12:14">
      <c r="M357" s="427">
        <f t="shared" si="10"/>
        <v>0</v>
      </c>
      <c r="N357" s="427" t="str">
        <f t="shared" si="11"/>
        <v/>
      </c>
    </row>
    <row r="358" spans="12:14">
      <c r="M358" s="427">
        <f t="shared" si="10"/>
        <v>0</v>
      </c>
      <c r="N358" s="427" t="str">
        <f t="shared" si="11"/>
        <v/>
      </c>
    </row>
    <row r="359" spans="12:14">
      <c r="M359" s="427">
        <f t="shared" si="10"/>
        <v>0</v>
      </c>
      <c r="N359" s="427" t="str">
        <f t="shared" si="11"/>
        <v/>
      </c>
    </row>
    <row r="360" spans="12:14">
      <c r="M360" s="427">
        <f t="shared" si="10"/>
        <v>0</v>
      </c>
      <c r="N360" s="427" t="str">
        <f t="shared" si="11"/>
        <v/>
      </c>
    </row>
    <row r="361" spans="12:14">
      <c r="L361" s="513"/>
      <c r="M361" s="427">
        <f t="shared" si="10"/>
        <v>0</v>
      </c>
      <c r="N361" s="427" t="str">
        <f t="shared" si="11"/>
        <v/>
      </c>
    </row>
    <row r="362" spans="12:14">
      <c r="L362" s="168"/>
      <c r="M362" s="427">
        <f t="shared" si="10"/>
        <v>0</v>
      </c>
      <c r="N362" s="427" t="str">
        <f t="shared" si="11"/>
        <v/>
      </c>
    </row>
    <row r="363" spans="12:14">
      <c r="L363" s="168"/>
      <c r="M363" s="427">
        <f t="shared" si="10"/>
        <v>0</v>
      </c>
      <c r="N363" s="427" t="str">
        <f t="shared" si="11"/>
        <v/>
      </c>
    </row>
    <row r="364" spans="12:14">
      <c r="L364" s="513"/>
      <c r="M364" s="427">
        <f t="shared" si="10"/>
        <v>0</v>
      </c>
      <c r="N364" s="427" t="str">
        <f t="shared" si="11"/>
        <v/>
      </c>
    </row>
    <row r="365" spans="12:14">
      <c r="L365" s="513"/>
      <c r="M365" s="427">
        <f t="shared" si="10"/>
        <v>0</v>
      </c>
      <c r="N365" s="427" t="str">
        <f t="shared" si="11"/>
        <v/>
      </c>
    </row>
    <row r="366" spans="12:14">
      <c r="L366" s="513"/>
    </row>
    <row r="367" spans="12:14">
      <c r="L367" s="513"/>
    </row>
    <row r="368" spans="12:14">
      <c r="L368" s="443"/>
    </row>
    <row r="369" spans="12:12">
      <c r="L369" s="443"/>
    </row>
  </sheetData>
  <mergeCells count="3">
    <mergeCell ref="A1:H1"/>
    <mergeCell ref="B3:D3"/>
    <mergeCell ref="A19:B19"/>
  </mergeCells>
  <phoneticPr fontId="0" type="noConversion"/>
  <hyperlinks>
    <hyperlink ref="A1:H1" location="TITULARES!A1" display="LISTA DE DIAGNOSTICADORES CON AUTORIZACIÓN DE COMERCIALIZACIÓN EN CUBA 2017" xr:uid="{00000000-0004-0000-1400-000000000000}"/>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BY308"/>
  <sheetViews>
    <sheetView workbookViewId="0">
      <selection sqref="A1:H1"/>
    </sheetView>
  </sheetViews>
  <sheetFormatPr baseColWidth="10" defaultRowHeight="15"/>
  <cols>
    <col min="1" max="1" width="15" style="19" customWidth="1"/>
    <col min="2" max="2" width="12.85546875" style="19" customWidth="1"/>
    <col min="3" max="3" width="12.140625" style="19" customWidth="1"/>
    <col min="4" max="4" width="14.5703125" style="19" customWidth="1"/>
    <col min="5" max="5" width="16.5703125" style="19" customWidth="1"/>
    <col min="6" max="6" width="15.7109375" style="19" customWidth="1"/>
    <col min="7" max="7" width="14.28515625" style="19" customWidth="1"/>
    <col min="8" max="8" width="38" style="19" customWidth="1"/>
    <col min="9" max="9" width="54.28515625" style="19" customWidth="1"/>
    <col min="10" max="10" width="27.140625" style="344" customWidth="1"/>
    <col min="11" max="11" width="15.570312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5" style="19" hidden="1" customWidth="1"/>
    <col min="18" max="19" width="11.42578125" style="19"/>
    <col min="20" max="27" width="0" style="19" hidden="1" customWidth="1"/>
    <col min="28" max="16384" width="11.42578125" style="19"/>
  </cols>
  <sheetData>
    <row r="1" spans="1:77">
      <c r="A1" s="2339" t="s">
        <v>5695</v>
      </c>
      <c r="B1" s="2339"/>
      <c r="C1" s="2339"/>
      <c r="D1" s="2339"/>
      <c r="E1" s="2339"/>
      <c r="F1" s="2339"/>
      <c r="G1" s="2339"/>
      <c r="H1" s="2339"/>
    </row>
    <row r="2" spans="1:77" ht="25.5" customHeight="1" thickBot="1">
      <c r="A2" s="501" t="s">
        <v>1547</v>
      </c>
      <c r="B2" s="413"/>
      <c r="C2" s="413"/>
      <c r="D2" s="413"/>
      <c r="E2" s="413"/>
      <c r="F2" s="413"/>
      <c r="M2" s="166"/>
      <c r="S2" s="546" t="s">
        <v>2871</v>
      </c>
      <c r="T2" s="547">
        <f ca="1">TODAY()</f>
        <v>45825</v>
      </c>
    </row>
    <row r="3" spans="1:77" ht="26.25" customHeight="1" thickTop="1" thickBot="1">
      <c r="A3" s="2350" t="s">
        <v>1188</v>
      </c>
      <c r="B3" s="2351"/>
      <c r="C3" s="2351"/>
      <c r="D3" s="2351"/>
      <c r="E3" s="2352"/>
      <c r="F3" s="2352"/>
      <c r="G3" s="2353"/>
      <c r="H3" s="494"/>
      <c r="I3" s="494"/>
      <c r="J3" s="503"/>
      <c r="K3" s="494"/>
      <c r="L3" s="502"/>
    </row>
    <row r="4" spans="1:77" ht="39" customHeight="1" thickTop="1">
      <c r="A4" s="667" t="s">
        <v>1649</v>
      </c>
      <c r="B4" s="580" t="s">
        <v>1187</v>
      </c>
      <c r="C4" s="580" t="s">
        <v>1189</v>
      </c>
      <c r="D4" s="668" t="s">
        <v>1190</v>
      </c>
      <c r="E4" s="616" t="s">
        <v>2869</v>
      </c>
      <c r="F4" s="616" t="s">
        <v>2870</v>
      </c>
      <c r="G4" s="615" t="s">
        <v>1070</v>
      </c>
      <c r="H4" s="563" t="s">
        <v>1632</v>
      </c>
      <c r="I4" s="580" t="s">
        <v>1191</v>
      </c>
      <c r="J4" s="671" t="s">
        <v>1072</v>
      </c>
      <c r="K4" s="580" t="s">
        <v>1071</v>
      </c>
      <c r="L4" s="489" t="s">
        <v>1638</v>
      </c>
      <c r="M4" s="166" t="s">
        <v>1636</v>
      </c>
      <c r="N4" s="166" t="s">
        <v>1637</v>
      </c>
      <c r="O4" s="389" t="s">
        <v>1640</v>
      </c>
      <c r="P4" s="385"/>
      <c r="Q4" s="385"/>
      <c r="R4" s="385"/>
      <c r="S4" s="385"/>
      <c r="T4" s="678"/>
      <c r="U4" s="682">
        <v>2012</v>
      </c>
      <c r="V4" s="677">
        <v>2013</v>
      </c>
      <c r="W4" s="677">
        <v>2014</v>
      </c>
      <c r="X4" s="677">
        <v>2015</v>
      </c>
      <c r="Y4" s="677">
        <v>2016</v>
      </c>
      <c r="Z4" s="682" t="s">
        <v>2872</v>
      </c>
      <c r="AA4" s="699" t="s">
        <v>1641</v>
      </c>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row>
    <row r="5" spans="1:77" s="1344" customFormat="1" ht="45">
      <c r="A5" s="2088" t="s">
        <v>1633</v>
      </c>
      <c r="B5" s="2089" t="s">
        <v>5654</v>
      </c>
      <c r="C5" s="2090">
        <v>45299</v>
      </c>
      <c r="D5" s="351">
        <v>47149</v>
      </c>
      <c r="E5" s="351" t="str">
        <f t="shared" ref="E5:E10" ca="1" si="0">IF(D5&lt;=$T$2,"CADUCADO","VIGENTE")</f>
        <v>VIGENTE</v>
      </c>
      <c r="F5" s="351" t="str">
        <f t="shared" ref="F5:F19" ca="1" si="1">IF($T$2&gt;=(EDATE(D5,-4)),"ALERTA","OK")</f>
        <v>OK</v>
      </c>
      <c r="G5" s="2089" t="s">
        <v>1307</v>
      </c>
      <c r="H5" s="242" t="s">
        <v>5651</v>
      </c>
      <c r="I5" s="2093" t="s">
        <v>5652</v>
      </c>
      <c r="J5" s="331" t="s">
        <v>2437</v>
      </c>
      <c r="K5" s="323" t="s">
        <v>5653</v>
      </c>
      <c r="L5" s="2091"/>
      <c r="M5" s="1332" t="e">
        <f>IF(ISNUMBER(FIND("/",#REF!,1)),MID(#REF!,1,FIND("/",#REF!,1)-1),#REF!)</f>
        <v>#REF!</v>
      </c>
      <c r="N5" s="1332" t="str">
        <f>IF(ISNUMBER(FIND("/",#REF!,1)),MID(#REF!,FIND("/",#REF!,1)+1,LEN(#REF!)),"")</f>
        <v/>
      </c>
      <c r="O5" s="1343" t="s">
        <v>1649</v>
      </c>
      <c r="P5" s="1343" t="s">
        <v>1636</v>
      </c>
      <c r="Q5" s="1333" t="s">
        <v>1641</v>
      </c>
      <c r="R5" s="1333"/>
      <c r="S5" s="1333"/>
      <c r="T5" s="864"/>
      <c r="U5" s="865">
        <f>COUNTIFS($C$7:$C$240, "&gt;="&amp;U10, $C$7:$C$240, "&lt;="&amp;U11, $A$7:$A$240, "&lt;&gt;F")</f>
        <v>0</v>
      </c>
      <c r="V5" s="865">
        <f>COUNTIFS($C$7:$C$240, "&gt;="&amp;V10, $C$7:$C$240, "&lt;="&amp;V11, $A$7:$A$240, "&lt;&gt;F")</f>
        <v>0</v>
      </c>
      <c r="W5" s="865">
        <f>COUNTIFS($C$7:$C$240, "&gt;="&amp;W10, $C$7:$C$240, "&lt;="&amp;W11, $A$7:$A$240, "&lt;&gt;F")</f>
        <v>0</v>
      </c>
      <c r="X5" s="865">
        <f>COUNTIFS($C$7:$C$240, "&gt;="&amp;X10, $C$7:$C$240, "&lt;="&amp;X11, $A$7:$A$240, "&lt;&gt;F")</f>
        <v>0</v>
      </c>
      <c r="Y5" s="865">
        <f>COUNTIFS($C$7:$C$240, "&gt;="&amp;Y10, $C$7:$C$240, "&lt;="&amp;Y11, $A$7:$A$240, "&lt;&gt;F")</f>
        <v>0</v>
      </c>
      <c r="Z5" s="865">
        <f>COUNTIFS($C$7:$C$240,"&gt;="&amp;Z10, $C$7:$C$240, "&lt;="&amp;Z11, $A$7:$A$240, "&lt;&gt;F")</f>
        <v>0</v>
      </c>
      <c r="AA5" s="866">
        <f>SUM(U5:Y5)</f>
        <v>0</v>
      </c>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row>
    <row r="6" spans="1:77" ht="60">
      <c r="A6" s="2088" t="s">
        <v>1633</v>
      </c>
      <c r="B6" s="2089" t="s">
        <v>5658</v>
      </c>
      <c r="C6" s="2090">
        <v>45299</v>
      </c>
      <c r="D6" s="351">
        <v>47149</v>
      </c>
      <c r="E6" s="351" t="str">
        <f t="shared" ca="1" si="0"/>
        <v>VIGENTE</v>
      </c>
      <c r="F6" s="351" t="str">
        <f t="shared" ca="1" si="1"/>
        <v>OK</v>
      </c>
      <c r="G6" s="2089" t="s">
        <v>1307</v>
      </c>
      <c r="H6" s="242" t="s">
        <v>5655</v>
      </c>
      <c r="I6" s="2093" t="s">
        <v>5656</v>
      </c>
      <c r="J6" s="331" t="s">
        <v>5648</v>
      </c>
      <c r="K6" s="150" t="s">
        <v>5657</v>
      </c>
      <c r="L6" s="2091"/>
      <c r="M6" s="56" t="str">
        <f>IF(ISNUMBER(FIND("/",$B7,1)),MID($B7,1,FIND("/",$B7,1)-1),$B7)</f>
        <v>D2401-04</v>
      </c>
      <c r="N6" s="56" t="str">
        <f>IF(ISNUMBER(FIND("/",$B7,1)),MID($B7,FIND("/",$B7,1)+1,LEN($B7)),"")</f>
        <v/>
      </c>
      <c r="O6" s="385" t="s">
        <v>1635</v>
      </c>
      <c r="P6" s="385"/>
      <c r="Q6" s="406">
        <v>1</v>
      </c>
      <c r="R6" s="385"/>
      <c r="S6" s="385"/>
      <c r="T6" s="680" t="s">
        <v>2873</v>
      </c>
      <c r="U6" s="683">
        <f>COUNTIFS($C$7:$C$240, "&gt;="&amp;U10, $C$7:$C$240, "&lt;="&amp;U11, $A$7:$A$240, "&lt;&gt;F",$G$7:$G$240, "A" )</f>
        <v>0</v>
      </c>
      <c r="V6" s="683">
        <f>COUNTIFS($C$7:$C$240, "&gt;="&amp;V10, $C$7:$C$240, "&lt;="&amp;V11, $A$7:$A$240, "&lt;&gt;F",$G$7:$G$240, "A" )</f>
        <v>0</v>
      </c>
      <c r="W6" s="683">
        <f>COUNTIFS($C$7:$C$240, "&gt;="&amp;W10, $C$7:$C$240, "&lt;="&amp;W11, $A$7:$A$240, "&lt;&gt;F",$G$7:$G$240, "A" )</f>
        <v>0</v>
      </c>
      <c r="X6" s="683">
        <f>COUNTIFS($C$7:$C$240, "&gt;="&amp;X10, $C$7:$C$240, "&lt;="&amp;X11, $A$7:$A$240, "&lt;&gt;F",$G$7:$G$240, "A" )</f>
        <v>0</v>
      </c>
      <c r="Y6" s="683">
        <f>COUNTIFS($C$7:$C$240, "&gt;="&amp;Y10, $C$7:$C$240, "&lt;="&amp;Y11, $A$7:$A$240, "&lt;&gt;F",$G$7:$G$240, "A" )</f>
        <v>0</v>
      </c>
      <c r="Z6" s="683">
        <f>COUNTIFS($C$7:$C$240,"&gt;="&amp;Z11, $C$7:$C$240, "&lt;="&amp;Z12, $A$7:$A$240, "&lt;&gt;F",$G$7:$G$240, "A")</f>
        <v>0</v>
      </c>
      <c r="AA6" s="700">
        <f>SUM(U6:Y6)</f>
        <v>0</v>
      </c>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row>
    <row r="7" spans="1:77" s="153" customFormat="1" ht="47.25" customHeight="1">
      <c r="A7" s="338" t="s">
        <v>1633</v>
      </c>
      <c r="B7" s="237" t="s">
        <v>5650</v>
      </c>
      <c r="C7" s="257">
        <v>45317</v>
      </c>
      <c r="D7" s="495">
        <v>47149</v>
      </c>
      <c r="E7" s="495" t="str">
        <f t="shared" ca="1" si="0"/>
        <v>VIGENTE</v>
      </c>
      <c r="F7" s="495" t="str">
        <f t="shared" ca="1" si="1"/>
        <v>OK</v>
      </c>
      <c r="G7" s="237" t="s">
        <v>1306</v>
      </c>
      <c r="H7" s="242" t="s">
        <v>5646</v>
      </c>
      <c r="I7" s="2092" t="s">
        <v>5647</v>
      </c>
      <c r="J7" s="331" t="s">
        <v>5648</v>
      </c>
      <c r="K7" s="237" t="s">
        <v>5649</v>
      </c>
      <c r="L7" s="489"/>
      <c r="M7" s="56" t="e">
        <f>IF(ISNUMBER(FIND("/",#REF!,1)),MID(#REF!,1,FIND("/",#REF!,1)-1),#REF!)</f>
        <v>#REF!</v>
      </c>
      <c r="N7" s="56" t="str">
        <f>IF(ISNUMBER(FIND("/",#REF!,1)),MID(#REF!,FIND("/",#REF!,1)+1,LEN(#REF!)),"")</f>
        <v/>
      </c>
      <c r="O7" s="385" t="s">
        <v>1633</v>
      </c>
      <c r="P7" s="385"/>
      <c r="Q7" s="406">
        <v>3</v>
      </c>
      <c r="R7" s="385"/>
      <c r="S7" s="385"/>
      <c r="T7" s="680" t="s">
        <v>2874</v>
      </c>
      <c r="U7" s="683">
        <f>COUNTIFS($C$7:$C$240, "&gt;="&amp;U10, $C$7:$C$240, "&lt;="&amp;U11, $A$7:$A$240, "&lt;&gt;F",$G$7:$G$240, "B" )</f>
        <v>0</v>
      </c>
      <c r="V7" s="683">
        <f>COUNTIFS($C$7:$C$240, "&gt;="&amp;V10, $C$7:$C$240, "&lt;="&amp;V11, $A$7:$A$240, "&lt;&gt;F",$G$7:$G$240, "B" )</f>
        <v>0</v>
      </c>
      <c r="W7" s="683">
        <f>COUNTIFS($C$7:$C$240, "&gt;="&amp;W10, $C$7:$C$240, "&lt;="&amp;W11, $A$7:$A$240, "&lt;&gt;F",$G$7:$G$240, "B" )</f>
        <v>0</v>
      </c>
      <c r="X7" s="683">
        <f>COUNTIFS($C$7:$C$240, "&gt;="&amp;X10, $C$7:$C$240, "&lt;="&amp;X11, $A$7:$A$240, "&lt;&gt;F",$G$7:$G$240, "B" )</f>
        <v>0</v>
      </c>
      <c r="Y7" s="683">
        <f>COUNTIFS($C$7:$C$240, "&gt;="&amp;Y10, $C$7:$C$240, "&lt;="&amp;Y11, $A$7:$A$240, "&lt;&gt;F",$G$7:$G$240, "B" )</f>
        <v>0</v>
      </c>
      <c r="Z7" s="683">
        <f>COUNTIFS($C$7:$C$240,"&gt;="&amp;Z12, $C$7:$C$240, "&lt;="&amp;Z15, $A$7:$A$240, "&lt;&gt;F",$G$7:$G$240, "A")</f>
        <v>0</v>
      </c>
      <c r="AA7" s="700">
        <f>SUM(U7:Y7)</f>
        <v>0</v>
      </c>
    </row>
    <row r="8" spans="1:77" s="8" customFormat="1" ht="90">
      <c r="A8" s="2088" t="s">
        <v>1633</v>
      </c>
      <c r="B8" s="2089" t="s">
        <v>5685</v>
      </c>
      <c r="C8" s="2090">
        <v>45369</v>
      </c>
      <c r="D8" s="351">
        <v>47208</v>
      </c>
      <c r="E8" s="351" t="str">
        <f t="shared" ca="1" si="0"/>
        <v>VIGENTE</v>
      </c>
      <c r="F8" s="351" t="str">
        <f t="shared" ca="1" si="1"/>
        <v>OK</v>
      </c>
      <c r="G8" s="2089" t="s">
        <v>1307</v>
      </c>
      <c r="H8" s="242" t="s">
        <v>5684</v>
      </c>
      <c r="I8" s="2092" t="s">
        <v>5686</v>
      </c>
      <c r="J8" s="331" t="s">
        <v>2437</v>
      </c>
      <c r="K8" s="237" t="s">
        <v>5687</v>
      </c>
      <c r="L8" s="2091"/>
      <c r="M8" s="56" t="e">
        <f>IF(ISNUMBER(FIND("/",#REF!,1)),MID(#REF!,1,FIND("/",#REF!,1)-1),#REF!)</f>
        <v>#REF!</v>
      </c>
      <c r="N8" s="56" t="str">
        <f>IF(ISNUMBER(FIND("/",#REF!,1)),MID(#REF!,FIND("/",#REF!,1)+1,LEN(#REF!)),"")</f>
        <v/>
      </c>
      <c r="O8" s="385" t="s">
        <v>1634</v>
      </c>
      <c r="P8" s="385"/>
      <c r="Q8" s="406">
        <v>7</v>
      </c>
      <c r="R8" s="385"/>
      <c r="S8" s="385"/>
      <c r="T8" s="680" t="s">
        <v>2875</v>
      </c>
      <c r="U8" s="683">
        <f>COUNTIFS($C$7:$C$240, "&gt;="&amp;U10, $C$7:$C$240, "&lt;="&amp;U11, $A$7:$A$240, "&lt;&gt;F",$G$7:$G$240, "C" )</f>
        <v>0</v>
      </c>
      <c r="V8" s="683">
        <f>COUNTIFS($C$7:$C$240, "&gt;="&amp;V10, $C$7:$C$240, "&lt;="&amp;V11, $A$7:$A$240, "&lt;&gt;F",$G$7:$G$240, "C" )</f>
        <v>0</v>
      </c>
      <c r="W8" s="683">
        <f>COUNTIFS($C$7:$C$240, "&gt;="&amp;W10, $C$7:$C$240, "&lt;="&amp;W11, $A$7:$A$240, "&lt;&gt;F",$G$7:$G$240, "C" )</f>
        <v>0</v>
      </c>
      <c r="X8" s="683">
        <f>COUNTIFS($C$7:$C$240, "&gt;="&amp;X10, $C$7:$C$240, "&lt;="&amp;X11, $A$7:$A$240, "&lt;&gt;F",$G$7:$G$240, "C" )</f>
        <v>0</v>
      </c>
      <c r="Y8" s="683">
        <f>COUNTIFS($C$7:$C$240, "&gt;="&amp;Y10, $C$7:$C$240, "&lt;="&amp;Y11, $A$7:$A$240, "&lt;&gt;F",$G$7:$G$240, "C" )</f>
        <v>0</v>
      </c>
      <c r="Z8" s="683">
        <f>COUNTIFS($C$7:$C$240,"&gt;="&amp;Z15, $C$7:$C$240, "&lt;="&amp;Z17, $A$7:$A$240, "&lt;&gt;F",$G$7:$G$240, "A")</f>
        <v>0</v>
      </c>
      <c r="AA8" s="700">
        <f>SUM(U8:Y8)</f>
        <v>0</v>
      </c>
    </row>
    <row r="9" spans="1:77" ht="30.75" thickBot="1">
      <c r="A9" s="2088" t="s">
        <v>1633</v>
      </c>
      <c r="B9" s="2089" t="s">
        <v>5742</v>
      </c>
      <c r="C9" s="2090">
        <v>45462</v>
      </c>
      <c r="D9" s="351">
        <v>47270</v>
      </c>
      <c r="E9" s="351" t="str">
        <f t="shared" ca="1" si="0"/>
        <v>VIGENTE</v>
      </c>
      <c r="F9" s="351" t="str">
        <f t="shared" ca="1" si="1"/>
        <v>OK</v>
      </c>
      <c r="G9" s="2089" t="s">
        <v>1305</v>
      </c>
      <c r="H9" s="242" t="s">
        <v>5743</v>
      </c>
      <c r="I9" s="2092" t="s">
        <v>5744</v>
      </c>
      <c r="J9" s="237" t="s">
        <v>5745</v>
      </c>
      <c r="K9" s="237" t="s">
        <v>5746</v>
      </c>
      <c r="L9" s="2091"/>
      <c r="M9" s="56" t="e">
        <f>IF(ISNUMBER(FIND("/",#REF!,1)),MID(#REF!,1,FIND("/",#REF!,1)-1),#REF!)</f>
        <v>#REF!</v>
      </c>
      <c r="N9" s="56" t="str">
        <f>IF(ISNUMBER(FIND("/",#REF!,1)),MID(#REF!,FIND("/",#REF!,1)+1,LEN(#REF!)),"")</f>
        <v/>
      </c>
      <c r="O9" s="385" t="s">
        <v>1639</v>
      </c>
      <c r="P9" s="385"/>
      <c r="Q9" s="406">
        <v>11</v>
      </c>
      <c r="R9" s="385"/>
      <c r="S9" s="385"/>
      <c r="T9" s="681" t="s">
        <v>2876</v>
      </c>
      <c r="U9" s="684">
        <f>COUNTIFS($C$7:$C$240, "&gt;="&amp;U10, $C$7:$C$240, "&lt;="&amp;U11, $A$7:$A$240, "&lt;&gt;F",$G$7:$G$240, "D" )</f>
        <v>0</v>
      </c>
      <c r="V9" s="684">
        <f>COUNTIFS($C$7:$C$240, "&gt;="&amp;V10, $C$7:$C$240, "&lt;="&amp;V11, $A$7:$A$240, "&lt;&gt;F",$G$7:$G$240, "D" )</f>
        <v>0</v>
      </c>
      <c r="W9" s="684">
        <f>COUNTIFS($C$7:$C$240, "&gt;="&amp;W10, $C$7:$C$240, "&lt;="&amp;W11, $A$7:$A$240, "&lt;&gt;F",$G$7:$G$240, "D" )</f>
        <v>0</v>
      </c>
      <c r="X9" s="684">
        <f>COUNTIFS($C$7:$C$240, "&gt;="&amp;X10, $C$7:$C$240, "&lt;="&amp;X11, $A$7:$A$240, "&lt;&gt;F",$G$7:$G$240, "D" )</f>
        <v>0</v>
      </c>
      <c r="Y9" s="684">
        <f>COUNTIFS($C$7:$C$240, "&gt;="&amp;Y10, $C$7:$C$240, "&lt;="&amp;Y11, $A$7:$A$240, "&lt;&gt;F",$G$7:$G$240, "D" )</f>
        <v>0</v>
      </c>
      <c r="Z9" s="684">
        <f>COUNTIFS($C$7:$C$240,"&gt;="&amp;Z17, $C$7:$C$240, "&lt;="&amp;Z19, $A$7:$A$240, "&lt;&gt;F",$G$7:$G$240, "A")</f>
        <v>0</v>
      </c>
      <c r="AA9" s="701">
        <f>SUM(U9:Y9)</f>
        <v>0</v>
      </c>
    </row>
    <row r="10" spans="1:77" ht="60.75" thickTop="1">
      <c r="A10" s="2111" t="s">
        <v>1635</v>
      </c>
      <c r="B10" s="2112" t="s">
        <v>5724</v>
      </c>
      <c r="C10" s="2113">
        <v>45467</v>
      </c>
      <c r="D10" s="1592">
        <v>47270</v>
      </c>
      <c r="E10" s="1592" t="str">
        <f t="shared" ca="1" si="0"/>
        <v>VIGENTE</v>
      </c>
      <c r="F10" s="1592" t="str">
        <f t="shared" ca="1" si="1"/>
        <v>OK</v>
      </c>
      <c r="G10" s="2112" t="s">
        <v>1305</v>
      </c>
      <c r="H10" s="1626" t="s">
        <v>5725</v>
      </c>
      <c r="I10" s="2114" t="s">
        <v>5726</v>
      </c>
      <c r="J10" s="1540"/>
      <c r="K10" s="2110"/>
      <c r="L10" s="2109"/>
      <c r="M10" s="56" t="e">
        <f>IF(ISNUMBER(FIND("/",#REF!,1)),MID(#REF!,1,FIND("/",#REF!,1)-1),#REF!)</f>
        <v>#REF!</v>
      </c>
      <c r="N10" s="56" t="str">
        <f>IF(ISNUMBER(FIND("/",#REF!,1)),MID(#REF!,FIND("/",#REF!,1)+1,LEN(#REF!)),"")</f>
        <v/>
      </c>
      <c r="O10" s="385"/>
      <c r="P10" s="385"/>
      <c r="Q10" s="385"/>
      <c r="R10" s="385"/>
      <c r="S10" s="385"/>
      <c r="T10" s="550"/>
      <c r="U10" s="672">
        <v>40909</v>
      </c>
      <c r="V10" s="672">
        <v>41275</v>
      </c>
      <c r="W10" s="672">
        <v>41640</v>
      </c>
      <c r="X10" s="672">
        <v>42005</v>
      </c>
      <c r="Y10" s="672">
        <v>42370</v>
      </c>
      <c r="Z10" s="672">
        <v>40909</v>
      </c>
      <c r="AA10" s="550"/>
    </row>
    <row r="11" spans="1:77" ht="30">
      <c r="A11" s="2103" t="s">
        <v>1634</v>
      </c>
      <c r="B11" s="2089" t="s">
        <v>5737</v>
      </c>
      <c r="C11" s="2090">
        <v>45565</v>
      </c>
      <c r="D11" s="351">
        <v>47332</v>
      </c>
      <c r="E11" s="351" t="str">
        <f t="shared" ref="E11:E17" ca="1" si="2">IF(D11&lt;=$T$2,"CADUCADO","VIGENTE")</f>
        <v>VIGENTE</v>
      </c>
      <c r="F11" s="2106" t="str">
        <f t="shared" ca="1" si="1"/>
        <v>OK</v>
      </c>
      <c r="G11" s="2104" t="s">
        <v>1305</v>
      </c>
      <c r="H11" s="2107" t="s">
        <v>5727</v>
      </c>
      <c r="I11" s="2092" t="s">
        <v>5731</v>
      </c>
      <c r="J11" s="2108"/>
      <c r="K11" s="237"/>
      <c r="L11" s="2109"/>
      <c r="M11" s="56" t="e">
        <f>IF(ISNUMBER(FIND("/",#REF!,1)),MID(#REF!,1,FIND("/",#REF!,1)-1),#REF!)</f>
        <v>#REF!</v>
      </c>
      <c r="N11" s="56" t="str">
        <f>IF(ISNUMBER(FIND("/",#REF!,1)),MID(#REF!,FIND("/",#REF!,1)+1,LEN(#REF!)),"")</f>
        <v/>
      </c>
      <c r="O11" s="385"/>
      <c r="P11" s="385"/>
      <c r="Q11" s="385"/>
      <c r="R11" s="385"/>
      <c r="S11" s="385"/>
      <c r="T11" s="2"/>
      <c r="U11" s="673">
        <v>41274</v>
      </c>
      <c r="V11" s="673">
        <v>41639</v>
      </c>
      <c r="W11" s="673">
        <v>42004</v>
      </c>
      <c r="X11" s="673">
        <v>42369</v>
      </c>
      <c r="Y11" s="673">
        <v>42735</v>
      </c>
      <c r="Z11" s="673">
        <v>42735</v>
      </c>
      <c r="AA11" s="2"/>
    </row>
    <row r="12" spans="1:77" ht="45">
      <c r="A12" s="2103" t="s">
        <v>1634</v>
      </c>
      <c r="B12" s="2089" t="s">
        <v>5738</v>
      </c>
      <c r="C12" s="2105">
        <v>45663</v>
      </c>
      <c r="D12" s="2106">
        <v>47394</v>
      </c>
      <c r="E12" s="2106" t="str">
        <f t="shared" ca="1" si="2"/>
        <v>VIGENTE</v>
      </c>
      <c r="F12" s="2106" t="str">
        <f t="shared" ca="1" si="1"/>
        <v>OK</v>
      </c>
      <c r="G12" s="2104" t="s">
        <v>1305</v>
      </c>
      <c r="H12" s="2107" t="s">
        <v>5729</v>
      </c>
      <c r="I12" s="2092" t="s">
        <v>5732</v>
      </c>
      <c r="J12" s="2108"/>
      <c r="K12" s="237"/>
      <c r="L12" s="2109"/>
      <c r="M12" s="56" t="e">
        <f>IF(ISNUMBER(FIND("/",#REF!,1)),MID(#REF!,1,FIND("/",#REF!,1)-1),#REF!)</f>
        <v>#REF!</v>
      </c>
      <c r="N12" s="56" t="str">
        <f>IF(ISNUMBER(FIND("/",#REF!,1)),MID(#REF!,FIND("/",#REF!,1)+1,LEN(#REF!)),"")</f>
        <v/>
      </c>
      <c r="O12" s="385"/>
      <c r="P12" s="385"/>
      <c r="Q12" s="385"/>
      <c r="R12" s="385"/>
      <c r="S12" s="385"/>
      <c r="T12" s="385"/>
      <c r="U12" s="385"/>
      <c r="V12" s="385"/>
      <c r="W12" s="385"/>
    </row>
    <row r="13" spans="1:77" ht="45">
      <c r="A13" s="2103" t="s">
        <v>1634</v>
      </c>
      <c r="B13" s="2089" t="s">
        <v>5739</v>
      </c>
      <c r="C13" s="2090">
        <v>45761</v>
      </c>
      <c r="D13" s="351">
        <v>47456</v>
      </c>
      <c r="E13" s="351" t="str">
        <f t="shared" ca="1" si="2"/>
        <v>VIGENTE</v>
      </c>
      <c r="F13" s="2106" t="str">
        <f t="shared" ca="1" si="1"/>
        <v>OK</v>
      </c>
      <c r="G13" s="2104" t="s">
        <v>1305</v>
      </c>
      <c r="H13" s="2107" t="s">
        <v>5728</v>
      </c>
      <c r="I13" s="2092" t="s">
        <v>5733</v>
      </c>
      <c r="J13" s="2108"/>
      <c r="K13" s="237"/>
      <c r="L13" s="2109"/>
      <c r="O13" s="385"/>
      <c r="P13" s="385"/>
      <c r="Q13" s="385"/>
      <c r="R13" s="385"/>
      <c r="S13" s="385"/>
      <c r="T13" s="385"/>
      <c r="U13" s="385"/>
      <c r="V13" s="385"/>
      <c r="W13" s="385"/>
    </row>
    <row r="14" spans="1:77" ht="45">
      <c r="A14" s="2103" t="s">
        <v>1634</v>
      </c>
      <c r="B14" s="2089" t="s">
        <v>5740</v>
      </c>
      <c r="C14" s="2105">
        <v>45859</v>
      </c>
      <c r="D14" s="2106">
        <v>47518</v>
      </c>
      <c r="E14" s="2106" t="str">
        <f t="shared" ca="1" si="2"/>
        <v>VIGENTE</v>
      </c>
      <c r="F14" s="2106" t="str">
        <f t="shared" ca="1" si="1"/>
        <v>OK</v>
      </c>
      <c r="G14" s="2104" t="s">
        <v>1305</v>
      </c>
      <c r="H14" s="2107" t="s">
        <v>5730</v>
      </c>
      <c r="I14" s="2092" t="s">
        <v>5734</v>
      </c>
      <c r="J14" s="2108"/>
      <c r="K14" s="237"/>
      <c r="L14" s="2109"/>
      <c r="O14" s="385"/>
      <c r="P14" s="385"/>
      <c r="Q14" s="385"/>
      <c r="R14" s="385"/>
      <c r="S14" s="385"/>
      <c r="T14" s="385"/>
      <c r="U14" s="385"/>
      <c r="V14" s="385"/>
      <c r="W14" s="385"/>
    </row>
    <row r="15" spans="1:77" ht="60">
      <c r="A15" s="2103" t="s">
        <v>1634</v>
      </c>
      <c r="B15" s="2089" t="s">
        <v>5741</v>
      </c>
      <c r="C15" s="2105">
        <v>45859</v>
      </c>
      <c r="D15" s="2106">
        <v>47518</v>
      </c>
      <c r="E15" s="2106" t="str">
        <f t="shared" ca="1" si="2"/>
        <v>VIGENTE</v>
      </c>
      <c r="F15" s="2106" t="str">
        <f t="shared" ca="1" si="1"/>
        <v>OK</v>
      </c>
      <c r="G15" s="2104" t="s">
        <v>1305</v>
      </c>
      <c r="H15" s="2107" t="s">
        <v>5735</v>
      </c>
      <c r="I15" s="2092" t="s">
        <v>5736</v>
      </c>
      <c r="J15" s="2108"/>
      <c r="K15" s="237"/>
      <c r="L15" s="2091"/>
      <c r="M15" s="56" t="e">
        <f>IF(ISNUMBER(FIND("/",#REF!,1)),MID(#REF!,1,FIND("/",#REF!,1)-1),#REF!)</f>
        <v>#REF!</v>
      </c>
      <c r="N15" s="56" t="str">
        <f>IF(ISNUMBER(FIND("/",#REF!,1)),MID(#REF!,FIND("/",#REF!,1)+1,LEN(#REF!)),"")</f>
        <v/>
      </c>
      <c r="O15" s="385"/>
      <c r="P15" s="385"/>
      <c r="Q15" s="385"/>
      <c r="R15" s="385"/>
      <c r="S15" s="385"/>
      <c r="T15" s="385"/>
      <c r="U15" s="385"/>
      <c r="V15" s="385"/>
      <c r="W15" s="385"/>
    </row>
    <row r="16" spans="1:77" ht="90">
      <c r="A16" s="2231" t="s">
        <v>1633</v>
      </c>
      <c r="B16" s="2232" t="s">
        <v>5972</v>
      </c>
      <c r="C16" s="2233">
        <v>45852</v>
      </c>
      <c r="D16" s="2234">
        <v>45869</v>
      </c>
      <c r="E16" s="2234" t="str">
        <f ca="1">IF(D16&lt;=$T$2,"CADUCADO","VIGENTE")</f>
        <v>VIGENTE</v>
      </c>
      <c r="F16" s="2234" t="str">
        <f ca="1">IF($T$2&gt;=(EDATE(D16,-4)),"ALERTA","OK")</f>
        <v>ALERTA</v>
      </c>
      <c r="G16" s="2232" t="s">
        <v>1307</v>
      </c>
      <c r="H16" s="2235" t="s">
        <v>5973</v>
      </c>
      <c r="I16" s="2092" t="s">
        <v>5974</v>
      </c>
      <c r="J16" s="331" t="s">
        <v>5975</v>
      </c>
      <c r="K16" s="237" t="s">
        <v>5976</v>
      </c>
      <c r="L16" s="2236"/>
      <c r="O16" s="385"/>
      <c r="P16" s="385"/>
      <c r="Q16" s="385"/>
      <c r="R16" s="385"/>
      <c r="S16" s="385"/>
      <c r="T16" s="385"/>
      <c r="U16" s="385"/>
      <c r="V16" s="385"/>
      <c r="W16" s="385"/>
    </row>
    <row r="17" spans="1:23" ht="75">
      <c r="A17" s="2088" t="s">
        <v>1633</v>
      </c>
      <c r="B17" s="2089" t="s">
        <v>5790</v>
      </c>
      <c r="C17" s="2105">
        <v>45484</v>
      </c>
      <c r="D17" s="2106">
        <v>47329</v>
      </c>
      <c r="E17" s="2106" t="str">
        <f t="shared" ca="1" si="2"/>
        <v>VIGENTE</v>
      </c>
      <c r="F17" s="2106" t="str">
        <f t="shared" ca="1" si="1"/>
        <v>OK</v>
      </c>
      <c r="G17" s="2089" t="s">
        <v>1306</v>
      </c>
      <c r="H17" s="242" t="s">
        <v>5788</v>
      </c>
      <c r="I17" s="2092" t="s">
        <v>5789</v>
      </c>
      <c r="J17" s="331" t="s">
        <v>5747</v>
      </c>
      <c r="K17" s="237" t="s">
        <v>5748</v>
      </c>
      <c r="L17" s="2109"/>
      <c r="M17" s="56" t="e">
        <f>IF(ISNUMBER(FIND("/",#REF!,1)),MID(#REF!,1,FIND("/",#REF!,1)-1),#REF!)</f>
        <v>#REF!</v>
      </c>
      <c r="N17" s="56" t="str">
        <f>IF(ISNUMBER(FIND("/",#REF!,1)),MID(#REF!,FIND("/",#REF!,1)+1,LEN(#REF!)),"")</f>
        <v/>
      </c>
      <c r="O17" s="385"/>
      <c r="P17" s="385"/>
      <c r="Q17" s="385"/>
      <c r="R17" s="385"/>
      <c r="S17" s="385"/>
      <c r="T17" s="385"/>
      <c r="U17" s="385"/>
      <c r="V17" s="385"/>
      <c r="W17" s="385"/>
    </row>
    <row r="18" spans="1:23" ht="60">
      <c r="A18" s="2231" t="s">
        <v>1633</v>
      </c>
      <c r="B18" s="2232" t="s">
        <v>6000</v>
      </c>
      <c r="C18" s="2233">
        <v>45707</v>
      </c>
      <c r="D18" s="2234">
        <v>47542</v>
      </c>
      <c r="E18" s="2234" t="str">
        <f ca="1">IF(D18&lt;=$T$2,"CADUCADO","VIGENTE")</f>
        <v>VIGENTE</v>
      </c>
      <c r="F18" s="2234" t="str">
        <f ca="1">IF($T$2&gt;=(EDATE(D18,-4)),"ALERTA","OK")</f>
        <v>OK</v>
      </c>
      <c r="G18" s="2232" t="s">
        <v>1306</v>
      </c>
      <c r="H18" s="2235" t="s">
        <v>6001</v>
      </c>
      <c r="I18" s="2092" t="s">
        <v>6002</v>
      </c>
      <c r="J18" s="331" t="s">
        <v>2437</v>
      </c>
      <c r="K18" s="237" t="s">
        <v>6003</v>
      </c>
      <c r="L18" s="2236"/>
      <c r="O18" s="385"/>
      <c r="P18" s="385"/>
      <c r="Q18" s="385"/>
      <c r="R18" s="385"/>
      <c r="S18" s="385"/>
      <c r="T18" s="385"/>
      <c r="U18" s="385"/>
      <c r="V18" s="385"/>
      <c r="W18" s="385"/>
    </row>
    <row r="19" spans="1:23">
      <c r="A19" s="2103" t="s">
        <v>1633</v>
      </c>
      <c r="B19" s="2104"/>
      <c r="C19" s="2105"/>
      <c r="D19" s="2106"/>
      <c r="E19" s="2106" t="str">
        <f ca="1">IF(D19&lt;=$T$2,"CADUCADO","VIGENTE")</f>
        <v>CADUCADO</v>
      </c>
      <c r="F19" s="2106" t="e">
        <f t="shared" ca="1" si="1"/>
        <v>#NUM!</v>
      </c>
      <c r="G19" s="2104"/>
      <c r="H19" s="2107"/>
      <c r="I19" s="2092"/>
      <c r="J19" s="2108"/>
      <c r="K19" s="237"/>
      <c r="L19" s="2109"/>
      <c r="M19" s="56" t="e">
        <f>IF(ISNUMBER(FIND("/",#REF!,1)),MID(#REF!,1,FIND("/",#REF!,1)-1),#REF!)</f>
        <v>#REF!</v>
      </c>
      <c r="N19" s="56" t="str">
        <f>IF(ISNUMBER(FIND("/",#REF!,1)),MID(#REF!,FIND("/",#REF!,1)+1,LEN(#REF!)),"")</f>
        <v/>
      </c>
      <c r="O19" s="385"/>
      <c r="P19" s="385"/>
      <c r="Q19" s="385"/>
      <c r="R19" s="385"/>
      <c r="S19" s="385"/>
      <c r="T19" s="385"/>
      <c r="U19" s="385"/>
      <c r="V19" s="385"/>
      <c r="W19" s="385"/>
    </row>
    <row r="20" spans="1:23">
      <c r="A20" s="2305" t="s">
        <v>2240</v>
      </c>
      <c r="B20" s="2306"/>
      <c r="C20" s="384"/>
      <c r="D20" s="430"/>
      <c r="E20" s="430"/>
      <c r="F20" s="430"/>
      <c r="G20" s="383"/>
      <c r="H20" s="70"/>
      <c r="I20" s="69"/>
      <c r="J20" s="504"/>
      <c r="K20" s="342"/>
      <c r="L20" s="166"/>
      <c r="M20" s="56" t="e">
        <f>IF(ISNUMBER(FIND("/",#REF!,1)),MID(#REF!,1,FIND("/",#REF!,1)-1),#REF!)</f>
        <v>#REF!</v>
      </c>
      <c r="N20" s="56" t="str">
        <f>IF(ISNUMBER(FIND("/",#REF!,1)),MID(#REF!,FIND("/",#REF!,1)+1,LEN(#REF!)),"")</f>
        <v/>
      </c>
      <c r="O20" s="385"/>
      <c r="P20" s="385"/>
      <c r="Q20" s="385"/>
      <c r="R20" s="385"/>
      <c r="S20" s="385"/>
      <c r="T20" s="385"/>
      <c r="U20" s="385"/>
      <c r="V20" s="385"/>
      <c r="W20" s="385"/>
    </row>
    <row r="21" spans="1:23">
      <c r="A21" s="431"/>
      <c r="B21" s="53"/>
      <c r="C21" s="380"/>
      <c r="D21" s="56"/>
      <c r="E21" s="56"/>
      <c r="F21" s="56"/>
      <c r="G21" s="53"/>
      <c r="H21" s="57"/>
      <c r="J21" s="505"/>
      <c r="L21" s="166"/>
      <c r="M21" s="56" t="e">
        <f>IF(ISNUMBER(FIND("/",#REF!,1)),MID(#REF!,1,FIND("/",#REF!,1)-1),#REF!)</f>
        <v>#REF!</v>
      </c>
      <c r="N21" s="56" t="str">
        <f>IF(ISNUMBER(FIND("/",#REF!,1)),MID(#REF!,FIND("/",#REF!,1)+1,LEN(#REF!)),"")</f>
        <v/>
      </c>
      <c r="O21" s="385"/>
      <c r="P21" s="385"/>
      <c r="Q21" s="385"/>
      <c r="R21" s="385"/>
      <c r="S21" s="385"/>
      <c r="T21" s="385"/>
      <c r="U21" s="385"/>
      <c r="V21" s="385"/>
      <c r="W21" s="385"/>
    </row>
    <row r="22" spans="1:23" ht="30">
      <c r="A22" s="499" t="s">
        <v>1645</v>
      </c>
      <c r="B22" s="499" t="s">
        <v>1646</v>
      </c>
      <c r="C22" s="499" t="s">
        <v>1647</v>
      </c>
      <c r="D22" s="499" t="s">
        <v>1648</v>
      </c>
      <c r="E22" s="553"/>
      <c r="F22" s="553"/>
      <c r="G22" s="53"/>
      <c r="H22" s="15"/>
      <c r="L22" s="166"/>
      <c r="O22" s="385"/>
      <c r="P22" s="385"/>
      <c r="Q22" s="385"/>
      <c r="R22" s="385"/>
      <c r="S22" s="385"/>
      <c r="T22" s="385"/>
      <c r="U22" s="385"/>
      <c r="V22" s="385"/>
      <c r="W22" s="385"/>
    </row>
    <row r="23" spans="1:23">
      <c r="A23" s="506">
        <f>COUNTIF($A7:$A21,"P")</f>
        <v>7</v>
      </c>
      <c r="B23" s="506">
        <f>COUNTIF($A7:$A21,"S*")</f>
        <v>0</v>
      </c>
      <c r="C23" s="506">
        <f>COUNTIF($A7:$A21,"F")</f>
        <v>1</v>
      </c>
      <c r="D23" s="506">
        <f>COUNTIF($A7:$A21,"P*") + COUNTIF($A7:$A21,"S2") *2 + COUNTIF($A7:$A21,"S3") *3 + COUNTIF($A7:$A21,"S4") *4</f>
        <v>12</v>
      </c>
      <c r="E23" s="53"/>
      <c r="F23" s="53"/>
      <c r="G23" s="53"/>
      <c r="H23" s="15"/>
      <c r="M23" s="56">
        <f>IF(ISNUMBER(FIND("/",$B21,1)),MID($B21,1,FIND("/",$B21,1)-1),$B21)</f>
        <v>0</v>
      </c>
      <c r="N23" s="56" t="str">
        <f>IF(ISNUMBER(FIND("/",$B22,1)),MID($B22,FIND("/",$B22,1)+1,LEN($B22)),"")</f>
        <v/>
      </c>
      <c r="O23" s="385"/>
      <c r="P23" s="385"/>
      <c r="Q23" s="385"/>
      <c r="R23" s="385"/>
      <c r="S23" s="385"/>
      <c r="T23" s="385"/>
      <c r="U23" s="385"/>
      <c r="V23" s="385"/>
      <c r="W23" s="385"/>
    </row>
    <row r="24" spans="1:23">
      <c r="A24" s="85"/>
      <c r="B24" s="53"/>
      <c r="C24" s="380"/>
      <c r="D24" s="56"/>
      <c r="E24" s="56"/>
      <c r="F24" s="56"/>
      <c r="G24" s="53"/>
      <c r="H24" s="15"/>
      <c r="M24" s="56" t="str">
        <f>IF(ISNUMBER(FIND("/",$B22,1)),MID($B22,1,FIND("/",$B22,1)-1),$B22)</f>
        <v>SISTEMAS</v>
      </c>
      <c r="N24" s="56" t="str">
        <f>IF(ISNUMBER(FIND("/",$B23,1)),MID($B23,FIND("/",$B23,1)+1,LEN($B23)),"")</f>
        <v/>
      </c>
      <c r="O24" s="385"/>
      <c r="P24" s="385"/>
      <c r="Q24" s="385"/>
      <c r="R24" s="385"/>
      <c r="S24" s="385"/>
      <c r="T24" s="385"/>
      <c r="U24" s="385"/>
      <c r="V24" s="385"/>
      <c r="W24" s="385"/>
    </row>
    <row r="25" spans="1:23">
      <c r="A25" s="85"/>
      <c r="B25" s="53"/>
      <c r="C25" s="380"/>
      <c r="D25" s="56"/>
      <c r="E25" s="56"/>
      <c r="F25" s="56"/>
      <c r="G25" s="53"/>
      <c r="H25" s="15"/>
      <c r="M25" s="56">
        <f t="shared" ref="M25:M88" si="3">IF(ISNUMBER(FIND("/",$B32,1)),MID($B32,1,FIND("/",$B32,1)-1),$B32)</f>
        <v>0</v>
      </c>
      <c r="N25" s="56" t="str">
        <f t="shared" ref="N25:N88" si="4">IF(ISNUMBER(FIND("/",$B32,1)),MID($B32,FIND("/",$B32,1)+1,LEN($B32)),"")</f>
        <v/>
      </c>
      <c r="O25" s="385"/>
      <c r="P25" s="385"/>
      <c r="Q25" s="385"/>
      <c r="R25" s="385"/>
      <c r="S25" s="385"/>
      <c r="T25" s="385"/>
      <c r="U25" s="385"/>
      <c r="V25" s="385"/>
      <c r="W25" s="385"/>
    </row>
    <row r="26" spans="1:23">
      <c r="A26" s="85"/>
      <c r="B26" s="53"/>
      <c r="C26" s="380"/>
      <c r="D26" s="56"/>
      <c r="E26" s="56"/>
      <c r="F26" s="56"/>
      <c r="G26" s="53"/>
      <c r="H26" s="15"/>
      <c r="M26" s="56">
        <f t="shared" si="3"/>
        <v>0</v>
      </c>
      <c r="N26" s="56" t="str">
        <f t="shared" si="4"/>
        <v/>
      </c>
      <c r="O26" s="385"/>
      <c r="P26" s="385"/>
      <c r="Q26" s="385"/>
      <c r="R26" s="385"/>
      <c r="S26" s="385"/>
      <c r="T26" s="385"/>
      <c r="U26" s="385"/>
      <c r="V26" s="385"/>
      <c r="W26" s="385"/>
    </row>
    <row r="27" spans="1:23">
      <c r="A27" s="85"/>
      <c r="B27" s="53"/>
      <c r="C27" s="380"/>
      <c r="D27" s="56"/>
      <c r="E27" s="56"/>
      <c r="F27" s="56"/>
      <c r="G27" s="53"/>
      <c r="H27" s="15"/>
      <c r="M27" s="56">
        <f t="shared" si="3"/>
        <v>0</v>
      </c>
      <c r="N27" s="56" t="str">
        <f t="shared" si="4"/>
        <v/>
      </c>
      <c r="O27" s="385"/>
      <c r="P27" s="385"/>
      <c r="Q27" s="385"/>
      <c r="R27" s="385"/>
      <c r="S27" s="385"/>
      <c r="T27" s="385"/>
      <c r="U27" s="385"/>
      <c r="V27" s="385"/>
      <c r="W27" s="385"/>
    </row>
    <row r="28" spans="1:23">
      <c r="A28" s="85"/>
      <c r="B28" s="53"/>
      <c r="C28" s="380"/>
      <c r="D28" s="56"/>
      <c r="E28" s="56"/>
      <c r="F28" s="56"/>
      <c r="G28" s="53"/>
      <c r="H28" s="15"/>
      <c r="M28" s="56">
        <f t="shared" si="3"/>
        <v>0</v>
      </c>
      <c r="N28" s="56" t="str">
        <f t="shared" si="4"/>
        <v/>
      </c>
      <c r="O28" s="385"/>
      <c r="P28" s="385"/>
      <c r="Q28" s="385"/>
      <c r="R28" s="385"/>
      <c r="S28" s="385"/>
      <c r="T28" s="385"/>
      <c r="U28" s="385"/>
      <c r="V28" s="385"/>
      <c r="W28" s="385"/>
    </row>
    <row r="29" spans="1:23">
      <c r="A29" s="85"/>
      <c r="B29" s="53"/>
      <c r="C29" s="380"/>
      <c r="D29" s="56"/>
      <c r="E29" s="56"/>
      <c r="F29" s="56"/>
      <c r="G29" s="53"/>
      <c r="H29" s="15"/>
      <c r="M29" s="56">
        <f t="shared" si="3"/>
        <v>0</v>
      </c>
      <c r="N29" s="56" t="str">
        <f t="shared" si="4"/>
        <v/>
      </c>
      <c r="O29" s="385"/>
      <c r="P29" s="385"/>
      <c r="Q29" s="385"/>
      <c r="R29" s="385"/>
      <c r="S29" s="385"/>
      <c r="T29" s="385"/>
      <c r="U29" s="385"/>
      <c r="V29" s="385"/>
      <c r="W29" s="385"/>
    </row>
    <row r="30" spans="1:23">
      <c r="A30" s="85"/>
      <c r="B30" s="53"/>
      <c r="C30" s="380"/>
      <c r="D30" s="56"/>
      <c r="E30" s="56"/>
      <c r="F30" s="56"/>
      <c r="G30" s="53"/>
      <c r="H30" s="15"/>
      <c r="M30" s="56">
        <f t="shared" si="3"/>
        <v>0</v>
      </c>
      <c r="N30" s="56" t="str">
        <f t="shared" si="4"/>
        <v/>
      </c>
      <c r="O30" s="385"/>
      <c r="P30" s="385"/>
      <c r="Q30" s="385"/>
      <c r="R30" s="385"/>
      <c r="S30" s="385"/>
      <c r="T30" s="385"/>
      <c r="U30" s="385"/>
      <c r="V30" s="385"/>
      <c r="W30" s="385"/>
    </row>
    <row r="31" spans="1:23">
      <c r="A31" s="85"/>
      <c r="B31" s="53"/>
      <c r="C31" s="380"/>
      <c r="D31" s="56"/>
      <c r="E31" s="56"/>
      <c r="F31" s="56"/>
      <c r="G31" s="53"/>
      <c r="H31" s="15"/>
      <c r="M31" s="56">
        <f t="shared" si="3"/>
        <v>0</v>
      </c>
      <c r="N31" s="56" t="str">
        <f t="shared" si="4"/>
        <v/>
      </c>
    </row>
    <row r="32" spans="1:23">
      <c r="A32" s="85"/>
      <c r="B32" s="53"/>
      <c r="C32" s="380"/>
      <c r="D32" s="56"/>
      <c r="E32" s="56"/>
      <c r="F32" s="56"/>
      <c r="G32" s="53"/>
      <c r="H32" s="15"/>
      <c r="M32" s="56">
        <f t="shared" si="3"/>
        <v>0</v>
      </c>
      <c r="N32" s="56" t="str">
        <f t="shared" si="4"/>
        <v/>
      </c>
    </row>
    <row r="33" spans="1:14">
      <c r="A33" s="85"/>
      <c r="B33" s="53"/>
      <c r="C33" s="380"/>
      <c r="D33" s="56"/>
      <c r="E33" s="56"/>
      <c r="F33" s="56"/>
      <c r="G33" s="53"/>
      <c r="H33" s="15"/>
      <c r="M33" s="56">
        <f t="shared" si="3"/>
        <v>0</v>
      </c>
      <c r="N33" s="56" t="str">
        <f t="shared" si="4"/>
        <v/>
      </c>
    </row>
    <row r="34" spans="1:14">
      <c r="A34" s="85"/>
      <c r="B34" s="53"/>
      <c r="C34" s="380"/>
      <c r="D34" s="56"/>
      <c r="E34" s="56"/>
      <c r="F34" s="56"/>
      <c r="G34" s="53"/>
      <c r="H34" s="15"/>
      <c r="M34" s="56">
        <f t="shared" si="3"/>
        <v>0</v>
      </c>
      <c r="N34" s="56" t="str">
        <f t="shared" si="4"/>
        <v/>
      </c>
    </row>
    <row r="35" spans="1:14">
      <c r="A35" s="85"/>
      <c r="B35" s="53"/>
      <c r="C35" s="380"/>
      <c r="D35" s="56"/>
      <c r="E35" s="56"/>
      <c r="F35" s="56"/>
      <c r="G35" s="53"/>
      <c r="H35" s="15"/>
      <c r="M35" s="56">
        <f t="shared" si="3"/>
        <v>0</v>
      </c>
      <c r="N35" s="56" t="str">
        <f t="shared" si="4"/>
        <v/>
      </c>
    </row>
    <row r="36" spans="1:14">
      <c r="A36" s="85"/>
      <c r="B36" s="53"/>
      <c r="C36" s="380"/>
      <c r="D36" s="56"/>
      <c r="E36" s="56"/>
      <c r="F36" s="56"/>
      <c r="G36" s="53"/>
      <c r="H36" s="15"/>
      <c r="M36" s="56">
        <f t="shared" si="3"/>
        <v>0</v>
      </c>
      <c r="N36" s="56" t="str">
        <f t="shared" si="4"/>
        <v/>
      </c>
    </row>
    <row r="37" spans="1:14">
      <c r="A37" s="85"/>
      <c r="C37" s="380"/>
      <c r="D37" s="56"/>
      <c r="E37" s="56"/>
      <c r="F37" s="56"/>
      <c r="G37" s="53"/>
      <c r="H37" s="15"/>
      <c r="M37" s="56">
        <f t="shared" si="3"/>
        <v>0</v>
      </c>
      <c r="N37" s="56" t="str">
        <f t="shared" si="4"/>
        <v/>
      </c>
    </row>
    <row r="38" spans="1:14">
      <c r="A38" s="85"/>
      <c r="B38" s="53"/>
      <c r="C38" s="380"/>
      <c r="D38" s="56"/>
      <c r="E38" s="56"/>
      <c r="F38" s="56"/>
      <c r="G38" s="53"/>
      <c r="H38" s="15"/>
      <c r="M38" s="56">
        <f t="shared" si="3"/>
        <v>0</v>
      </c>
      <c r="N38" s="56" t="str">
        <f t="shared" si="4"/>
        <v/>
      </c>
    </row>
    <row r="39" spans="1:14">
      <c r="A39" s="85"/>
      <c r="B39" s="53"/>
      <c r="C39" s="380"/>
      <c r="D39" s="56"/>
      <c r="E39" s="56"/>
      <c r="F39" s="56"/>
      <c r="G39" s="53"/>
      <c r="H39" s="15"/>
      <c r="M39" s="56">
        <f t="shared" si="3"/>
        <v>0</v>
      </c>
      <c r="N39" s="56" t="str">
        <f t="shared" si="4"/>
        <v/>
      </c>
    </row>
    <row r="40" spans="1:14">
      <c r="A40" s="85"/>
      <c r="B40" s="53"/>
      <c r="C40" s="380"/>
      <c r="D40" s="56"/>
      <c r="E40" s="56"/>
      <c r="F40" s="56"/>
      <c r="G40" s="53"/>
      <c r="H40" s="15"/>
      <c r="M40" s="56">
        <f t="shared" si="3"/>
        <v>0</v>
      </c>
      <c r="N40" s="56" t="str">
        <f t="shared" si="4"/>
        <v/>
      </c>
    </row>
    <row r="41" spans="1:14">
      <c r="A41" s="85"/>
      <c r="B41" s="53"/>
      <c r="C41" s="380"/>
      <c r="D41" s="56"/>
      <c r="E41" s="56"/>
      <c r="F41" s="56"/>
      <c r="G41" s="53"/>
      <c r="H41" s="15"/>
      <c r="M41" s="56">
        <f t="shared" si="3"/>
        <v>0</v>
      </c>
      <c r="N41" s="56" t="str">
        <f t="shared" si="4"/>
        <v/>
      </c>
    </row>
    <row r="42" spans="1:14">
      <c r="A42" s="85"/>
      <c r="B42" s="53"/>
      <c r="C42" s="380"/>
      <c r="D42" s="56"/>
      <c r="E42" s="56"/>
      <c r="F42" s="56"/>
      <c r="G42" s="53"/>
      <c r="H42" s="15"/>
      <c r="M42" s="56">
        <f t="shared" si="3"/>
        <v>0</v>
      </c>
      <c r="N42" s="56" t="str">
        <f t="shared" si="4"/>
        <v/>
      </c>
    </row>
    <row r="43" spans="1:14">
      <c r="A43" s="85"/>
      <c r="B43" s="53"/>
      <c r="C43" s="380"/>
      <c r="D43" s="56"/>
      <c r="E43" s="56"/>
      <c r="F43" s="56"/>
      <c r="G43" s="53"/>
      <c r="H43" s="15"/>
      <c r="M43" s="56">
        <f t="shared" si="3"/>
        <v>0</v>
      </c>
      <c r="N43" s="56" t="str">
        <f t="shared" si="4"/>
        <v/>
      </c>
    </row>
    <row r="44" spans="1:14">
      <c r="A44" s="85"/>
      <c r="B44" s="53"/>
      <c r="C44" s="380"/>
      <c r="D44" s="56"/>
      <c r="E44" s="56"/>
      <c r="F44" s="56"/>
      <c r="G44" s="53"/>
      <c r="H44" s="15"/>
      <c r="M44" s="56">
        <f t="shared" si="3"/>
        <v>0</v>
      </c>
      <c r="N44" s="56" t="str">
        <f t="shared" si="4"/>
        <v/>
      </c>
    </row>
    <row r="45" spans="1:14">
      <c r="A45" s="85"/>
      <c r="B45" s="53"/>
      <c r="C45" s="380"/>
      <c r="D45" s="56"/>
      <c r="E45" s="56"/>
      <c r="F45" s="56"/>
      <c r="G45" s="53"/>
      <c r="H45" s="15"/>
      <c r="M45" s="56">
        <f t="shared" si="3"/>
        <v>0</v>
      </c>
      <c r="N45" s="56" t="str">
        <f t="shared" si="4"/>
        <v/>
      </c>
    </row>
    <row r="46" spans="1:14">
      <c r="A46" s="85"/>
      <c r="B46" s="53"/>
      <c r="C46" s="380"/>
      <c r="D46" s="56"/>
      <c r="E46" s="56"/>
      <c r="F46" s="56"/>
      <c r="G46" s="53"/>
      <c r="H46" s="15"/>
      <c r="M46" s="56">
        <f t="shared" si="3"/>
        <v>0</v>
      </c>
      <c r="N46" s="56" t="str">
        <f t="shared" si="4"/>
        <v/>
      </c>
    </row>
    <row r="47" spans="1:14">
      <c r="A47" s="85"/>
      <c r="B47" s="53"/>
      <c r="C47" s="380"/>
      <c r="D47" s="56"/>
      <c r="E47" s="56"/>
      <c r="F47" s="56"/>
      <c r="G47" s="53"/>
      <c r="H47" s="15"/>
      <c r="M47" s="56">
        <f t="shared" si="3"/>
        <v>0</v>
      </c>
      <c r="N47" s="56" t="str">
        <f t="shared" si="4"/>
        <v/>
      </c>
    </row>
    <row r="48" spans="1:14">
      <c r="A48" s="85"/>
      <c r="B48" s="53"/>
      <c r="C48" s="380"/>
      <c r="D48" s="56"/>
      <c r="E48" s="56"/>
      <c r="F48" s="56"/>
      <c r="G48" s="53"/>
      <c r="H48" s="15"/>
      <c r="M48" s="56">
        <f t="shared" si="3"/>
        <v>0</v>
      </c>
      <c r="N48" s="56" t="str">
        <f t="shared" si="4"/>
        <v/>
      </c>
    </row>
    <row r="49" spans="1:14">
      <c r="A49" s="85"/>
      <c r="B49" s="53"/>
      <c r="C49" s="380"/>
      <c r="D49" s="56"/>
      <c r="E49" s="56"/>
      <c r="F49" s="56"/>
      <c r="G49" s="53"/>
      <c r="H49" s="15"/>
      <c r="M49" s="56">
        <f t="shared" si="3"/>
        <v>0</v>
      </c>
      <c r="N49" s="56" t="str">
        <f t="shared" si="4"/>
        <v/>
      </c>
    </row>
    <row r="50" spans="1:14">
      <c r="A50" s="85"/>
      <c r="B50" s="53"/>
      <c r="C50" s="380"/>
      <c r="D50" s="56"/>
      <c r="E50" s="56"/>
      <c r="F50" s="56"/>
      <c r="G50" s="53"/>
      <c r="H50" s="15"/>
      <c r="M50" s="56">
        <f t="shared" si="3"/>
        <v>0</v>
      </c>
      <c r="N50" s="56" t="str">
        <f t="shared" si="4"/>
        <v/>
      </c>
    </row>
    <row r="51" spans="1:14">
      <c r="A51" s="85"/>
      <c r="B51" s="53"/>
      <c r="C51" s="380"/>
      <c r="D51" s="56"/>
      <c r="E51" s="56"/>
      <c r="F51" s="56"/>
      <c r="G51" s="53"/>
      <c r="H51" s="15"/>
      <c r="M51" s="56">
        <f t="shared" si="3"/>
        <v>0</v>
      </c>
      <c r="N51" s="56" t="str">
        <f t="shared" si="4"/>
        <v/>
      </c>
    </row>
    <row r="52" spans="1:14">
      <c r="A52" s="85"/>
      <c r="B52" s="53"/>
      <c r="C52" s="380"/>
      <c r="D52" s="56"/>
      <c r="E52" s="56"/>
      <c r="F52" s="56"/>
      <c r="G52" s="53"/>
      <c r="H52" s="15"/>
      <c r="M52" s="56">
        <f t="shared" si="3"/>
        <v>0</v>
      </c>
      <c r="N52" s="56" t="str">
        <f t="shared" si="4"/>
        <v/>
      </c>
    </row>
    <row r="53" spans="1:14">
      <c r="A53" s="85"/>
      <c r="B53" s="53"/>
      <c r="C53" s="380"/>
      <c r="D53" s="56"/>
      <c r="E53" s="56"/>
      <c r="F53" s="56"/>
      <c r="G53" s="53"/>
      <c r="H53" s="15"/>
      <c r="M53" s="56">
        <f t="shared" si="3"/>
        <v>0</v>
      </c>
      <c r="N53" s="56" t="str">
        <f t="shared" si="4"/>
        <v/>
      </c>
    </row>
    <row r="54" spans="1:14">
      <c r="A54" s="85"/>
      <c r="B54" s="53"/>
      <c r="C54" s="380"/>
      <c r="D54" s="56"/>
      <c r="E54" s="56"/>
      <c r="F54" s="56"/>
      <c r="G54" s="53"/>
      <c r="H54" s="15"/>
      <c r="L54" s="427"/>
      <c r="M54" s="56">
        <f t="shared" si="3"/>
        <v>0</v>
      </c>
      <c r="N54" s="56" t="str">
        <f t="shared" si="4"/>
        <v/>
      </c>
    </row>
    <row r="55" spans="1:14">
      <c r="A55" s="85"/>
      <c r="B55" s="53"/>
      <c r="C55" s="380"/>
      <c r="D55" s="56"/>
      <c r="E55" s="56"/>
      <c r="F55" s="56"/>
      <c r="G55" s="53"/>
      <c r="H55" s="15"/>
      <c r="L55" s="427"/>
      <c r="M55" s="56">
        <f t="shared" si="3"/>
        <v>0</v>
      </c>
      <c r="N55" s="56" t="str">
        <f t="shared" si="4"/>
        <v/>
      </c>
    </row>
    <row r="56" spans="1:14">
      <c r="A56" s="85"/>
      <c r="B56" s="53"/>
      <c r="C56" s="380"/>
      <c r="D56" s="56"/>
      <c r="E56" s="56"/>
      <c r="F56" s="56"/>
      <c r="G56" s="53"/>
      <c r="H56" s="15"/>
      <c r="M56" s="56">
        <f t="shared" si="3"/>
        <v>0</v>
      </c>
      <c r="N56" s="56" t="str">
        <f t="shared" si="4"/>
        <v/>
      </c>
    </row>
    <row r="57" spans="1:14">
      <c r="A57" s="85"/>
      <c r="B57" s="53"/>
      <c r="C57" s="380"/>
      <c r="D57" s="56"/>
      <c r="E57" s="56"/>
      <c r="F57" s="56"/>
      <c r="G57" s="53"/>
      <c r="H57" s="15"/>
      <c r="M57" s="56">
        <f t="shared" si="3"/>
        <v>0</v>
      </c>
      <c r="N57" s="56" t="str">
        <f t="shared" si="4"/>
        <v/>
      </c>
    </row>
    <row r="58" spans="1:14">
      <c r="A58" s="85"/>
      <c r="B58" s="53"/>
      <c r="C58" s="380"/>
      <c r="D58" s="56"/>
      <c r="E58" s="56"/>
      <c r="F58" s="56"/>
      <c r="G58" s="53"/>
      <c r="H58" s="15"/>
      <c r="M58" s="56">
        <f t="shared" si="3"/>
        <v>0</v>
      </c>
      <c r="N58" s="56" t="str">
        <f t="shared" si="4"/>
        <v/>
      </c>
    </row>
    <row r="59" spans="1:14">
      <c r="A59" s="85"/>
      <c r="B59" s="53"/>
      <c r="C59" s="380"/>
      <c r="D59" s="56"/>
      <c r="E59" s="56"/>
      <c r="F59" s="56"/>
      <c r="G59" s="53"/>
      <c r="H59" s="15"/>
      <c r="M59" s="56">
        <f t="shared" si="3"/>
        <v>0</v>
      </c>
      <c r="N59" s="56" t="str">
        <f t="shared" si="4"/>
        <v/>
      </c>
    </row>
    <row r="60" spans="1:14">
      <c r="A60" s="85"/>
      <c r="B60" s="53"/>
      <c r="C60" s="380"/>
      <c r="D60" s="56"/>
      <c r="E60" s="56"/>
      <c r="F60" s="56"/>
      <c r="G60" s="53"/>
      <c r="H60" s="15"/>
      <c r="M60" s="56">
        <f t="shared" si="3"/>
        <v>0</v>
      </c>
      <c r="N60" s="56" t="str">
        <f t="shared" si="4"/>
        <v/>
      </c>
    </row>
    <row r="61" spans="1:14">
      <c r="A61" s="85"/>
      <c r="B61" s="53"/>
      <c r="C61" s="380"/>
      <c r="D61" s="56"/>
      <c r="E61" s="56"/>
      <c r="F61" s="56"/>
      <c r="G61" s="53"/>
      <c r="H61" s="15"/>
      <c r="M61" s="56">
        <f t="shared" si="3"/>
        <v>0</v>
      </c>
      <c r="N61" s="56" t="str">
        <f t="shared" si="4"/>
        <v/>
      </c>
    </row>
    <row r="62" spans="1:14">
      <c r="A62" s="85"/>
      <c r="B62" s="53"/>
      <c r="C62" s="380"/>
      <c r="D62" s="56"/>
      <c r="E62" s="56"/>
      <c r="F62" s="56"/>
      <c r="G62" s="53"/>
      <c r="H62" s="15"/>
      <c r="M62" s="56">
        <f t="shared" si="3"/>
        <v>0</v>
      </c>
      <c r="N62" s="56" t="str">
        <f t="shared" si="4"/>
        <v/>
      </c>
    </row>
    <row r="63" spans="1:14">
      <c r="A63" s="85"/>
      <c r="B63" s="53"/>
      <c r="C63" s="380"/>
      <c r="D63" s="56"/>
      <c r="E63" s="56"/>
      <c r="F63" s="56"/>
      <c r="G63" s="53"/>
      <c r="H63" s="15"/>
      <c r="M63" s="56">
        <f t="shared" si="3"/>
        <v>0</v>
      </c>
      <c r="N63" s="56" t="str">
        <f t="shared" si="4"/>
        <v/>
      </c>
    </row>
    <row r="64" spans="1:14">
      <c r="A64" s="85"/>
      <c r="B64" s="53"/>
      <c r="C64" s="380"/>
      <c r="D64" s="56"/>
      <c r="E64" s="56"/>
      <c r="F64" s="56"/>
      <c r="G64" s="53"/>
      <c r="H64" s="15"/>
      <c r="M64" s="56">
        <f t="shared" si="3"/>
        <v>0</v>
      </c>
      <c r="N64" s="56" t="str">
        <f t="shared" si="4"/>
        <v/>
      </c>
    </row>
    <row r="65" spans="1:14">
      <c r="A65" s="85"/>
      <c r="B65" s="53"/>
      <c r="C65" s="380"/>
      <c r="D65" s="56"/>
      <c r="E65" s="56"/>
      <c r="F65" s="56"/>
      <c r="G65" s="53"/>
      <c r="H65" s="15"/>
      <c r="M65" s="56">
        <f t="shared" si="3"/>
        <v>0</v>
      </c>
      <c r="N65" s="56" t="str">
        <f t="shared" si="4"/>
        <v/>
      </c>
    </row>
    <row r="66" spans="1:14">
      <c r="A66" s="85"/>
      <c r="B66" s="53"/>
      <c r="C66" s="380"/>
      <c r="D66" s="56"/>
      <c r="E66" s="56"/>
      <c r="F66" s="56"/>
      <c r="G66" s="53"/>
      <c r="H66" s="15"/>
      <c r="M66" s="56">
        <f t="shared" si="3"/>
        <v>0</v>
      </c>
      <c r="N66" s="56" t="str">
        <f t="shared" si="4"/>
        <v/>
      </c>
    </row>
    <row r="67" spans="1:14">
      <c r="A67" s="85"/>
      <c r="B67" s="53"/>
      <c r="C67" s="380"/>
      <c r="D67" s="56"/>
      <c r="E67" s="56"/>
      <c r="F67" s="56"/>
      <c r="G67" s="53"/>
      <c r="H67" s="15"/>
      <c r="M67" s="56">
        <f t="shared" si="3"/>
        <v>0</v>
      </c>
      <c r="N67" s="56" t="str">
        <f t="shared" si="4"/>
        <v/>
      </c>
    </row>
    <row r="68" spans="1:14">
      <c r="A68" s="85"/>
      <c r="B68" s="53"/>
      <c r="C68" s="380"/>
      <c r="D68" s="56"/>
      <c r="E68" s="56"/>
      <c r="F68" s="56"/>
      <c r="G68" s="53"/>
      <c r="H68" s="15"/>
      <c r="M68" s="56">
        <f t="shared" si="3"/>
        <v>0</v>
      </c>
      <c r="N68" s="56" t="str">
        <f t="shared" si="4"/>
        <v/>
      </c>
    </row>
    <row r="69" spans="1:14">
      <c r="A69" s="85"/>
      <c r="B69" s="53"/>
      <c r="C69" s="380"/>
      <c r="D69" s="56"/>
      <c r="E69" s="56"/>
      <c r="F69" s="56"/>
      <c r="G69" s="53"/>
      <c r="H69" s="15"/>
      <c r="M69" s="56">
        <f t="shared" si="3"/>
        <v>0</v>
      </c>
      <c r="N69" s="56" t="str">
        <f t="shared" si="4"/>
        <v/>
      </c>
    </row>
    <row r="70" spans="1:14">
      <c r="A70" s="85"/>
      <c r="B70" s="53"/>
      <c r="C70" s="380"/>
      <c r="D70" s="56"/>
      <c r="E70" s="56"/>
      <c r="F70" s="56"/>
      <c r="G70" s="53"/>
      <c r="H70" s="15"/>
      <c r="M70" s="56">
        <f t="shared" si="3"/>
        <v>0</v>
      </c>
      <c r="N70" s="56" t="str">
        <f t="shared" si="4"/>
        <v/>
      </c>
    </row>
    <row r="71" spans="1:14">
      <c r="A71" s="85"/>
      <c r="B71" s="53"/>
      <c r="C71" s="380"/>
      <c r="D71" s="56"/>
      <c r="E71" s="56"/>
      <c r="F71" s="56"/>
      <c r="G71" s="53"/>
      <c r="H71" s="15"/>
      <c r="M71" s="56">
        <f t="shared" si="3"/>
        <v>0</v>
      </c>
      <c r="N71" s="56" t="str">
        <f t="shared" si="4"/>
        <v/>
      </c>
    </row>
    <row r="72" spans="1:14">
      <c r="A72" s="85"/>
      <c r="B72" s="53"/>
      <c r="C72" s="380"/>
      <c r="D72" s="56"/>
      <c r="E72" s="56"/>
      <c r="F72" s="56"/>
      <c r="G72" s="53"/>
      <c r="H72" s="15"/>
      <c r="M72" s="56">
        <f t="shared" si="3"/>
        <v>0</v>
      </c>
      <c r="N72" s="56" t="str">
        <f t="shared" si="4"/>
        <v/>
      </c>
    </row>
    <row r="73" spans="1:14">
      <c r="A73" s="85"/>
      <c r="B73" s="53"/>
      <c r="C73" s="380"/>
      <c r="D73" s="56"/>
      <c r="E73" s="56"/>
      <c r="F73" s="56"/>
      <c r="G73" s="53"/>
      <c r="H73" s="15"/>
      <c r="M73" s="56">
        <f t="shared" si="3"/>
        <v>0</v>
      </c>
      <c r="N73" s="56" t="str">
        <f t="shared" si="4"/>
        <v/>
      </c>
    </row>
    <row r="74" spans="1:14">
      <c r="A74" s="85"/>
      <c r="B74" s="53"/>
      <c r="C74" s="380"/>
      <c r="D74" s="56"/>
      <c r="E74" s="56"/>
      <c r="F74" s="56"/>
      <c r="G74" s="53"/>
      <c r="H74" s="15"/>
      <c r="M74" s="56">
        <f t="shared" si="3"/>
        <v>0</v>
      </c>
      <c r="N74" s="56" t="str">
        <f t="shared" si="4"/>
        <v/>
      </c>
    </row>
    <row r="75" spans="1:14">
      <c r="A75" s="85"/>
      <c r="B75" s="53"/>
      <c r="C75" s="380"/>
      <c r="D75" s="56"/>
      <c r="E75" s="56"/>
      <c r="F75" s="56"/>
      <c r="G75" s="53"/>
      <c r="H75" s="15"/>
      <c r="M75" s="56">
        <f t="shared" si="3"/>
        <v>0</v>
      </c>
      <c r="N75" s="56" t="str">
        <f t="shared" si="4"/>
        <v/>
      </c>
    </row>
    <row r="76" spans="1:14">
      <c r="A76" s="85"/>
      <c r="B76" s="53"/>
      <c r="C76" s="380"/>
      <c r="D76" s="56"/>
      <c r="E76" s="56"/>
      <c r="F76" s="56"/>
      <c r="G76" s="53"/>
      <c r="H76" s="15"/>
      <c r="M76" s="56">
        <f t="shared" si="3"/>
        <v>0</v>
      </c>
      <c r="N76" s="56" t="str">
        <f t="shared" si="4"/>
        <v/>
      </c>
    </row>
    <row r="77" spans="1:14">
      <c r="A77" s="85"/>
      <c r="B77" s="53"/>
      <c r="C77" s="380"/>
      <c r="D77" s="56"/>
      <c r="E77" s="56"/>
      <c r="F77" s="56"/>
      <c r="G77" s="53"/>
      <c r="H77" s="15"/>
      <c r="M77" s="56">
        <f t="shared" si="3"/>
        <v>0</v>
      </c>
      <c r="N77" s="56" t="str">
        <f t="shared" si="4"/>
        <v/>
      </c>
    </row>
    <row r="78" spans="1:14">
      <c r="A78" s="85"/>
      <c r="B78" s="53"/>
      <c r="C78" s="380"/>
      <c r="D78" s="56"/>
      <c r="E78" s="56"/>
      <c r="F78" s="56"/>
      <c r="G78" s="53"/>
      <c r="H78" s="15"/>
      <c r="M78" s="56">
        <f t="shared" si="3"/>
        <v>0</v>
      </c>
      <c r="N78" s="56" t="str">
        <f t="shared" si="4"/>
        <v/>
      </c>
    </row>
    <row r="79" spans="1:14">
      <c r="A79" s="85"/>
      <c r="B79" s="53"/>
      <c r="C79" s="380"/>
      <c r="D79" s="56"/>
      <c r="E79" s="56"/>
      <c r="F79" s="56"/>
      <c r="G79" s="53"/>
      <c r="H79" s="15"/>
      <c r="M79" s="56">
        <f t="shared" si="3"/>
        <v>0</v>
      </c>
      <c r="N79" s="56" t="str">
        <f t="shared" si="4"/>
        <v/>
      </c>
    </row>
    <row r="80" spans="1:14">
      <c r="A80" s="85"/>
      <c r="B80" s="53"/>
      <c r="C80" s="380"/>
      <c r="D80" s="56"/>
      <c r="E80" s="56"/>
      <c r="F80" s="56"/>
      <c r="G80" s="53"/>
      <c r="H80" s="15"/>
      <c r="M80" s="56">
        <f t="shared" si="3"/>
        <v>0</v>
      </c>
      <c r="N80" s="56" t="str">
        <f t="shared" si="4"/>
        <v/>
      </c>
    </row>
    <row r="81" spans="1:14">
      <c r="A81" s="85"/>
      <c r="B81" s="53"/>
      <c r="C81" s="380"/>
      <c r="D81" s="56"/>
      <c r="E81" s="56"/>
      <c r="F81" s="56"/>
      <c r="G81" s="53"/>
      <c r="H81" s="15"/>
      <c r="M81" s="56">
        <f t="shared" si="3"/>
        <v>0</v>
      </c>
      <c r="N81" s="56" t="str">
        <f t="shared" si="4"/>
        <v/>
      </c>
    </row>
    <row r="82" spans="1:14">
      <c r="A82" s="85"/>
      <c r="B82" s="53"/>
      <c r="C82" s="380"/>
      <c r="D82" s="56"/>
      <c r="E82" s="56"/>
      <c r="F82" s="56"/>
      <c r="G82" s="53"/>
      <c r="H82" s="15"/>
      <c r="M82" s="56">
        <f t="shared" si="3"/>
        <v>0</v>
      </c>
      <c r="N82" s="56" t="str">
        <f t="shared" si="4"/>
        <v/>
      </c>
    </row>
    <row r="83" spans="1:14">
      <c r="A83" s="85"/>
      <c r="B83" s="53"/>
      <c r="C83" s="380"/>
      <c r="D83" s="56"/>
      <c r="E83" s="56"/>
      <c r="F83" s="56"/>
      <c r="G83" s="53"/>
      <c r="H83" s="15"/>
      <c r="M83" s="56">
        <f t="shared" si="3"/>
        <v>0</v>
      </c>
      <c r="N83" s="56" t="str">
        <f t="shared" si="4"/>
        <v/>
      </c>
    </row>
    <row r="84" spans="1:14">
      <c r="A84" s="85"/>
      <c r="B84" s="53"/>
      <c r="C84" s="380"/>
      <c r="D84" s="56"/>
      <c r="E84" s="56"/>
      <c r="F84" s="56"/>
      <c r="G84" s="53"/>
      <c r="H84" s="15"/>
      <c r="M84" s="56">
        <f t="shared" si="3"/>
        <v>0</v>
      </c>
      <c r="N84" s="56" t="str">
        <f t="shared" si="4"/>
        <v/>
      </c>
    </row>
    <row r="85" spans="1:14">
      <c r="A85" s="85"/>
      <c r="B85" s="53"/>
      <c r="C85" s="380"/>
      <c r="D85" s="56"/>
      <c r="E85" s="56"/>
      <c r="F85" s="56"/>
      <c r="G85" s="53"/>
      <c r="H85" s="15"/>
      <c r="M85" s="56">
        <f t="shared" si="3"/>
        <v>0</v>
      </c>
      <c r="N85" s="56" t="str">
        <f t="shared" si="4"/>
        <v/>
      </c>
    </row>
    <row r="86" spans="1:14">
      <c r="A86" s="85"/>
      <c r="B86" s="53"/>
      <c r="C86" s="380"/>
      <c r="D86" s="56"/>
      <c r="E86" s="56"/>
      <c r="F86" s="56"/>
      <c r="G86" s="53"/>
      <c r="H86" s="15"/>
      <c r="M86" s="56">
        <f t="shared" si="3"/>
        <v>0</v>
      </c>
      <c r="N86" s="56" t="str">
        <f t="shared" si="4"/>
        <v/>
      </c>
    </row>
    <row r="87" spans="1:14">
      <c r="A87" s="85"/>
      <c r="B87" s="53"/>
      <c r="C87" s="380"/>
      <c r="D87" s="56"/>
      <c r="E87" s="56"/>
      <c r="F87" s="56"/>
      <c r="G87" s="53"/>
      <c r="H87" s="15"/>
      <c r="M87" s="56">
        <f t="shared" si="3"/>
        <v>0</v>
      </c>
      <c r="N87" s="56" t="str">
        <f t="shared" si="4"/>
        <v/>
      </c>
    </row>
    <row r="88" spans="1:14">
      <c r="A88" s="85"/>
      <c r="B88" s="53"/>
      <c r="C88" s="380"/>
      <c r="D88" s="56"/>
      <c r="E88" s="56"/>
      <c r="F88" s="56"/>
      <c r="G88" s="53"/>
      <c r="H88" s="15"/>
      <c r="M88" s="56">
        <f t="shared" si="3"/>
        <v>0</v>
      </c>
      <c r="N88" s="56" t="str">
        <f t="shared" si="4"/>
        <v/>
      </c>
    </row>
    <row r="89" spans="1:14">
      <c r="A89" s="85"/>
      <c r="B89" s="386"/>
      <c r="C89" s="380"/>
      <c r="D89" s="56"/>
      <c r="E89" s="56"/>
      <c r="F89" s="56"/>
      <c r="G89" s="53"/>
      <c r="H89" s="382"/>
      <c r="M89" s="56">
        <f t="shared" ref="M89:M152" si="5">IF(ISNUMBER(FIND("/",$B96,1)),MID($B96,1,FIND("/",$B96,1)-1),$B96)</f>
        <v>0</v>
      </c>
      <c r="N89" s="56" t="str">
        <f t="shared" ref="N89:N152" si="6">IF(ISNUMBER(FIND("/",$B96,1)),MID($B96,FIND("/",$B96,1)+1,LEN($B96)),"")</f>
        <v/>
      </c>
    </row>
    <row r="90" spans="1:14">
      <c r="A90" s="85"/>
      <c r="B90" s="386"/>
      <c r="C90" s="380"/>
      <c r="D90" s="56"/>
      <c r="E90" s="56"/>
      <c r="F90" s="56"/>
      <c r="G90" s="53"/>
      <c r="H90" s="382"/>
      <c r="M90" s="56">
        <f t="shared" si="5"/>
        <v>0</v>
      </c>
      <c r="N90" s="56" t="str">
        <f t="shared" si="6"/>
        <v/>
      </c>
    </row>
    <row r="91" spans="1:14">
      <c r="A91" s="85"/>
      <c r="B91" s="432"/>
      <c r="C91" s="433"/>
      <c r="D91" s="56"/>
      <c r="E91" s="56"/>
      <c r="F91" s="56"/>
      <c r="G91" s="386"/>
      <c r="H91" s="434"/>
      <c r="I91" s="8"/>
      <c r="J91" s="15"/>
      <c r="M91" s="56">
        <f t="shared" si="5"/>
        <v>0</v>
      </c>
      <c r="N91" s="56" t="str">
        <f t="shared" si="6"/>
        <v/>
      </c>
    </row>
    <row r="92" spans="1:14">
      <c r="A92" s="85"/>
      <c r="B92" s="386"/>
      <c r="C92" s="390"/>
      <c r="D92" s="56"/>
      <c r="E92" s="56"/>
      <c r="F92" s="56"/>
      <c r="G92" s="386"/>
      <c r="H92" s="435"/>
      <c r="M92" s="56">
        <f t="shared" si="5"/>
        <v>0</v>
      </c>
      <c r="N92" s="56" t="str">
        <f t="shared" si="6"/>
        <v/>
      </c>
    </row>
    <row r="93" spans="1:14">
      <c r="A93" s="85"/>
      <c r="B93" s="53"/>
      <c r="C93" s="390"/>
      <c r="D93" s="56"/>
      <c r="E93" s="56"/>
      <c r="F93" s="56"/>
      <c r="G93" s="53"/>
      <c r="H93" s="396"/>
      <c r="M93" s="56">
        <f t="shared" si="5"/>
        <v>0</v>
      </c>
      <c r="N93" s="56" t="str">
        <f t="shared" si="6"/>
        <v/>
      </c>
    </row>
    <row r="94" spans="1:14">
      <c r="A94" s="85"/>
      <c r="B94" s="53"/>
      <c r="C94" s="390"/>
      <c r="D94" s="56"/>
      <c r="E94" s="56"/>
      <c r="F94" s="56"/>
      <c r="G94" s="53"/>
      <c r="H94" s="396"/>
      <c r="M94" s="56">
        <f t="shared" si="5"/>
        <v>0</v>
      </c>
      <c r="N94" s="56" t="str">
        <f t="shared" si="6"/>
        <v/>
      </c>
    </row>
    <row r="95" spans="1:14">
      <c r="A95" s="85"/>
      <c r="B95" s="53"/>
      <c r="C95" s="390"/>
      <c r="D95" s="56"/>
      <c r="E95" s="56"/>
      <c r="F95" s="56"/>
      <c r="G95" s="53"/>
      <c r="H95" s="396"/>
      <c r="M95" s="56">
        <f t="shared" si="5"/>
        <v>0</v>
      </c>
      <c r="N95" s="56" t="str">
        <f t="shared" si="6"/>
        <v/>
      </c>
    </row>
    <row r="96" spans="1:14">
      <c r="A96" s="85"/>
      <c r="B96" s="53"/>
      <c r="C96" s="390"/>
      <c r="D96" s="56"/>
      <c r="E96" s="56"/>
      <c r="F96" s="56"/>
      <c r="G96" s="53"/>
      <c r="H96" s="396"/>
      <c r="L96" s="428"/>
      <c r="M96" s="56">
        <f t="shared" si="5"/>
        <v>0</v>
      </c>
      <c r="N96" s="56" t="str">
        <f t="shared" si="6"/>
        <v/>
      </c>
    </row>
    <row r="97" spans="1:14">
      <c r="A97" s="85"/>
      <c r="B97" s="53"/>
      <c r="C97" s="390"/>
      <c r="D97" s="56"/>
      <c r="E97" s="56"/>
      <c r="F97" s="56"/>
      <c r="G97" s="53"/>
      <c r="H97" s="396"/>
      <c r="M97" s="56">
        <f t="shared" si="5"/>
        <v>0</v>
      </c>
      <c r="N97" s="56" t="str">
        <f t="shared" si="6"/>
        <v/>
      </c>
    </row>
    <row r="98" spans="1:14">
      <c r="A98" s="85"/>
      <c r="B98" s="436"/>
      <c r="C98" s="437"/>
      <c r="D98" s="56"/>
      <c r="E98" s="56"/>
      <c r="F98" s="56"/>
      <c r="G98" s="53"/>
      <c r="H98" s="438"/>
      <c r="M98" s="56">
        <f t="shared" si="5"/>
        <v>0</v>
      </c>
      <c r="N98" s="56" t="str">
        <f t="shared" si="6"/>
        <v/>
      </c>
    </row>
    <row r="99" spans="1:14">
      <c r="A99" s="85"/>
      <c r="B99" s="53"/>
      <c r="C99" s="380"/>
      <c r="D99" s="56"/>
      <c r="E99" s="56"/>
      <c r="F99" s="56"/>
      <c r="G99" s="53"/>
      <c r="H99" s="396"/>
      <c r="J99" s="15"/>
      <c r="M99" s="56">
        <f t="shared" si="5"/>
        <v>0</v>
      </c>
      <c r="N99" s="56" t="str">
        <f t="shared" si="6"/>
        <v/>
      </c>
    </row>
    <row r="100" spans="1:14">
      <c r="A100" s="85"/>
      <c r="B100" s="53"/>
      <c r="C100" s="380"/>
      <c r="D100" s="56"/>
      <c r="E100" s="56"/>
      <c r="F100" s="56"/>
      <c r="G100" s="53"/>
      <c r="H100" s="396"/>
      <c r="J100" s="15"/>
      <c r="M100" s="56">
        <f t="shared" si="5"/>
        <v>0</v>
      </c>
      <c r="N100" s="56" t="str">
        <f t="shared" si="6"/>
        <v/>
      </c>
    </row>
    <row r="101" spans="1:14">
      <c r="A101" s="85"/>
      <c r="B101" s="53"/>
      <c r="C101" s="380"/>
      <c r="D101" s="56"/>
      <c r="E101" s="56"/>
      <c r="F101" s="56"/>
      <c r="G101" s="53"/>
      <c r="H101" s="396"/>
      <c r="J101" s="15"/>
      <c r="M101" s="56">
        <f t="shared" si="5"/>
        <v>0</v>
      </c>
      <c r="N101" s="56" t="str">
        <f t="shared" si="6"/>
        <v/>
      </c>
    </row>
    <row r="102" spans="1:14">
      <c r="A102" s="85"/>
      <c r="B102" s="53"/>
      <c r="C102" s="380"/>
      <c r="D102" s="56"/>
      <c r="E102" s="56"/>
      <c r="F102" s="56"/>
      <c r="G102" s="53"/>
      <c r="H102" s="396"/>
      <c r="J102" s="15"/>
      <c r="M102" s="56">
        <f t="shared" si="5"/>
        <v>0</v>
      </c>
      <c r="N102" s="56" t="str">
        <f t="shared" si="6"/>
        <v/>
      </c>
    </row>
    <row r="103" spans="1:14">
      <c r="A103" s="85"/>
      <c r="B103" s="53"/>
      <c r="C103" s="380"/>
      <c r="D103" s="56"/>
      <c r="E103" s="56"/>
      <c r="F103" s="56"/>
      <c r="G103" s="53"/>
      <c r="H103" s="396"/>
      <c r="J103" s="15"/>
      <c r="M103" s="56">
        <f t="shared" si="5"/>
        <v>0</v>
      </c>
      <c r="N103" s="56" t="str">
        <f t="shared" si="6"/>
        <v/>
      </c>
    </row>
    <row r="104" spans="1:14">
      <c r="A104" s="431"/>
      <c r="B104" s="53"/>
      <c r="C104" s="380"/>
      <c r="D104" s="56"/>
      <c r="E104" s="56"/>
      <c r="F104" s="56"/>
      <c r="G104" s="53"/>
      <c r="H104" s="396"/>
      <c r="J104" s="15"/>
      <c r="M104" s="56">
        <f t="shared" si="5"/>
        <v>0</v>
      </c>
      <c r="N104" s="56" t="str">
        <f t="shared" si="6"/>
        <v/>
      </c>
    </row>
    <row r="105" spans="1:14">
      <c r="A105" s="431"/>
      <c r="B105" s="53"/>
      <c r="C105" s="380"/>
      <c r="D105" s="56"/>
      <c r="E105" s="56"/>
      <c r="F105" s="56"/>
      <c r="G105" s="53"/>
      <c r="H105" s="396"/>
      <c r="J105" s="15"/>
      <c r="M105" s="56">
        <f t="shared" si="5"/>
        <v>0</v>
      </c>
      <c r="N105" s="56" t="str">
        <f t="shared" si="6"/>
        <v/>
      </c>
    </row>
    <row r="106" spans="1:14">
      <c r="A106" s="431"/>
      <c r="B106" s="53"/>
      <c r="C106" s="380"/>
      <c r="D106" s="56"/>
      <c r="E106" s="56"/>
      <c r="F106" s="56"/>
      <c r="G106" s="53"/>
      <c r="H106" s="396"/>
      <c r="M106" s="56">
        <f t="shared" si="5"/>
        <v>0</v>
      </c>
      <c r="N106" s="56" t="str">
        <f t="shared" si="6"/>
        <v/>
      </c>
    </row>
    <row r="107" spans="1:14">
      <c r="A107" s="85"/>
      <c r="B107" s="53"/>
      <c r="C107" s="380"/>
      <c r="D107" s="56"/>
      <c r="E107" s="56"/>
      <c r="F107" s="56"/>
      <c r="G107" s="53"/>
      <c r="H107" s="396"/>
      <c r="M107" s="56">
        <f t="shared" si="5"/>
        <v>0</v>
      </c>
      <c r="N107" s="56" t="str">
        <f t="shared" si="6"/>
        <v/>
      </c>
    </row>
    <row r="108" spans="1:14">
      <c r="B108" s="436"/>
      <c r="C108" s="433"/>
      <c r="D108" s="56"/>
      <c r="E108" s="56"/>
      <c r="F108" s="56"/>
      <c r="G108" s="53"/>
      <c r="H108" s="438"/>
      <c r="M108" s="56">
        <f t="shared" si="5"/>
        <v>0</v>
      </c>
      <c r="N108" s="56" t="str">
        <f t="shared" si="6"/>
        <v/>
      </c>
    </row>
    <row r="109" spans="1:14">
      <c r="A109" s="85"/>
      <c r="B109" s="53"/>
      <c r="C109" s="390"/>
      <c r="D109" s="56"/>
      <c r="E109" s="56"/>
      <c r="F109" s="56"/>
      <c r="G109" s="53"/>
      <c r="H109" s="396"/>
      <c r="M109" s="56">
        <f t="shared" si="5"/>
        <v>0</v>
      </c>
      <c r="N109" s="56" t="str">
        <f t="shared" si="6"/>
        <v/>
      </c>
    </row>
    <row r="110" spans="1:14">
      <c r="A110" s="85"/>
      <c r="B110" s="53"/>
      <c r="C110" s="390"/>
      <c r="D110" s="56"/>
      <c r="E110" s="56"/>
      <c r="F110" s="56"/>
      <c r="G110" s="53"/>
      <c r="H110" s="396"/>
      <c r="M110" s="56">
        <f t="shared" si="5"/>
        <v>0</v>
      </c>
      <c r="N110" s="56" t="str">
        <f t="shared" si="6"/>
        <v/>
      </c>
    </row>
    <row r="111" spans="1:14">
      <c r="A111" s="85"/>
      <c r="B111" s="53"/>
      <c r="C111" s="390"/>
      <c r="D111" s="56"/>
      <c r="E111" s="56"/>
      <c r="F111" s="56"/>
      <c r="G111" s="53"/>
      <c r="H111" s="396"/>
      <c r="M111" s="56">
        <f t="shared" si="5"/>
        <v>0</v>
      </c>
      <c r="N111" s="56" t="str">
        <f t="shared" si="6"/>
        <v/>
      </c>
    </row>
    <row r="112" spans="1:14">
      <c r="M112" s="56">
        <f t="shared" si="5"/>
        <v>0</v>
      </c>
      <c r="N112" s="56" t="str">
        <f t="shared" si="6"/>
        <v/>
      </c>
    </row>
    <row r="113" spans="13:14">
      <c r="M113" s="56">
        <f t="shared" si="5"/>
        <v>0</v>
      </c>
      <c r="N113" s="56" t="str">
        <f t="shared" si="6"/>
        <v/>
      </c>
    </row>
    <row r="114" spans="13:14">
      <c r="M114" s="56">
        <f t="shared" si="5"/>
        <v>0</v>
      </c>
      <c r="N114" s="56" t="str">
        <f t="shared" si="6"/>
        <v/>
      </c>
    </row>
    <row r="115" spans="13:14">
      <c r="M115" s="56">
        <f t="shared" si="5"/>
        <v>0</v>
      </c>
      <c r="N115" s="56" t="str">
        <f t="shared" si="6"/>
        <v/>
      </c>
    </row>
    <row r="116" spans="13:14">
      <c r="M116" s="56">
        <f t="shared" si="5"/>
        <v>0</v>
      </c>
      <c r="N116" s="56" t="str">
        <f t="shared" si="6"/>
        <v/>
      </c>
    </row>
    <row r="117" spans="13:14">
      <c r="M117" s="56">
        <f t="shared" si="5"/>
        <v>0</v>
      </c>
      <c r="N117" s="56" t="str">
        <f t="shared" si="6"/>
        <v/>
      </c>
    </row>
    <row r="118" spans="13:14">
      <c r="M118" s="56">
        <f t="shared" si="5"/>
        <v>0</v>
      </c>
      <c r="N118" s="56" t="str">
        <f t="shared" si="6"/>
        <v/>
      </c>
    </row>
    <row r="119" spans="13:14">
      <c r="M119" s="56">
        <f t="shared" si="5"/>
        <v>0</v>
      </c>
      <c r="N119" s="56" t="str">
        <f t="shared" si="6"/>
        <v/>
      </c>
    </row>
    <row r="120" spans="13:14">
      <c r="M120" s="56">
        <f t="shared" si="5"/>
        <v>0</v>
      </c>
      <c r="N120" s="56" t="str">
        <f t="shared" si="6"/>
        <v/>
      </c>
    </row>
    <row r="121" spans="13:14">
      <c r="M121" s="56">
        <f t="shared" si="5"/>
        <v>0</v>
      </c>
      <c r="N121" s="56" t="str">
        <f t="shared" si="6"/>
        <v/>
      </c>
    </row>
    <row r="122" spans="13:14">
      <c r="M122" s="56">
        <f t="shared" si="5"/>
        <v>0</v>
      </c>
      <c r="N122" s="56" t="str">
        <f t="shared" si="6"/>
        <v/>
      </c>
    </row>
    <row r="123" spans="13:14">
      <c r="M123" s="56">
        <f t="shared" si="5"/>
        <v>0</v>
      </c>
      <c r="N123" s="56" t="str">
        <f t="shared" si="6"/>
        <v/>
      </c>
    </row>
    <row r="124" spans="13:14">
      <c r="M124" s="56">
        <f t="shared" si="5"/>
        <v>0</v>
      </c>
      <c r="N124" s="56" t="str">
        <f t="shared" si="6"/>
        <v/>
      </c>
    </row>
    <row r="125" spans="13:14">
      <c r="M125" s="56">
        <f t="shared" si="5"/>
        <v>0</v>
      </c>
      <c r="N125" s="56" t="str">
        <f t="shared" si="6"/>
        <v/>
      </c>
    </row>
    <row r="126" spans="13:14">
      <c r="M126" s="56">
        <f t="shared" si="5"/>
        <v>0</v>
      </c>
      <c r="N126" s="56" t="str">
        <f t="shared" si="6"/>
        <v/>
      </c>
    </row>
    <row r="127" spans="13:14">
      <c r="M127" s="56">
        <f t="shared" si="5"/>
        <v>0</v>
      </c>
      <c r="N127" s="56" t="str">
        <f t="shared" si="6"/>
        <v/>
      </c>
    </row>
    <row r="128" spans="13:14">
      <c r="M128" s="56">
        <f t="shared" si="5"/>
        <v>0</v>
      </c>
      <c r="N128" s="56" t="str">
        <f t="shared" si="6"/>
        <v/>
      </c>
    </row>
    <row r="129" spans="13:14">
      <c r="M129" s="56">
        <f t="shared" si="5"/>
        <v>0</v>
      </c>
      <c r="N129" s="56" t="str">
        <f t="shared" si="6"/>
        <v/>
      </c>
    </row>
    <row r="130" spans="13:14">
      <c r="M130" s="56">
        <f t="shared" si="5"/>
        <v>0</v>
      </c>
      <c r="N130" s="56" t="str">
        <f t="shared" si="6"/>
        <v/>
      </c>
    </row>
    <row r="131" spans="13:14">
      <c r="M131" s="56">
        <f t="shared" si="5"/>
        <v>0</v>
      </c>
      <c r="N131" s="56" t="str">
        <f t="shared" si="6"/>
        <v/>
      </c>
    </row>
    <row r="132" spans="13:14">
      <c r="M132" s="56">
        <f t="shared" si="5"/>
        <v>0</v>
      </c>
      <c r="N132" s="56" t="str">
        <f t="shared" si="6"/>
        <v/>
      </c>
    </row>
    <row r="133" spans="13:14">
      <c r="M133" s="56">
        <f t="shared" si="5"/>
        <v>0</v>
      </c>
      <c r="N133" s="56" t="str">
        <f t="shared" si="6"/>
        <v/>
      </c>
    </row>
    <row r="134" spans="13:14">
      <c r="M134" s="56">
        <f t="shared" si="5"/>
        <v>0</v>
      </c>
      <c r="N134" s="56" t="str">
        <f t="shared" si="6"/>
        <v/>
      </c>
    </row>
    <row r="135" spans="13:14">
      <c r="M135" s="56">
        <f t="shared" si="5"/>
        <v>0</v>
      </c>
      <c r="N135" s="56" t="str">
        <f t="shared" si="6"/>
        <v/>
      </c>
    </row>
    <row r="136" spans="13:14">
      <c r="M136" s="56">
        <f t="shared" si="5"/>
        <v>0</v>
      </c>
      <c r="N136" s="56" t="str">
        <f t="shared" si="6"/>
        <v/>
      </c>
    </row>
    <row r="137" spans="13:14">
      <c r="M137" s="56">
        <f t="shared" si="5"/>
        <v>0</v>
      </c>
      <c r="N137" s="56" t="str">
        <f t="shared" si="6"/>
        <v/>
      </c>
    </row>
    <row r="138" spans="13:14">
      <c r="M138" s="56">
        <f t="shared" si="5"/>
        <v>0</v>
      </c>
      <c r="N138" s="56" t="str">
        <f t="shared" si="6"/>
        <v/>
      </c>
    </row>
    <row r="139" spans="13:14">
      <c r="M139" s="56">
        <f t="shared" si="5"/>
        <v>0</v>
      </c>
      <c r="N139" s="56" t="str">
        <f t="shared" si="6"/>
        <v/>
      </c>
    </row>
    <row r="140" spans="13:14">
      <c r="M140" s="56">
        <f t="shared" si="5"/>
        <v>0</v>
      </c>
      <c r="N140" s="56" t="str">
        <f t="shared" si="6"/>
        <v/>
      </c>
    </row>
    <row r="141" spans="13:14">
      <c r="M141" s="56">
        <f t="shared" si="5"/>
        <v>0</v>
      </c>
      <c r="N141" s="56" t="str">
        <f t="shared" si="6"/>
        <v/>
      </c>
    </row>
    <row r="142" spans="13:14">
      <c r="M142" s="56">
        <f t="shared" si="5"/>
        <v>0</v>
      </c>
      <c r="N142" s="56" t="str">
        <f t="shared" si="6"/>
        <v/>
      </c>
    </row>
    <row r="143" spans="13:14">
      <c r="M143" s="56">
        <f t="shared" si="5"/>
        <v>0</v>
      </c>
      <c r="N143" s="56" t="str">
        <f t="shared" si="6"/>
        <v/>
      </c>
    </row>
    <row r="144" spans="13:14">
      <c r="M144" s="56">
        <f t="shared" si="5"/>
        <v>0</v>
      </c>
      <c r="N144" s="56" t="str">
        <f t="shared" si="6"/>
        <v/>
      </c>
    </row>
    <row r="145" spans="13:14">
      <c r="M145" s="56">
        <f t="shared" si="5"/>
        <v>0</v>
      </c>
      <c r="N145" s="56" t="str">
        <f t="shared" si="6"/>
        <v/>
      </c>
    </row>
    <row r="146" spans="13:14">
      <c r="M146" s="56">
        <f t="shared" si="5"/>
        <v>0</v>
      </c>
      <c r="N146" s="56" t="str">
        <f t="shared" si="6"/>
        <v/>
      </c>
    </row>
    <row r="147" spans="13:14">
      <c r="M147" s="56">
        <f t="shared" si="5"/>
        <v>0</v>
      </c>
      <c r="N147" s="56" t="str">
        <f t="shared" si="6"/>
        <v/>
      </c>
    </row>
    <row r="148" spans="13:14">
      <c r="M148" s="56">
        <f t="shared" si="5"/>
        <v>0</v>
      </c>
      <c r="N148" s="56" t="str">
        <f t="shared" si="6"/>
        <v/>
      </c>
    </row>
    <row r="149" spans="13:14">
      <c r="M149" s="56">
        <f t="shared" si="5"/>
        <v>0</v>
      </c>
      <c r="N149" s="56" t="str">
        <f t="shared" si="6"/>
        <v/>
      </c>
    </row>
    <row r="150" spans="13:14">
      <c r="M150" s="56">
        <f t="shared" si="5"/>
        <v>0</v>
      </c>
      <c r="N150" s="56" t="str">
        <f t="shared" si="6"/>
        <v/>
      </c>
    </row>
    <row r="151" spans="13:14">
      <c r="M151" s="56">
        <f t="shared" si="5"/>
        <v>0</v>
      </c>
      <c r="N151" s="56" t="str">
        <f t="shared" si="6"/>
        <v/>
      </c>
    </row>
    <row r="152" spans="13:14">
      <c r="M152" s="56">
        <f t="shared" si="5"/>
        <v>0</v>
      </c>
      <c r="N152" s="56" t="str">
        <f t="shared" si="6"/>
        <v/>
      </c>
    </row>
    <row r="153" spans="13:14">
      <c r="M153" s="56">
        <f t="shared" ref="M153:M216" si="7">IF(ISNUMBER(FIND("/",$B160,1)),MID($B160,1,FIND("/",$B160,1)-1),$B160)</f>
        <v>0</v>
      </c>
      <c r="N153" s="56" t="str">
        <f t="shared" ref="N153:N216" si="8">IF(ISNUMBER(FIND("/",$B160,1)),MID($B160,FIND("/",$B160,1)+1,LEN($B160)),"")</f>
        <v/>
      </c>
    </row>
    <row r="154" spans="13:14">
      <c r="M154" s="56">
        <f t="shared" si="7"/>
        <v>0</v>
      </c>
      <c r="N154" s="56" t="str">
        <f t="shared" si="8"/>
        <v/>
      </c>
    </row>
    <row r="155" spans="13:14">
      <c r="M155" s="56">
        <f t="shared" si="7"/>
        <v>0</v>
      </c>
      <c r="N155" s="56" t="str">
        <f t="shared" si="8"/>
        <v/>
      </c>
    </row>
    <row r="156" spans="13:14">
      <c r="M156" s="56">
        <f t="shared" si="7"/>
        <v>0</v>
      </c>
      <c r="N156" s="56" t="str">
        <f t="shared" si="8"/>
        <v/>
      </c>
    </row>
    <row r="157" spans="13:14">
      <c r="M157" s="56">
        <f t="shared" si="7"/>
        <v>0</v>
      </c>
      <c r="N157" s="56" t="str">
        <f t="shared" si="8"/>
        <v/>
      </c>
    </row>
    <row r="158" spans="13:14">
      <c r="M158" s="56">
        <f t="shared" si="7"/>
        <v>0</v>
      </c>
      <c r="N158" s="56" t="str">
        <f t="shared" si="8"/>
        <v/>
      </c>
    </row>
    <row r="159" spans="13:14">
      <c r="M159" s="56">
        <f t="shared" si="7"/>
        <v>0</v>
      </c>
      <c r="N159" s="56" t="str">
        <f t="shared" si="8"/>
        <v/>
      </c>
    </row>
    <row r="160" spans="13:14">
      <c r="M160" s="56">
        <f t="shared" si="7"/>
        <v>0</v>
      </c>
      <c r="N160" s="56" t="str">
        <f t="shared" si="8"/>
        <v/>
      </c>
    </row>
    <row r="161" spans="13:14">
      <c r="M161" s="56">
        <f t="shared" si="7"/>
        <v>0</v>
      </c>
      <c r="N161" s="56" t="str">
        <f t="shared" si="8"/>
        <v/>
      </c>
    </row>
    <row r="162" spans="13:14">
      <c r="M162" s="56">
        <f t="shared" si="7"/>
        <v>0</v>
      </c>
      <c r="N162" s="56" t="str">
        <f t="shared" si="8"/>
        <v/>
      </c>
    </row>
    <row r="163" spans="13:14">
      <c r="M163" s="56">
        <f t="shared" si="7"/>
        <v>0</v>
      </c>
      <c r="N163" s="56" t="str">
        <f t="shared" si="8"/>
        <v/>
      </c>
    </row>
    <row r="164" spans="13:14">
      <c r="M164" s="56">
        <f t="shared" si="7"/>
        <v>0</v>
      </c>
      <c r="N164" s="56" t="str">
        <f t="shared" si="8"/>
        <v/>
      </c>
    </row>
    <row r="165" spans="13:14">
      <c r="M165" s="56">
        <f t="shared" si="7"/>
        <v>0</v>
      </c>
      <c r="N165" s="56" t="str">
        <f t="shared" si="8"/>
        <v/>
      </c>
    </row>
    <row r="166" spans="13:14">
      <c r="M166" s="56">
        <f t="shared" si="7"/>
        <v>0</v>
      </c>
      <c r="N166" s="56" t="str">
        <f t="shared" si="8"/>
        <v/>
      </c>
    </row>
    <row r="167" spans="13:14">
      <c r="M167" s="56">
        <f t="shared" si="7"/>
        <v>0</v>
      </c>
      <c r="N167" s="56" t="str">
        <f t="shared" si="8"/>
        <v/>
      </c>
    </row>
    <row r="168" spans="13:14">
      <c r="M168" s="56">
        <f t="shared" si="7"/>
        <v>0</v>
      </c>
      <c r="N168" s="56" t="str">
        <f t="shared" si="8"/>
        <v/>
      </c>
    </row>
    <row r="169" spans="13:14">
      <c r="M169" s="56">
        <f t="shared" si="7"/>
        <v>0</v>
      </c>
      <c r="N169" s="56" t="str">
        <f t="shared" si="8"/>
        <v/>
      </c>
    </row>
    <row r="170" spans="13:14">
      <c r="M170" s="56">
        <f t="shared" si="7"/>
        <v>0</v>
      </c>
      <c r="N170" s="56" t="str">
        <f t="shared" si="8"/>
        <v/>
      </c>
    </row>
    <row r="171" spans="13:14">
      <c r="M171" s="56">
        <f t="shared" si="7"/>
        <v>0</v>
      </c>
      <c r="N171" s="56" t="str">
        <f t="shared" si="8"/>
        <v/>
      </c>
    </row>
    <row r="172" spans="13:14">
      <c r="M172" s="56">
        <f t="shared" si="7"/>
        <v>0</v>
      </c>
      <c r="N172" s="56" t="str">
        <f t="shared" si="8"/>
        <v/>
      </c>
    </row>
    <row r="173" spans="13:14">
      <c r="M173" s="56">
        <f t="shared" si="7"/>
        <v>0</v>
      </c>
      <c r="N173" s="56" t="str">
        <f t="shared" si="8"/>
        <v/>
      </c>
    </row>
    <row r="174" spans="13:14">
      <c r="M174" s="56">
        <f t="shared" si="7"/>
        <v>0</v>
      </c>
      <c r="N174" s="56" t="str">
        <f t="shared" si="8"/>
        <v/>
      </c>
    </row>
    <row r="175" spans="13:14">
      <c r="M175" s="56">
        <f t="shared" si="7"/>
        <v>0</v>
      </c>
      <c r="N175" s="56" t="str">
        <f t="shared" si="8"/>
        <v/>
      </c>
    </row>
    <row r="176" spans="13:14">
      <c r="M176" s="56">
        <f t="shared" si="7"/>
        <v>0</v>
      </c>
      <c r="N176" s="56" t="str">
        <f t="shared" si="8"/>
        <v/>
      </c>
    </row>
    <row r="177" spans="12:14">
      <c r="L177" s="53"/>
      <c r="M177" s="56">
        <f t="shared" si="7"/>
        <v>0</v>
      </c>
      <c r="N177" s="56" t="str">
        <f t="shared" si="8"/>
        <v/>
      </c>
    </row>
    <row r="178" spans="12:14">
      <c r="L178" s="53"/>
      <c r="M178" s="56">
        <f t="shared" si="7"/>
        <v>0</v>
      </c>
      <c r="N178" s="56" t="str">
        <f t="shared" si="8"/>
        <v/>
      </c>
    </row>
    <row r="179" spans="12:14">
      <c r="L179" s="53"/>
      <c r="M179" s="56">
        <f t="shared" si="7"/>
        <v>0</v>
      </c>
      <c r="N179" s="56" t="str">
        <f t="shared" si="8"/>
        <v/>
      </c>
    </row>
    <row r="180" spans="12:14">
      <c r="L180" s="53"/>
      <c r="M180" s="56">
        <f t="shared" si="7"/>
        <v>0</v>
      </c>
      <c r="N180" s="56" t="str">
        <f t="shared" si="8"/>
        <v/>
      </c>
    </row>
    <row r="181" spans="12:14">
      <c r="L181" s="53"/>
      <c r="M181" s="56">
        <f t="shared" si="7"/>
        <v>0</v>
      </c>
      <c r="N181" s="56" t="str">
        <f t="shared" si="8"/>
        <v/>
      </c>
    </row>
    <row r="182" spans="12:14">
      <c r="L182" s="53"/>
      <c r="M182" s="56">
        <f t="shared" si="7"/>
        <v>0</v>
      </c>
      <c r="N182" s="56" t="str">
        <f t="shared" si="8"/>
        <v/>
      </c>
    </row>
    <row r="183" spans="12:14">
      <c r="L183" s="53"/>
      <c r="M183" s="56">
        <f t="shared" si="7"/>
        <v>0</v>
      </c>
      <c r="N183" s="56" t="str">
        <f t="shared" si="8"/>
        <v/>
      </c>
    </row>
    <row r="184" spans="12:14">
      <c r="L184" s="53"/>
      <c r="M184" s="56">
        <f t="shared" si="7"/>
        <v>0</v>
      </c>
      <c r="N184" s="56" t="str">
        <f t="shared" si="8"/>
        <v/>
      </c>
    </row>
    <row r="185" spans="12:14">
      <c r="L185" s="53"/>
      <c r="M185" s="56">
        <f t="shared" si="7"/>
        <v>0</v>
      </c>
      <c r="N185" s="56" t="str">
        <f t="shared" si="8"/>
        <v/>
      </c>
    </row>
    <row r="186" spans="12:14">
      <c r="L186" s="53"/>
      <c r="M186" s="56">
        <f t="shared" si="7"/>
        <v>0</v>
      </c>
      <c r="N186" s="56" t="str">
        <f t="shared" si="8"/>
        <v/>
      </c>
    </row>
    <row r="187" spans="12:14">
      <c r="L187" s="53"/>
      <c r="M187" s="56">
        <f t="shared" si="7"/>
        <v>0</v>
      </c>
      <c r="N187" s="56" t="str">
        <f t="shared" si="8"/>
        <v/>
      </c>
    </row>
    <row r="188" spans="12:14">
      <c r="L188" s="53"/>
      <c r="M188" s="56">
        <f t="shared" si="7"/>
        <v>0</v>
      </c>
      <c r="N188" s="56" t="str">
        <f t="shared" si="8"/>
        <v/>
      </c>
    </row>
    <row r="189" spans="12:14">
      <c r="L189" s="53"/>
      <c r="M189" s="56">
        <f t="shared" si="7"/>
        <v>0</v>
      </c>
      <c r="N189" s="56" t="str">
        <f t="shared" si="8"/>
        <v/>
      </c>
    </row>
    <row r="190" spans="12:14">
      <c r="L190" s="53"/>
      <c r="M190" s="56">
        <f t="shared" si="7"/>
        <v>0</v>
      </c>
      <c r="N190" s="56" t="str">
        <f t="shared" si="8"/>
        <v/>
      </c>
    </row>
    <row r="191" spans="12:14">
      <c r="L191" s="53"/>
      <c r="M191" s="56">
        <f t="shared" si="7"/>
        <v>0</v>
      </c>
      <c r="N191" s="56" t="str">
        <f t="shared" si="8"/>
        <v/>
      </c>
    </row>
    <row r="192" spans="12:14">
      <c r="L192" s="53"/>
      <c r="M192" s="56">
        <f t="shared" si="7"/>
        <v>0</v>
      </c>
      <c r="N192" s="56" t="str">
        <f t="shared" si="8"/>
        <v/>
      </c>
    </row>
    <row r="193" spans="12:14">
      <c r="L193" s="53"/>
      <c r="M193" s="56">
        <f t="shared" si="7"/>
        <v>0</v>
      </c>
      <c r="N193" s="56" t="str">
        <f t="shared" si="8"/>
        <v/>
      </c>
    </row>
    <row r="194" spans="12:14">
      <c r="L194" s="53"/>
      <c r="M194" s="56">
        <f t="shared" si="7"/>
        <v>0</v>
      </c>
      <c r="N194" s="56" t="str">
        <f t="shared" si="8"/>
        <v/>
      </c>
    </row>
    <row r="195" spans="12:14">
      <c r="L195" s="53"/>
      <c r="M195" s="56">
        <f t="shared" si="7"/>
        <v>0</v>
      </c>
      <c r="N195" s="56" t="str">
        <f t="shared" si="8"/>
        <v/>
      </c>
    </row>
    <row r="196" spans="12:14">
      <c r="L196" s="53"/>
      <c r="M196" s="56">
        <f t="shared" si="7"/>
        <v>0</v>
      </c>
      <c r="N196" s="56" t="str">
        <f t="shared" si="8"/>
        <v/>
      </c>
    </row>
    <row r="197" spans="12:14">
      <c r="L197" s="53"/>
      <c r="M197" s="56">
        <f t="shared" si="7"/>
        <v>0</v>
      </c>
      <c r="N197" s="56" t="str">
        <f t="shared" si="8"/>
        <v/>
      </c>
    </row>
    <row r="198" spans="12:14">
      <c r="L198" s="386"/>
      <c r="M198" s="56">
        <f t="shared" si="7"/>
        <v>0</v>
      </c>
      <c r="N198" s="56" t="str">
        <f t="shared" si="8"/>
        <v/>
      </c>
    </row>
    <row r="199" spans="12:14">
      <c r="L199" s="386"/>
      <c r="M199" s="56">
        <f t="shared" si="7"/>
        <v>0</v>
      </c>
      <c r="N199" s="56" t="str">
        <f t="shared" si="8"/>
        <v/>
      </c>
    </row>
    <row r="200" spans="12:14">
      <c r="L200" s="386"/>
      <c r="M200" s="56">
        <f t="shared" si="7"/>
        <v>0</v>
      </c>
      <c r="N200" s="56" t="str">
        <f t="shared" si="8"/>
        <v/>
      </c>
    </row>
    <row r="201" spans="12:14">
      <c r="L201" s="386"/>
      <c r="M201" s="56">
        <f t="shared" si="7"/>
        <v>0</v>
      </c>
      <c r="N201" s="56" t="str">
        <f t="shared" si="8"/>
        <v/>
      </c>
    </row>
    <row r="202" spans="12:14">
      <c r="L202" s="386"/>
      <c r="M202" s="56">
        <f t="shared" si="7"/>
        <v>0</v>
      </c>
      <c r="N202" s="56" t="str">
        <f t="shared" si="8"/>
        <v/>
      </c>
    </row>
    <row r="203" spans="12:14">
      <c r="L203" s="386"/>
      <c r="M203" s="56">
        <f t="shared" si="7"/>
        <v>0</v>
      </c>
      <c r="N203" s="56" t="str">
        <f t="shared" si="8"/>
        <v/>
      </c>
    </row>
    <row r="204" spans="12:14">
      <c r="L204" s="386"/>
      <c r="M204" s="56">
        <f t="shared" si="7"/>
        <v>0</v>
      </c>
      <c r="N204" s="56" t="str">
        <f t="shared" si="8"/>
        <v/>
      </c>
    </row>
    <row r="205" spans="12:14">
      <c r="L205" s="386"/>
      <c r="M205" s="56">
        <f t="shared" si="7"/>
        <v>0</v>
      </c>
      <c r="N205" s="56" t="str">
        <f t="shared" si="8"/>
        <v/>
      </c>
    </row>
    <row r="206" spans="12:14">
      <c r="L206" s="386"/>
      <c r="M206" s="56">
        <f t="shared" si="7"/>
        <v>0</v>
      </c>
      <c r="N206" s="56" t="str">
        <f t="shared" si="8"/>
        <v/>
      </c>
    </row>
    <row r="207" spans="12:14">
      <c r="L207" s="386"/>
      <c r="M207" s="56">
        <f t="shared" si="7"/>
        <v>0</v>
      </c>
      <c r="N207" s="56" t="str">
        <f t="shared" si="8"/>
        <v/>
      </c>
    </row>
    <row r="208" spans="12:14">
      <c r="L208" s="386"/>
      <c r="M208" s="56">
        <f t="shared" si="7"/>
        <v>0</v>
      </c>
      <c r="N208" s="56" t="str">
        <f t="shared" si="8"/>
        <v/>
      </c>
    </row>
    <row r="209" spans="12:14">
      <c r="L209" s="386"/>
      <c r="M209" s="56">
        <f t="shared" si="7"/>
        <v>0</v>
      </c>
      <c r="N209" s="56" t="str">
        <f t="shared" si="8"/>
        <v/>
      </c>
    </row>
    <row r="210" spans="12:14">
      <c r="L210" s="386"/>
      <c r="M210" s="56">
        <f t="shared" si="7"/>
        <v>0</v>
      </c>
      <c r="N210" s="56" t="str">
        <f t="shared" si="8"/>
        <v/>
      </c>
    </row>
    <row r="211" spans="12:14">
      <c r="L211" s="386"/>
      <c r="M211" s="56">
        <f t="shared" si="7"/>
        <v>0</v>
      </c>
      <c r="N211" s="56" t="str">
        <f t="shared" si="8"/>
        <v/>
      </c>
    </row>
    <row r="212" spans="12:14">
      <c r="L212" s="386"/>
      <c r="M212" s="56">
        <f t="shared" si="7"/>
        <v>0</v>
      </c>
      <c r="N212" s="56" t="str">
        <f t="shared" si="8"/>
        <v/>
      </c>
    </row>
    <row r="213" spans="12:14">
      <c r="L213" s="386"/>
      <c r="M213" s="56">
        <f t="shared" si="7"/>
        <v>0</v>
      </c>
      <c r="N213" s="56" t="str">
        <f t="shared" si="8"/>
        <v/>
      </c>
    </row>
    <row r="214" spans="12:14">
      <c r="L214" s="386"/>
      <c r="M214" s="56">
        <f t="shared" si="7"/>
        <v>0</v>
      </c>
      <c r="N214" s="56" t="str">
        <f t="shared" si="8"/>
        <v/>
      </c>
    </row>
    <row r="215" spans="12:14">
      <c r="L215" s="386"/>
      <c r="M215" s="56">
        <f t="shared" si="7"/>
        <v>0</v>
      </c>
      <c r="N215" s="56" t="str">
        <f t="shared" si="8"/>
        <v/>
      </c>
    </row>
    <row r="216" spans="12:14">
      <c r="L216" s="386"/>
      <c r="M216" s="56">
        <f t="shared" si="7"/>
        <v>0</v>
      </c>
      <c r="N216" s="56" t="str">
        <f t="shared" si="8"/>
        <v/>
      </c>
    </row>
    <row r="217" spans="12:14">
      <c r="L217" s="386"/>
      <c r="M217" s="56">
        <f t="shared" ref="M217:M280" si="9">IF(ISNUMBER(FIND("/",$B224,1)),MID($B224,1,FIND("/",$B224,1)-1),$B224)</f>
        <v>0</v>
      </c>
      <c r="N217" s="56" t="str">
        <f t="shared" ref="N217:N280" si="10">IF(ISNUMBER(FIND("/",$B224,1)),MID($B224,FIND("/",$B224,1)+1,LEN($B224)),"")</f>
        <v/>
      </c>
    </row>
    <row r="218" spans="12:14">
      <c r="L218" s="386"/>
      <c r="M218" s="56">
        <f t="shared" si="9"/>
        <v>0</v>
      </c>
      <c r="N218" s="56" t="str">
        <f t="shared" si="10"/>
        <v/>
      </c>
    </row>
    <row r="219" spans="12:14">
      <c r="L219" s="386"/>
      <c r="M219" s="56">
        <f t="shared" si="9"/>
        <v>0</v>
      </c>
      <c r="N219" s="56" t="str">
        <f t="shared" si="10"/>
        <v/>
      </c>
    </row>
    <row r="220" spans="12:14">
      <c r="L220" s="53"/>
      <c r="M220" s="56">
        <f t="shared" si="9"/>
        <v>0</v>
      </c>
      <c r="N220" s="56" t="str">
        <f t="shared" si="10"/>
        <v/>
      </c>
    </row>
    <row r="221" spans="12:14">
      <c r="L221" s="53"/>
      <c r="M221" s="56">
        <f t="shared" si="9"/>
        <v>0</v>
      </c>
      <c r="N221" s="56" t="str">
        <f t="shared" si="10"/>
        <v/>
      </c>
    </row>
    <row r="222" spans="12:14">
      <c r="L222" s="53"/>
      <c r="M222" s="56">
        <f t="shared" si="9"/>
        <v>0</v>
      </c>
      <c r="N222" s="56" t="str">
        <f t="shared" si="10"/>
        <v/>
      </c>
    </row>
    <row r="223" spans="12:14">
      <c r="L223" s="53"/>
      <c r="M223" s="56">
        <f t="shared" si="9"/>
        <v>0</v>
      </c>
      <c r="N223" s="56" t="str">
        <f t="shared" si="10"/>
        <v/>
      </c>
    </row>
    <row r="224" spans="12:14">
      <c r="L224" s="53"/>
      <c r="M224" s="56">
        <f t="shared" si="9"/>
        <v>0</v>
      </c>
      <c r="N224" s="56" t="str">
        <f t="shared" si="10"/>
        <v/>
      </c>
    </row>
    <row r="225" spans="12:14">
      <c r="L225" s="53"/>
      <c r="M225" s="56">
        <f t="shared" si="9"/>
        <v>0</v>
      </c>
      <c r="N225" s="56" t="str">
        <f t="shared" si="10"/>
        <v/>
      </c>
    </row>
    <row r="226" spans="12:14">
      <c r="L226" s="53"/>
      <c r="M226" s="56">
        <f t="shared" si="9"/>
        <v>0</v>
      </c>
      <c r="N226" s="56" t="str">
        <f t="shared" si="10"/>
        <v/>
      </c>
    </row>
    <row r="227" spans="12:14">
      <c r="M227" s="56">
        <f t="shared" si="9"/>
        <v>0</v>
      </c>
      <c r="N227" s="56" t="str">
        <f t="shared" si="10"/>
        <v/>
      </c>
    </row>
    <row r="228" spans="12:14">
      <c r="M228" s="56">
        <f t="shared" si="9"/>
        <v>0</v>
      </c>
      <c r="N228" s="56" t="str">
        <f t="shared" si="10"/>
        <v/>
      </c>
    </row>
    <row r="229" spans="12:14">
      <c r="M229" s="56">
        <f t="shared" si="9"/>
        <v>0</v>
      </c>
      <c r="N229" s="56" t="str">
        <f t="shared" si="10"/>
        <v/>
      </c>
    </row>
    <row r="230" spans="12:14">
      <c r="M230" s="56">
        <f t="shared" si="9"/>
        <v>0</v>
      </c>
      <c r="N230" s="56" t="str">
        <f t="shared" si="10"/>
        <v/>
      </c>
    </row>
    <row r="231" spans="12:14">
      <c r="M231" s="56">
        <f t="shared" si="9"/>
        <v>0</v>
      </c>
      <c r="N231" s="56" t="str">
        <f t="shared" si="10"/>
        <v/>
      </c>
    </row>
    <row r="232" spans="12:14">
      <c r="M232" s="56">
        <f t="shared" si="9"/>
        <v>0</v>
      </c>
      <c r="N232" s="56" t="str">
        <f t="shared" si="10"/>
        <v/>
      </c>
    </row>
    <row r="233" spans="12:14">
      <c r="M233" s="56">
        <f t="shared" si="9"/>
        <v>0</v>
      </c>
      <c r="N233" s="56" t="str">
        <f t="shared" si="10"/>
        <v/>
      </c>
    </row>
    <row r="234" spans="12:14">
      <c r="M234" s="56">
        <f t="shared" si="9"/>
        <v>0</v>
      </c>
      <c r="N234" s="56" t="str">
        <f t="shared" si="10"/>
        <v/>
      </c>
    </row>
    <row r="235" spans="12:14">
      <c r="M235" s="56">
        <f t="shared" si="9"/>
        <v>0</v>
      </c>
      <c r="N235" s="56" t="str">
        <f t="shared" si="10"/>
        <v/>
      </c>
    </row>
    <row r="236" spans="12:14">
      <c r="M236" s="56">
        <f t="shared" si="9"/>
        <v>0</v>
      </c>
      <c r="N236" s="56" t="str">
        <f t="shared" si="10"/>
        <v/>
      </c>
    </row>
    <row r="237" spans="12:14">
      <c r="M237" s="56">
        <f t="shared" si="9"/>
        <v>0</v>
      </c>
      <c r="N237" s="56" t="str">
        <f t="shared" si="10"/>
        <v/>
      </c>
    </row>
    <row r="238" spans="12:14">
      <c r="M238" s="56">
        <f t="shared" si="9"/>
        <v>0</v>
      </c>
      <c r="N238" s="56" t="str">
        <f t="shared" si="10"/>
        <v/>
      </c>
    </row>
    <row r="239" spans="12:14">
      <c r="M239" s="56">
        <f t="shared" si="9"/>
        <v>0</v>
      </c>
      <c r="N239" s="56" t="str">
        <f t="shared" si="10"/>
        <v/>
      </c>
    </row>
    <row r="240" spans="12:14">
      <c r="M240" s="56">
        <f t="shared" si="9"/>
        <v>0</v>
      </c>
      <c r="N240" s="56" t="str">
        <f t="shared" si="10"/>
        <v/>
      </c>
    </row>
    <row r="241" spans="13:14">
      <c r="M241" s="56">
        <f t="shared" si="9"/>
        <v>0</v>
      </c>
      <c r="N241" s="56" t="str">
        <f t="shared" si="10"/>
        <v/>
      </c>
    </row>
    <row r="242" spans="13:14">
      <c r="M242" s="56">
        <f t="shared" si="9"/>
        <v>0</v>
      </c>
      <c r="N242" s="56" t="str">
        <f t="shared" si="10"/>
        <v/>
      </c>
    </row>
    <row r="243" spans="13:14">
      <c r="M243" s="56">
        <f t="shared" si="9"/>
        <v>0</v>
      </c>
      <c r="N243" s="56" t="str">
        <f t="shared" si="10"/>
        <v/>
      </c>
    </row>
    <row r="244" spans="13:14">
      <c r="M244" s="56">
        <f t="shared" si="9"/>
        <v>0</v>
      </c>
      <c r="N244" s="56" t="str">
        <f t="shared" si="10"/>
        <v/>
      </c>
    </row>
    <row r="245" spans="13:14">
      <c r="M245" s="56">
        <f t="shared" si="9"/>
        <v>0</v>
      </c>
      <c r="N245" s="56" t="str">
        <f t="shared" si="10"/>
        <v/>
      </c>
    </row>
    <row r="246" spans="13:14">
      <c r="M246" s="56">
        <f t="shared" si="9"/>
        <v>0</v>
      </c>
      <c r="N246" s="56" t="str">
        <f t="shared" si="10"/>
        <v/>
      </c>
    </row>
    <row r="247" spans="13:14">
      <c r="M247" s="56">
        <f t="shared" si="9"/>
        <v>0</v>
      </c>
      <c r="N247" s="56" t="str">
        <f t="shared" si="10"/>
        <v/>
      </c>
    </row>
    <row r="248" spans="13:14">
      <c r="M248" s="56">
        <f t="shared" si="9"/>
        <v>0</v>
      </c>
      <c r="N248" s="56" t="str">
        <f t="shared" si="10"/>
        <v/>
      </c>
    </row>
    <row r="249" spans="13:14">
      <c r="M249" s="56">
        <f t="shared" si="9"/>
        <v>0</v>
      </c>
      <c r="N249" s="56" t="str">
        <f t="shared" si="10"/>
        <v/>
      </c>
    </row>
    <row r="250" spans="13:14">
      <c r="M250" s="56">
        <f t="shared" si="9"/>
        <v>0</v>
      </c>
      <c r="N250" s="56" t="str">
        <f t="shared" si="10"/>
        <v/>
      </c>
    </row>
    <row r="251" spans="13:14">
      <c r="M251" s="56">
        <f t="shared" si="9"/>
        <v>0</v>
      </c>
      <c r="N251" s="56" t="str">
        <f t="shared" si="10"/>
        <v/>
      </c>
    </row>
    <row r="252" spans="13:14">
      <c r="M252" s="56">
        <f t="shared" si="9"/>
        <v>0</v>
      </c>
      <c r="N252" s="56" t="str">
        <f t="shared" si="10"/>
        <v/>
      </c>
    </row>
    <row r="253" spans="13:14">
      <c r="M253" s="56">
        <f t="shared" si="9"/>
        <v>0</v>
      </c>
      <c r="N253" s="56" t="str">
        <f t="shared" si="10"/>
        <v/>
      </c>
    </row>
    <row r="254" spans="13:14">
      <c r="M254" s="56">
        <f t="shared" si="9"/>
        <v>0</v>
      </c>
      <c r="N254" s="56" t="str">
        <f t="shared" si="10"/>
        <v/>
      </c>
    </row>
    <row r="255" spans="13:14">
      <c r="M255" s="56">
        <f t="shared" si="9"/>
        <v>0</v>
      </c>
      <c r="N255" s="56" t="str">
        <f t="shared" si="10"/>
        <v/>
      </c>
    </row>
    <row r="256" spans="13:14">
      <c r="M256" s="56">
        <f t="shared" si="9"/>
        <v>0</v>
      </c>
      <c r="N256" s="56" t="str">
        <f t="shared" si="10"/>
        <v/>
      </c>
    </row>
    <row r="257" spans="13:14">
      <c r="M257" s="56">
        <f t="shared" si="9"/>
        <v>0</v>
      </c>
      <c r="N257" s="56" t="str">
        <f t="shared" si="10"/>
        <v/>
      </c>
    </row>
    <row r="258" spans="13:14">
      <c r="M258" s="56">
        <f t="shared" si="9"/>
        <v>0</v>
      </c>
      <c r="N258" s="56" t="str">
        <f t="shared" si="10"/>
        <v/>
      </c>
    </row>
    <row r="259" spans="13:14">
      <c r="M259" s="56">
        <f t="shared" si="9"/>
        <v>0</v>
      </c>
      <c r="N259" s="56" t="str">
        <f t="shared" si="10"/>
        <v/>
      </c>
    </row>
    <row r="260" spans="13:14">
      <c r="M260" s="56">
        <f t="shared" si="9"/>
        <v>0</v>
      </c>
      <c r="N260" s="56" t="str">
        <f t="shared" si="10"/>
        <v/>
      </c>
    </row>
    <row r="261" spans="13:14">
      <c r="M261" s="56">
        <f t="shared" si="9"/>
        <v>0</v>
      </c>
      <c r="N261" s="56" t="str">
        <f t="shared" si="10"/>
        <v/>
      </c>
    </row>
    <row r="262" spans="13:14">
      <c r="M262" s="56">
        <f t="shared" si="9"/>
        <v>0</v>
      </c>
      <c r="N262" s="56" t="str">
        <f t="shared" si="10"/>
        <v/>
      </c>
    </row>
    <row r="263" spans="13:14">
      <c r="M263" s="56">
        <f t="shared" si="9"/>
        <v>0</v>
      </c>
      <c r="N263" s="56" t="str">
        <f t="shared" si="10"/>
        <v/>
      </c>
    </row>
    <row r="264" spans="13:14">
      <c r="M264" s="56">
        <f t="shared" si="9"/>
        <v>0</v>
      </c>
      <c r="N264" s="56" t="str">
        <f t="shared" si="10"/>
        <v/>
      </c>
    </row>
    <row r="265" spans="13:14">
      <c r="M265" s="56">
        <f t="shared" si="9"/>
        <v>0</v>
      </c>
      <c r="N265" s="56" t="str">
        <f t="shared" si="10"/>
        <v/>
      </c>
    </row>
    <row r="266" spans="13:14">
      <c r="M266" s="56">
        <f t="shared" si="9"/>
        <v>0</v>
      </c>
      <c r="N266" s="56" t="str">
        <f t="shared" si="10"/>
        <v/>
      </c>
    </row>
    <row r="267" spans="13:14">
      <c r="M267" s="56">
        <f t="shared" si="9"/>
        <v>0</v>
      </c>
      <c r="N267" s="56" t="str">
        <f t="shared" si="10"/>
        <v/>
      </c>
    </row>
    <row r="268" spans="13:14">
      <c r="M268" s="56">
        <f t="shared" si="9"/>
        <v>0</v>
      </c>
      <c r="N268" s="56" t="str">
        <f t="shared" si="10"/>
        <v/>
      </c>
    </row>
    <row r="269" spans="13:14">
      <c r="M269" s="56">
        <f t="shared" si="9"/>
        <v>0</v>
      </c>
      <c r="N269" s="56" t="str">
        <f t="shared" si="10"/>
        <v/>
      </c>
    </row>
    <row r="270" spans="13:14">
      <c r="M270" s="56">
        <f t="shared" si="9"/>
        <v>0</v>
      </c>
      <c r="N270" s="56" t="str">
        <f t="shared" si="10"/>
        <v/>
      </c>
    </row>
    <row r="271" spans="13:14">
      <c r="M271" s="56">
        <f t="shared" si="9"/>
        <v>0</v>
      </c>
      <c r="N271" s="56" t="str">
        <f t="shared" si="10"/>
        <v/>
      </c>
    </row>
    <row r="272" spans="13:14">
      <c r="M272" s="56">
        <f t="shared" si="9"/>
        <v>0</v>
      </c>
      <c r="N272" s="56" t="str">
        <f t="shared" si="10"/>
        <v/>
      </c>
    </row>
    <row r="273" spans="13:14">
      <c r="M273" s="56">
        <f t="shared" si="9"/>
        <v>0</v>
      </c>
      <c r="N273" s="56" t="str">
        <f t="shared" si="10"/>
        <v/>
      </c>
    </row>
    <row r="274" spans="13:14">
      <c r="M274" s="56">
        <f t="shared" si="9"/>
        <v>0</v>
      </c>
      <c r="N274" s="56" t="str">
        <f t="shared" si="10"/>
        <v/>
      </c>
    </row>
    <row r="275" spans="13:14">
      <c r="M275" s="56">
        <f t="shared" si="9"/>
        <v>0</v>
      </c>
      <c r="N275" s="56" t="str">
        <f t="shared" si="10"/>
        <v/>
      </c>
    </row>
    <row r="276" spans="13:14">
      <c r="M276" s="56">
        <f t="shared" si="9"/>
        <v>0</v>
      </c>
      <c r="N276" s="56" t="str">
        <f t="shared" si="10"/>
        <v/>
      </c>
    </row>
    <row r="277" spans="13:14">
      <c r="M277" s="56">
        <f t="shared" si="9"/>
        <v>0</v>
      </c>
      <c r="N277" s="56" t="str">
        <f t="shared" si="10"/>
        <v/>
      </c>
    </row>
    <row r="278" spans="13:14">
      <c r="M278" s="56">
        <f t="shared" si="9"/>
        <v>0</v>
      </c>
      <c r="N278" s="56" t="str">
        <f t="shared" si="10"/>
        <v/>
      </c>
    </row>
    <row r="279" spans="13:14">
      <c r="M279" s="56">
        <f t="shared" si="9"/>
        <v>0</v>
      </c>
      <c r="N279" s="56" t="str">
        <f t="shared" si="10"/>
        <v/>
      </c>
    </row>
    <row r="280" spans="13:14">
      <c r="M280" s="56">
        <f t="shared" si="9"/>
        <v>0</v>
      </c>
      <c r="N280" s="56" t="str">
        <f t="shared" si="10"/>
        <v/>
      </c>
    </row>
    <row r="281" spans="13:14">
      <c r="M281" s="56">
        <f t="shared" ref="M281:M306" si="11">IF(ISNUMBER(FIND("/",$B288,1)),MID($B288,1,FIND("/",$B288,1)-1),$B288)</f>
        <v>0</v>
      </c>
      <c r="N281" s="56" t="str">
        <f t="shared" ref="N281:N306" si="12">IF(ISNUMBER(FIND("/",$B288,1)),MID($B288,FIND("/",$B288,1)+1,LEN($B288)),"")</f>
        <v/>
      </c>
    </row>
    <row r="282" spans="13:14">
      <c r="M282" s="56">
        <f t="shared" si="11"/>
        <v>0</v>
      </c>
      <c r="N282" s="56" t="str">
        <f t="shared" si="12"/>
        <v/>
      </c>
    </row>
    <row r="283" spans="13:14">
      <c r="M283" s="56">
        <f t="shared" si="11"/>
        <v>0</v>
      </c>
      <c r="N283" s="56" t="str">
        <f t="shared" si="12"/>
        <v/>
      </c>
    </row>
    <row r="284" spans="13:14">
      <c r="M284" s="56">
        <f t="shared" si="11"/>
        <v>0</v>
      </c>
      <c r="N284" s="56" t="str">
        <f t="shared" si="12"/>
        <v/>
      </c>
    </row>
    <row r="285" spans="13:14">
      <c r="M285" s="56">
        <f t="shared" si="11"/>
        <v>0</v>
      </c>
      <c r="N285" s="56" t="str">
        <f t="shared" si="12"/>
        <v/>
      </c>
    </row>
    <row r="286" spans="13:14">
      <c r="M286" s="56">
        <f t="shared" si="11"/>
        <v>0</v>
      </c>
      <c r="N286" s="56" t="str">
        <f t="shared" si="12"/>
        <v/>
      </c>
    </row>
    <row r="287" spans="13:14">
      <c r="M287" s="56">
        <f t="shared" si="11"/>
        <v>0</v>
      </c>
      <c r="N287" s="56" t="str">
        <f t="shared" si="12"/>
        <v/>
      </c>
    </row>
    <row r="288" spans="13:14">
      <c r="M288" s="56">
        <f t="shared" si="11"/>
        <v>0</v>
      </c>
      <c r="N288" s="56" t="str">
        <f t="shared" si="12"/>
        <v/>
      </c>
    </row>
    <row r="289" spans="12:14">
      <c r="M289" s="56">
        <f t="shared" si="11"/>
        <v>0</v>
      </c>
      <c r="N289" s="56" t="str">
        <f t="shared" si="12"/>
        <v/>
      </c>
    </row>
    <row r="290" spans="12:14">
      <c r="M290" s="56">
        <f t="shared" si="11"/>
        <v>0</v>
      </c>
      <c r="N290" s="56" t="str">
        <f t="shared" si="12"/>
        <v/>
      </c>
    </row>
    <row r="291" spans="12:14">
      <c r="M291" s="56">
        <f t="shared" si="11"/>
        <v>0</v>
      </c>
      <c r="N291" s="56" t="str">
        <f t="shared" si="12"/>
        <v/>
      </c>
    </row>
    <row r="292" spans="12:14">
      <c r="M292" s="56">
        <f t="shared" si="11"/>
        <v>0</v>
      </c>
      <c r="N292" s="56" t="str">
        <f t="shared" si="12"/>
        <v/>
      </c>
    </row>
    <row r="293" spans="12:14">
      <c r="M293" s="56">
        <f t="shared" si="11"/>
        <v>0</v>
      </c>
      <c r="N293" s="56" t="str">
        <f t="shared" si="12"/>
        <v/>
      </c>
    </row>
    <row r="294" spans="12:14">
      <c r="M294" s="56">
        <f t="shared" si="11"/>
        <v>0</v>
      </c>
      <c r="N294" s="56" t="str">
        <f t="shared" si="12"/>
        <v/>
      </c>
    </row>
    <row r="295" spans="12:14">
      <c r="M295" s="56">
        <f t="shared" si="11"/>
        <v>0</v>
      </c>
      <c r="N295" s="56" t="str">
        <f t="shared" si="12"/>
        <v/>
      </c>
    </row>
    <row r="296" spans="12:14">
      <c r="M296" s="56">
        <f t="shared" si="11"/>
        <v>0</v>
      </c>
      <c r="N296" s="56" t="str">
        <f t="shared" si="12"/>
        <v/>
      </c>
    </row>
    <row r="297" spans="12:14">
      <c r="M297" s="56">
        <f t="shared" si="11"/>
        <v>0</v>
      </c>
      <c r="N297" s="56" t="str">
        <f t="shared" si="12"/>
        <v/>
      </c>
    </row>
    <row r="298" spans="12:14">
      <c r="M298" s="56">
        <f t="shared" si="11"/>
        <v>0</v>
      </c>
      <c r="N298" s="56" t="str">
        <f t="shared" si="12"/>
        <v/>
      </c>
    </row>
    <row r="299" spans="12:14">
      <c r="M299" s="56">
        <f t="shared" si="11"/>
        <v>0</v>
      </c>
      <c r="N299" s="56" t="str">
        <f t="shared" si="12"/>
        <v/>
      </c>
    </row>
    <row r="300" spans="12:14">
      <c r="L300" s="429"/>
      <c r="M300" s="56">
        <f t="shared" si="11"/>
        <v>0</v>
      </c>
      <c r="N300" s="56" t="str">
        <f t="shared" si="12"/>
        <v/>
      </c>
    </row>
    <row r="301" spans="12:14">
      <c r="L301" s="166"/>
      <c r="M301" s="56">
        <f t="shared" si="11"/>
        <v>0</v>
      </c>
      <c r="N301" s="56" t="str">
        <f t="shared" si="12"/>
        <v/>
      </c>
    </row>
    <row r="302" spans="12:14">
      <c r="L302" s="166"/>
      <c r="M302" s="56">
        <f t="shared" si="11"/>
        <v>0</v>
      </c>
      <c r="N302" s="56" t="str">
        <f t="shared" si="12"/>
        <v/>
      </c>
    </row>
    <row r="303" spans="12:14">
      <c r="L303" s="429"/>
      <c r="M303" s="56">
        <f t="shared" si="11"/>
        <v>0</v>
      </c>
      <c r="N303" s="56" t="str">
        <f t="shared" si="12"/>
        <v/>
      </c>
    </row>
    <row r="304" spans="12:14">
      <c r="L304" s="429"/>
      <c r="M304" s="56">
        <f t="shared" si="11"/>
        <v>0</v>
      </c>
      <c r="N304" s="56" t="str">
        <f t="shared" si="12"/>
        <v/>
      </c>
    </row>
    <row r="305" spans="12:14">
      <c r="L305" s="429"/>
      <c r="M305" s="56">
        <f t="shared" si="11"/>
        <v>0</v>
      </c>
      <c r="N305" s="56" t="str">
        <f t="shared" si="12"/>
        <v/>
      </c>
    </row>
    <row r="306" spans="12:14">
      <c r="L306" s="429"/>
      <c r="M306" s="56">
        <f t="shared" si="11"/>
        <v>0</v>
      </c>
      <c r="N306" s="56" t="str">
        <f t="shared" si="12"/>
        <v/>
      </c>
    </row>
    <row r="307" spans="12:14">
      <c r="L307" s="154"/>
    </row>
    <row r="308" spans="12:14">
      <c r="L308" s="154"/>
    </row>
  </sheetData>
  <mergeCells count="3">
    <mergeCell ref="A1:H1"/>
    <mergeCell ref="A20:B20"/>
    <mergeCell ref="A3:G3"/>
  </mergeCells>
  <phoneticPr fontId="85" type="noConversion"/>
  <hyperlinks>
    <hyperlink ref="A1:H1" location="TITULARES!A1" display="LISTA DE DIAGNOSTICADORES CON AUTORIZACIÓN DE COMERCIALIZACIÓN EN CUBA 2017" xr:uid="{00000000-0004-0000-1500-000000000000}"/>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pageSetUpPr fitToPage="1"/>
  </sheetPr>
  <dimension ref="A1:FX631"/>
  <sheetViews>
    <sheetView zoomScaleNormal="100" workbookViewId="0">
      <selection sqref="A1:H1"/>
    </sheetView>
  </sheetViews>
  <sheetFormatPr baseColWidth="10" defaultRowHeight="15"/>
  <cols>
    <col min="1" max="1" width="15" style="166" customWidth="1"/>
    <col min="2" max="2" width="13" style="160" customWidth="1"/>
    <col min="3" max="3" width="12.140625" style="160" customWidth="1"/>
    <col min="4" max="4" width="14.42578125" style="160" customWidth="1"/>
    <col min="5" max="5" width="17.5703125" style="160" customWidth="1"/>
    <col min="6" max="6" width="16.140625" style="160" customWidth="1"/>
    <col min="7" max="7" width="14.42578125" style="160" customWidth="1"/>
    <col min="8" max="8" width="48.7109375" style="158" customWidth="1"/>
    <col min="9" max="9" width="80.5703125" style="160" customWidth="1"/>
    <col min="10" max="10" width="45.85546875" style="160" customWidth="1"/>
    <col min="11" max="11" width="28.42578125" style="166" customWidth="1"/>
    <col min="12" max="12" width="11.42578125" style="168" hidden="1" customWidth="1"/>
    <col min="13" max="13" width="12.85546875" style="168" hidden="1" customWidth="1"/>
    <col min="14" max="14" width="17.28515625" style="168" hidden="1" customWidth="1"/>
    <col min="15" max="15" width="11.5703125" style="156" hidden="1" customWidth="1"/>
    <col min="16" max="16" width="8.85546875" style="156" hidden="1" customWidth="1"/>
    <col min="17" max="17" width="7" style="156" hidden="1" customWidth="1"/>
    <col min="18" max="18" width="11.42578125" style="156" customWidth="1"/>
    <col min="19" max="180" width="11.42578125" style="156"/>
    <col min="181" max="16384" width="11.42578125" style="160"/>
  </cols>
  <sheetData>
    <row r="1" spans="1:180">
      <c r="A1" s="2339" t="s">
        <v>5695</v>
      </c>
      <c r="B1" s="2339"/>
      <c r="C1" s="2339"/>
      <c r="D1" s="2339"/>
      <c r="E1" s="2339"/>
      <c r="F1" s="2339"/>
      <c r="G1" s="2339"/>
      <c r="H1" s="2339"/>
      <c r="I1" s="159"/>
    </row>
    <row r="2" spans="1:180" ht="19.5" thickBot="1">
      <c r="A2" s="2354" t="s">
        <v>3850</v>
      </c>
      <c r="B2" s="2354"/>
      <c r="C2" s="2354"/>
      <c r="D2" s="159"/>
      <c r="E2" s="159"/>
      <c r="F2" s="159"/>
      <c r="G2" s="159"/>
      <c r="S2" s="2034" t="s">
        <v>2871</v>
      </c>
      <c r="T2" s="2035">
        <f ca="1">TODAY()</f>
        <v>45825</v>
      </c>
    </row>
    <row r="3" spans="1:180" ht="24.75" customHeight="1" thickTop="1">
      <c r="A3" s="2319" t="s">
        <v>1188</v>
      </c>
      <c r="B3" s="2351"/>
      <c r="C3" s="2351"/>
      <c r="D3" s="2351"/>
      <c r="E3" s="2352"/>
      <c r="F3" s="2352"/>
      <c r="G3" s="2353"/>
      <c r="H3" s="498"/>
      <c r="I3" s="497"/>
      <c r="J3" s="497"/>
      <c r="K3" s="492"/>
      <c r="L3" s="163"/>
      <c r="M3" s="163"/>
      <c r="N3" s="163"/>
      <c r="O3" s="164"/>
      <c r="P3" s="164"/>
      <c r="Q3" s="164"/>
      <c r="R3" s="164"/>
    </row>
    <row r="4" spans="1:180" s="646" customFormat="1" ht="40.5" customHeight="1">
      <c r="A4" s="1191" t="s">
        <v>1644</v>
      </c>
      <c r="B4" s="1192" t="s">
        <v>1187</v>
      </c>
      <c r="C4" s="1192" t="s">
        <v>1189</v>
      </c>
      <c r="D4" s="1193" t="s">
        <v>1190</v>
      </c>
      <c r="E4" s="906" t="s">
        <v>2869</v>
      </c>
      <c r="F4" s="906" t="s">
        <v>2870</v>
      </c>
      <c r="G4" s="1194" t="s">
        <v>1070</v>
      </c>
      <c r="H4" s="1192" t="s">
        <v>1632</v>
      </c>
      <c r="I4" s="1195" t="s">
        <v>1191</v>
      </c>
      <c r="J4" s="1195" t="s">
        <v>1072</v>
      </c>
      <c r="K4" s="1196" t="s">
        <v>1071</v>
      </c>
      <c r="L4" s="644" t="s">
        <v>1638</v>
      </c>
      <c r="M4" s="644" t="s">
        <v>1636</v>
      </c>
      <c r="N4" s="644" t="s">
        <v>1637</v>
      </c>
      <c r="O4" s="645" t="s">
        <v>1640</v>
      </c>
      <c r="P4" s="645"/>
      <c r="Q4" s="645"/>
      <c r="R4" s="164"/>
      <c r="S4" s="156"/>
      <c r="T4" s="530"/>
      <c r="U4" s="2036"/>
      <c r="V4" s="2036"/>
      <c r="W4" s="2036"/>
      <c r="X4" s="2036"/>
      <c r="Y4" s="2036"/>
      <c r="Z4" s="2036"/>
      <c r="AA4" s="203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row>
    <row r="5" spans="1:180" s="439" customFormat="1" ht="42" customHeight="1">
      <c r="A5" s="1197" t="s">
        <v>1643</v>
      </c>
      <c r="B5" s="687" t="s">
        <v>1117</v>
      </c>
      <c r="C5" s="688">
        <v>39793</v>
      </c>
      <c r="D5" s="689">
        <v>47088</v>
      </c>
      <c r="E5" s="689" t="str">
        <f t="shared" ref="E5:E36" ca="1" si="0">IF(D5&lt;=$T$2,"CADUCADO","VIGENTE")</f>
        <v>VIGENTE</v>
      </c>
      <c r="F5" s="689" t="str">
        <f t="shared" ref="F5:F36" ca="1" si="1">IF($T$2&gt;=(EDATE(D5,-4)),"ALERTA","OK")</f>
        <v>OK</v>
      </c>
      <c r="G5" s="687" t="s">
        <v>1307</v>
      </c>
      <c r="H5" s="1202" t="s">
        <v>1941</v>
      </c>
      <c r="I5" s="1199" t="s">
        <v>1302</v>
      </c>
      <c r="J5" s="1200" t="s">
        <v>5438</v>
      </c>
      <c r="K5" s="1201" t="s">
        <v>5437</v>
      </c>
      <c r="L5" s="163"/>
      <c r="M5" s="163" t="e">
        <f>IF(ISNUMBER(FIND("/",#REF!,1)),MID(#REF!,1,FIND("/",#REF!,1)-1),#REF!)</f>
        <v>#REF!</v>
      </c>
      <c r="N5" s="163" t="str">
        <f>IF(ISNUMBER(FIND("/",#REF!,1)),MID(#REF!,FIND("/",#REF!,1)+1,LEN(#REF!)),"")</f>
        <v/>
      </c>
      <c r="O5" s="164" t="s">
        <v>1649</v>
      </c>
      <c r="P5" s="164" t="s">
        <v>1636</v>
      </c>
      <c r="Q5" s="164" t="s">
        <v>1641</v>
      </c>
      <c r="R5" s="164"/>
      <c r="S5" s="156"/>
      <c r="T5" s="880"/>
      <c r="U5" s="742"/>
      <c r="V5" s="742"/>
      <c r="W5" s="742"/>
      <c r="X5" s="742"/>
      <c r="Y5" s="742"/>
      <c r="Z5" s="742"/>
      <c r="AA5" s="742"/>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row>
    <row r="6" spans="1:180" s="439" customFormat="1" ht="30">
      <c r="A6" s="1197" t="s">
        <v>1643</v>
      </c>
      <c r="B6" s="687" t="s">
        <v>1303</v>
      </c>
      <c r="C6" s="688">
        <v>39793</v>
      </c>
      <c r="D6" s="689">
        <v>45274</v>
      </c>
      <c r="E6" s="689" t="str">
        <f t="shared" ca="1" si="0"/>
        <v>CADUCADO</v>
      </c>
      <c r="F6" s="689" t="str">
        <f t="shared" ca="1" si="1"/>
        <v>ALERTA</v>
      </c>
      <c r="G6" s="687" t="s">
        <v>1306</v>
      </c>
      <c r="H6" s="1202" t="s">
        <v>2088</v>
      </c>
      <c r="I6" s="1199" t="s">
        <v>4436</v>
      </c>
      <c r="J6" s="1200" t="s">
        <v>2089</v>
      </c>
      <c r="K6" s="1072" t="s">
        <v>237</v>
      </c>
      <c r="L6" s="163"/>
      <c r="M6" s="163" t="str">
        <f>IF(ISNUMBER(FIND("/",$B5,1)),MID($B5,1,FIND("/",$B5,1)-1),$B5)</f>
        <v>D0812-46</v>
      </c>
      <c r="N6" s="163" t="str">
        <f>IF(ISNUMBER(FIND("/",$B5,1)),MID($B5,FIND("/",$B5,1)+1,LEN($B5)),"")</f>
        <v/>
      </c>
      <c r="O6" s="164" t="s">
        <v>1635</v>
      </c>
      <c r="P6" s="164"/>
      <c r="Q6" s="440">
        <v>8</v>
      </c>
      <c r="R6" s="164"/>
      <c r="S6" s="156"/>
      <c r="T6" s="730"/>
      <c r="U6" s="742"/>
      <c r="V6" s="742"/>
      <c r="W6" s="742"/>
      <c r="X6" s="742"/>
      <c r="Y6" s="742"/>
      <c r="Z6" s="742"/>
      <c r="AA6" s="742"/>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row>
    <row r="7" spans="1:180" s="1348" customFormat="1" ht="45">
      <c r="A7" s="1197" t="s">
        <v>1643</v>
      </c>
      <c r="B7" s="687" t="s">
        <v>1136</v>
      </c>
      <c r="C7" s="688">
        <v>39905</v>
      </c>
      <c r="D7" s="689">
        <v>47178</v>
      </c>
      <c r="E7" s="689" t="str">
        <f t="shared" ca="1" si="0"/>
        <v>VIGENTE</v>
      </c>
      <c r="F7" s="689" t="str">
        <f t="shared" ca="1" si="1"/>
        <v>OK</v>
      </c>
      <c r="G7" s="687" t="s">
        <v>1306</v>
      </c>
      <c r="H7" s="1202" t="s">
        <v>4237</v>
      </c>
      <c r="I7" s="1199" t="s">
        <v>4238</v>
      </c>
      <c r="J7" s="1200" t="s">
        <v>5690</v>
      </c>
      <c r="K7" s="1072" t="s">
        <v>5691</v>
      </c>
      <c r="L7" s="1309"/>
      <c r="M7" s="1309" t="str">
        <f>IF(ISNUMBER(FIND("/",$B6,1)),MID($B6,1,FIND("/",$B6,1)-1),$B6)</f>
        <v>D0812-48</v>
      </c>
      <c r="N7" s="1309" t="str">
        <f>IF(ISNUMBER(FIND("/",$B6,1)),MID($B6,FIND("/",$B6,1)+1,LEN($B6)),"")</f>
        <v/>
      </c>
      <c r="O7" s="907" t="s">
        <v>1633</v>
      </c>
      <c r="P7" s="907"/>
      <c r="Q7" s="1347">
        <v>113</v>
      </c>
      <c r="R7" s="907"/>
      <c r="S7" s="908"/>
      <c r="T7" s="2037"/>
      <c r="U7" s="865"/>
      <c r="V7" s="865"/>
      <c r="W7" s="865"/>
      <c r="X7" s="865"/>
      <c r="Y7" s="865"/>
      <c r="Z7" s="865"/>
      <c r="AA7" s="865"/>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8"/>
      <c r="BF7" s="908"/>
      <c r="BG7" s="908"/>
      <c r="BH7" s="908"/>
      <c r="BI7" s="908"/>
      <c r="BJ7" s="908"/>
      <c r="BK7" s="908"/>
      <c r="BL7" s="908"/>
      <c r="BM7" s="908"/>
      <c r="BN7" s="908"/>
      <c r="BO7" s="908"/>
      <c r="BP7" s="908"/>
      <c r="BQ7" s="908"/>
      <c r="BR7" s="908"/>
      <c r="BS7" s="908"/>
      <c r="BT7" s="908"/>
      <c r="BU7" s="908"/>
      <c r="BV7" s="908"/>
      <c r="BW7" s="908"/>
      <c r="BX7" s="908"/>
      <c r="BY7" s="908"/>
      <c r="BZ7" s="908"/>
      <c r="CA7" s="908"/>
      <c r="CB7" s="908"/>
      <c r="CC7" s="908"/>
      <c r="CD7" s="908"/>
      <c r="CE7" s="908"/>
      <c r="CF7" s="908"/>
      <c r="CG7" s="908"/>
      <c r="CH7" s="908"/>
      <c r="CI7" s="908"/>
      <c r="CJ7" s="908"/>
      <c r="CK7" s="908"/>
      <c r="CL7" s="908"/>
      <c r="CM7" s="908"/>
      <c r="CN7" s="908"/>
      <c r="CO7" s="908"/>
      <c r="CP7" s="908"/>
      <c r="CQ7" s="908"/>
      <c r="CR7" s="908"/>
      <c r="CS7" s="908"/>
      <c r="CT7" s="908"/>
      <c r="CU7" s="908"/>
      <c r="CV7" s="908"/>
      <c r="CW7" s="908"/>
      <c r="CX7" s="908"/>
      <c r="CY7" s="908"/>
      <c r="CZ7" s="908"/>
      <c r="DA7" s="908"/>
      <c r="DB7" s="908"/>
      <c r="DC7" s="908"/>
      <c r="DD7" s="908"/>
      <c r="DE7" s="908"/>
      <c r="DF7" s="908"/>
      <c r="DG7" s="908"/>
      <c r="DH7" s="908"/>
      <c r="DI7" s="908"/>
      <c r="DJ7" s="908"/>
      <c r="DK7" s="908"/>
      <c r="DL7" s="908"/>
      <c r="DM7" s="908"/>
      <c r="DN7" s="908"/>
      <c r="DO7" s="908"/>
      <c r="DP7" s="908"/>
      <c r="DQ7" s="908"/>
      <c r="DR7" s="908"/>
      <c r="DS7" s="908"/>
      <c r="DT7" s="908"/>
      <c r="DU7" s="908"/>
      <c r="DV7" s="908"/>
      <c r="DW7" s="908"/>
      <c r="DX7" s="908"/>
      <c r="DY7" s="908"/>
      <c r="DZ7" s="908"/>
      <c r="EA7" s="908"/>
      <c r="EB7" s="908"/>
      <c r="EC7" s="908"/>
      <c r="ED7" s="908"/>
      <c r="EE7" s="908"/>
      <c r="EF7" s="908"/>
      <c r="EG7" s="908"/>
      <c r="EH7" s="908"/>
      <c r="EI7" s="908"/>
      <c r="EJ7" s="908"/>
      <c r="EK7" s="908"/>
      <c r="EL7" s="908"/>
      <c r="EM7" s="908"/>
      <c r="EN7" s="908"/>
      <c r="EO7" s="908"/>
      <c r="EP7" s="908"/>
      <c r="EQ7" s="908"/>
      <c r="ER7" s="908"/>
      <c r="ES7" s="908"/>
      <c r="ET7" s="908"/>
      <c r="EU7" s="908"/>
      <c r="EV7" s="908"/>
      <c r="EW7" s="908"/>
      <c r="EX7" s="908"/>
      <c r="EY7" s="908"/>
      <c r="EZ7" s="908"/>
      <c r="FA7" s="908"/>
      <c r="FB7" s="908"/>
      <c r="FC7" s="908"/>
      <c r="FD7" s="908"/>
      <c r="FE7" s="908"/>
      <c r="FF7" s="908"/>
      <c r="FG7" s="908"/>
      <c r="FH7" s="908"/>
      <c r="FI7" s="908"/>
      <c r="FJ7" s="908"/>
      <c r="FK7" s="908"/>
      <c r="FL7" s="908"/>
      <c r="FM7" s="908"/>
      <c r="FN7" s="908"/>
      <c r="FO7" s="908"/>
      <c r="FP7" s="908"/>
      <c r="FQ7" s="908"/>
      <c r="FR7" s="908"/>
      <c r="FS7" s="908"/>
      <c r="FT7" s="908"/>
      <c r="FU7" s="908"/>
      <c r="FV7" s="908"/>
      <c r="FW7" s="908"/>
      <c r="FX7" s="908"/>
    </row>
    <row r="8" spans="1:180" s="439" customFormat="1" ht="45">
      <c r="A8" s="1197" t="s">
        <v>1643</v>
      </c>
      <c r="B8" s="687" t="s">
        <v>809</v>
      </c>
      <c r="C8" s="688">
        <v>39908</v>
      </c>
      <c r="D8" s="689">
        <v>46813</v>
      </c>
      <c r="E8" s="689" t="str">
        <f t="shared" ca="1" si="0"/>
        <v>VIGENTE</v>
      </c>
      <c r="F8" s="689" t="str">
        <f t="shared" ca="1" si="1"/>
        <v>OK</v>
      </c>
      <c r="G8" s="687" t="s">
        <v>1306</v>
      </c>
      <c r="H8" s="1202" t="s">
        <v>4234</v>
      </c>
      <c r="I8" s="1199" t="s">
        <v>4235</v>
      </c>
      <c r="J8" s="1200" t="s">
        <v>4236</v>
      </c>
      <c r="K8" s="1072" t="s">
        <v>5681</v>
      </c>
      <c r="L8" s="163"/>
      <c r="M8" s="163" t="e">
        <f>IF(ISNUMBER(FIND("/",#REF!,1)),MID(#REF!,1,FIND("/",#REF!,1)-1),#REF!)</f>
        <v>#REF!</v>
      </c>
      <c r="N8" s="163" t="str">
        <f>IF(ISNUMBER(FIND("/",#REF!,1)),MID(#REF!,FIND("/",#REF!,1)+1,LEN(#REF!)),"")</f>
        <v/>
      </c>
      <c r="O8" s="164" t="s">
        <v>1634</v>
      </c>
      <c r="P8" s="164"/>
      <c r="Q8" s="440">
        <v>19</v>
      </c>
      <c r="R8" s="164"/>
      <c r="S8" s="156"/>
      <c r="T8" s="730"/>
      <c r="U8" s="742"/>
      <c r="V8" s="742"/>
      <c r="W8" s="742"/>
      <c r="X8" s="742"/>
      <c r="Y8" s="742"/>
      <c r="Z8" s="742"/>
      <c r="AA8" s="742"/>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row>
    <row r="9" spans="1:180" s="439" customFormat="1" ht="45">
      <c r="A9" s="1197" t="s">
        <v>1643</v>
      </c>
      <c r="B9" s="687" t="s">
        <v>810</v>
      </c>
      <c r="C9" s="688">
        <v>39940</v>
      </c>
      <c r="D9" s="689">
        <v>47239</v>
      </c>
      <c r="E9" s="689" t="str">
        <f t="shared" ca="1" si="0"/>
        <v>VIGENTE</v>
      </c>
      <c r="F9" s="689" t="str">
        <f t="shared" ca="1" si="1"/>
        <v>OK</v>
      </c>
      <c r="G9" s="687" t="s">
        <v>1305</v>
      </c>
      <c r="H9" s="1202" t="s">
        <v>2086</v>
      </c>
      <c r="I9" s="1199" t="s">
        <v>2087</v>
      </c>
      <c r="J9" s="1200" t="s">
        <v>2085</v>
      </c>
      <c r="K9" s="1072" t="s">
        <v>1997</v>
      </c>
      <c r="L9" s="163"/>
      <c r="M9" s="163" t="e">
        <f>IF(ISNUMBER(FIND("/",#REF!,1)),MID(#REF!,1,FIND("/",#REF!,1)-1),#REF!)</f>
        <v>#REF!</v>
      </c>
      <c r="N9" s="163" t="str">
        <f>IF(ISNUMBER(FIND("/",#REF!,1)),MID(#REF!,FIND("/",#REF!,1)+1,LEN(#REF!)),"")</f>
        <v/>
      </c>
      <c r="O9" s="164" t="s">
        <v>1643</v>
      </c>
      <c r="P9" s="164"/>
      <c r="Q9" s="440">
        <v>63</v>
      </c>
      <c r="R9" s="164"/>
      <c r="S9" s="156"/>
      <c r="T9" s="156"/>
      <c r="U9" s="742"/>
      <c r="V9" s="742"/>
      <c r="W9" s="742"/>
      <c r="X9" s="742"/>
      <c r="Y9" s="742"/>
      <c r="Z9" s="742"/>
      <c r="AA9" s="742"/>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row>
    <row r="10" spans="1:180" s="439" customFormat="1" ht="30">
      <c r="A10" s="1197" t="s">
        <v>1643</v>
      </c>
      <c r="B10" s="687" t="s">
        <v>1142</v>
      </c>
      <c r="C10" s="688">
        <v>40163</v>
      </c>
      <c r="D10" s="689">
        <v>45627</v>
      </c>
      <c r="E10" s="689" t="str">
        <f t="shared" ca="1" si="0"/>
        <v>CADUCADO</v>
      </c>
      <c r="F10" s="689" t="str">
        <f t="shared" ca="1" si="1"/>
        <v>ALERTA</v>
      </c>
      <c r="G10" s="687" t="s">
        <v>1305</v>
      </c>
      <c r="H10" s="1202" t="s">
        <v>3343</v>
      </c>
      <c r="I10" s="1199" t="s">
        <v>2136</v>
      </c>
      <c r="J10" s="1200" t="s">
        <v>4624</v>
      </c>
      <c r="K10" s="1072" t="s">
        <v>4995</v>
      </c>
      <c r="L10" s="163"/>
      <c r="M10" s="163" t="str">
        <f t="shared" ref="M10:M28" si="2">IF(ISNUMBER(FIND("/",$B7,1)),MID($B7,1,FIND("/",$B7,1)-1),$B7)</f>
        <v>D0903-07</v>
      </c>
      <c r="N10" s="163" t="str">
        <f t="shared" ref="N10:N28" si="3">IF(ISNUMBER(FIND("/",$B7,1)),MID($B7,FIND("/",$B7,1)+1,LEN($B7)),"")</f>
        <v/>
      </c>
      <c r="O10" s="164" t="s">
        <v>1642</v>
      </c>
      <c r="P10" s="164"/>
      <c r="Q10" s="440">
        <v>12</v>
      </c>
      <c r="R10" s="164"/>
      <c r="S10" s="156"/>
      <c r="T10" s="550"/>
      <c r="U10" s="2038"/>
      <c r="V10" s="2038"/>
      <c r="W10" s="2038"/>
      <c r="X10" s="2038"/>
      <c r="Y10" s="2038"/>
      <c r="Z10" s="2038"/>
      <c r="AA10" s="550"/>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row>
    <row r="11" spans="1:180" s="439" customFormat="1" ht="30">
      <c r="A11" s="1197" t="s">
        <v>1643</v>
      </c>
      <c r="B11" s="687" t="s">
        <v>1137</v>
      </c>
      <c r="C11" s="688">
        <v>40164</v>
      </c>
      <c r="D11" s="689">
        <v>45627</v>
      </c>
      <c r="E11" s="689" t="str">
        <f t="shared" ca="1" si="0"/>
        <v>CADUCADO</v>
      </c>
      <c r="F11" s="689" t="str">
        <f t="shared" ca="1" si="1"/>
        <v>ALERTA</v>
      </c>
      <c r="G11" s="687" t="s">
        <v>1305</v>
      </c>
      <c r="H11" s="1202" t="s">
        <v>3344</v>
      </c>
      <c r="I11" s="1199" t="s">
        <v>2137</v>
      </c>
      <c r="J11" s="1200" t="s">
        <v>4624</v>
      </c>
      <c r="K11" s="1072" t="s">
        <v>5065</v>
      </c>
      <c r="L11" s="163"/>
      <c r="M11" s="163" t="str">
        <f t="shared" si="2"/>
        <v>D0903-08</v>
      </c>
      <c r="N11" s="163" t="str">
        <f t="shared" si="3"/>
        <v/>
      </c>
      <c r="O11" s="164" t="s">
        <v>1650</v>
      </c>
      <c r="P11" s="164"/>
      <c r="Q11" s="440">
        <v>1</v>
      </c>
      <c r="R11" s="164"/>
      <c r="S11" s="156"/>
      <c r="T11" s="550"/>
      <c r="U11" s="673"/>
      <c r="V11" s="673"/>
      <c r="W11" s="673"/>
      <c r="X11" s="673"/>
      <c r="Y11" s="673"/>
      <c r="Z11" s="673"/>
      <c r="AA11" s="550"/>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row>
    <row r="12" spans="1:180" s="439" customFormat="1" ht="30">
      <c r="A12" s="1197" t="s">
        <v>1643</v>
      </c>
      <c r="B12" s="687" t="s">
        <v>1138</v>
      </c>
      <c r="C12" s="688">
        <v>40190</v>
      </c>
      <c r="D12" s="689">
        <v>45658</v>
      </c>
      <c r="E12" s="689" t="str">
        <f t="shared" ca="1" si="0"/>
        <v>CADUCADO</v>
      </c>
      <c r="F12" s="689" t="str">
        <f t="shared" ca="1" si="1"/>
        <v>ALERTA</v>
      </c>
      <c r="G12" s="687" t="s">
        <v>1305</v>
      </c>
      <c r="H12" s="1202" t="s">
        <v>3848</v>
      </c>
      <c r="I12" s="1199" t="s">
        <v>3849</v>
      </c>
      <c r="J12" s="1200" t="s">
        <v>4654</v>
      </c>
      <c r="K12" s="1072" t="s">
        <v>4655</v>
      </c>
      <c r="L12" s="163"/>
      <c r="M12" s="163" t="str">
        <f t="shared" si="2"/>
        <v>D0905-10</v>
      </c>
      <c r="N12" s="163" t="str">
        <f t="shared" si="3"/>
        <v/>
      </c>
      <c r="O12" s="164" t="s">
        <v>1639</v>
      </c>
      <c r="P12" s="164"/>
      <c r="Q12" s="440">
        <v>216</v>
      </c>
      <c r="R12" s="164"/>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row>
    <row r="13" spans="1:180" s="439" customFormat="1" ht="45">
      <c r="A13" s="1197" t="s">
        <v>1643</v>
      </c>
      <c r="B13" s="687" t="s">
        <v>1139</v>
      </c>
      <c r="C13" s="688">
        <v>40190</v>
      </c>
      <c r="D13" s="689">
        <v>45658</v>
      </c>
      <c r="E13" s="689" t="str">
        <f t="shared" ca="1" si="0"/>
        <v>CADUCADO</v>
      </c>
      <c r="F13" s="689" t="str">
        <f t="shared" ca="1" si="1"/>
        <v>ALERTA</v>
      </c>
      <c r="G13" s="687" t="s">
        <v>1305</v>
      </c>
      <c r="H13" s="1202" t="s">
        <v>4205</v>
      </c>
      <c r="I13" s="1199" t="s">
        <v>4206</v>
      </c>
      <c r="J13" s="1202" t="s">
        <v>3470</v>
      </c>
      <c r="K13" s="1072" t="s">
        <v>5439</v>
      </c>
      <c r="L13" s="163"/>
      <c r="M13" s="163" t="str">
        <f t="shared" si="2"/>
        <v>D0912-40</v>
      </c>
      <c r="N13" s="163" t="str">
        <f t="shared" si="3"/>
        <v/>
      </c>
      <c r="O13" s="164"/>
      <c r="P13" s="164"/>
      <c r="Q13" s="164"/>
      <c r="R13" s="164"/>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row>
    <row r="14" spans="1:180" s="439" customFormat="1" ht="45">
      <c r="A14" s="1197" t="s">
        <v>1643</v>
      </c>
      <c r="B14" s="687" t="s">
        <v>1140</v>
      </c>
      <c r="C14" s="688">
        <v>40190</v>
      </c>
      <c r="D14" s="689">
        <v>43831</v>
      </c>
      <c r="E14" s="689" t="str">
        <f t="shared" ca="1" si="0"/>
        <v>CADUCADO</v>
      </c>
      <c r="F14" s="689" t="str">
        <f t="shared" ca="1" si="1"/>
        <v>ALERTA</v>
      </c>
      <c r="G14" s="687" t="s">
        <v>1305</v>
      </c>
      <c r="H14" s="1202" t="s">
        <v>2208</v>
      </c>
      <c r="I14" s="1199" t="s">
        <v>1373</v>
      </c>
      <c r="J14" s="1202" t="s">
        <v>1998</v>
      </c>
      <c r="K14" s="1072" t="s">
        <v>1999</v>
      </c>
      <c r="L14" s="163"/>
      <c r="M14" s="163" t="str">
        <f t="shared" si="2"/>
        <v>D0912-41</v>
      </c>
      <c r="N14" s="163" t="str">
        <f t="shared" si="3"/>
        <v/>
      </c>
      <c r="O14" s="164"/>
      <c r="P14" s="164"/>
      <c r="Q14" s="164"/>
      <c r="R14" s="164"/>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row>
    <row r="15" spans="1:180" s="439" customFormat="1" ht="30">
      <c r="A15" s="1204" t="s">
        <v>1633</v>
      </c>
      <c r="B15" s="1205" t="s">
        <v>1083</v>
      </c>
      <c r="C15" s="685">
        <v>40939</v>
      </c>
      <c r="D15" s="1177">
        <v>44562</v>
      </c>
      <c r="E15" s="1177" t="str">
        <f t="shared" ca="1" si="0"/>
        <v>CADUCADO</v>
      </c>
      <c r="F15" s="1177" t="str">
        <f t="shared" ca="1" si="1"/>
        <v>ALERTA</v>
      </c>
      <c r="G15" s="188" t="s">
        <v>1305</v>
      </c>
      <c r="H15" s="191" t="s">
        <v>1006</v>
      </c>
      <c r="I15" s="191" t="s">
        <v>2978</v>
      </c>
      <c r="J15" s="191" t="s">
        <v>2979</v>
      </c>
      <c r="K15" s="998" t="s">
        <v>517</v>
      </c>
      <c r="L15" s="163"/>
      <c r="M15" s="163" t="str">
        <f t="shared" si="2"/>
        <v>D1001-01</v>
      </c>
      <c r="N15" s="163" t="str">
        <f t="shared" si="3"/>
        <v/>
      </c>
      <c r="O15" s="164"/>
      <c r="P15" s="164"/>
      <c r="Q15" s="164"/>
      <c r="R15" s="164"/>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row>
    <row r="16" spans="1:180" s="439" customFormat="1" ht="30">
      <c r="A16" s="1204" t="s">
        <v>1633</v>
      </c>
      <c r="B16" s="1205" t="s">
        <v>1085</v>
      </c>
      <c r="C16" s="685">
        <v>40939</v>
      </c>
      <c r="D16" s="1177">
        <v>46418</v>
      </c>
      <c r="E16" s="1177" t="str">
        <f t="shared" ca="1" si="0"/>
        <v>VIGENTE</v>
      </c>
      <c r="F16" s="1177" t="str">
        <f t="shared" ca="1" si="1"/>
        <v>OK</v>
      </c>
      <c r="G16" s="188" t="s">
        <v>1305</v>
      </c>
      <c r="H16" s="191" t="s">
        <v>2981</v>
      </c>
      <c r="I16" s="191" t="s">
        <v>2982</v>
      </c>
      <c r="J16" s="191" t="s">
        <v>2983</v>
      </c>
      <c r="K16" s="998" t="s">
        <v>634</v>
      </c>
      <c r="L16" s="163"/>
      <c r="M16" s="163" t="str">
        <f t="shared" si="2"/>
        <v>D1001-02</v>
      </c>
      <c r="N16" s="163" t="str">
        <f t="shared" si="3"/>
        <v/>
      </c>
      <c r="O16" s="164"/>
      <c r="P16" s="164"/>
      <c r="Q16" s="164"/>
      <c r="R16" s="164"/>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row>
    <row r="17" spans="1:180" s="439" customFormat="1" ht="30">
      <c r="A17" s="1204" t="s">
        <v>1633</v>
      </c>
      <c r="B17" s="1205" t="s">
        <v>1086</v>
      </c>
      <c r="C17" s="685">
        <v>40939</v>
      </c>
      <c r="D17" s="1177">
        <v>46418</v>
      </c>
      <c r="E17" s="1177" t="str">
        <f t="shared" ca="1" si="0"/>
        <v>VIGENTE</v>
      </c>
      <c r="F17" s="1177" t="str">
        <f t="shared" ca="1" si="1"/>
        <v>OK</v>
      </c>
      <c r="G17" s="188" t="s">
        <v>1305</v>
      </c>
      <c r="H17" s="191" t="s">
        <v>5153</v>
      </c>
      <c r="I17" s="191" t="s">
        <v>5154</v>
      </c>
      <c r="J17" s="191" t="s">
        <v>5155</v>
      </c>
      <c r="K17" s="998" t="s">
        <v>5156</v>
      </c>
      <c r="L17" s="163"/>
      <c r="M17" s="163" t="str">
        <f t="shared" si="2"/>
        <v>D1001-04</v>
      </c>
      <c r="N17" s="163" t="str">
        <f t="shared" si="3"/>
        <v/>
      </c>
      <c r="O17" s="164"/>
      <c r="P17" s="164"/>
      <c r="Q17" s="164"/>
      <c r="R17" s="164"/>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row>
    <row r="18" spans="1:180" ht="30">
      <c r="A18" s="1204" t="s">
        <v>1633</v>
      </c>
      <c r="B18" s="1205" t="s">
        <v>1084</v>
      </c>
      <c r="C18" s="685">
        <v>40939</v>
      </c>
      <c r="D18" s="1177">
        <v>46418</v>
      </c>
      <c r="E18" s="1177" t="str">
        <f ca="1">IF(D18&lt;=$T$2,"CADUCADO","VIGENTE")</f>
        <v>VIGENTE</v>
      </c>
      <c r="F18" s="1177" t="str">
        <f ca="1">IF($T$2&gt;=(EDATE(D18,-4)),"ALERTA","OK")</f>
        <v>OK</v>
      </c>
      <c r="G18" s="188" t="s">
        <v>1305</v>
      </c>
      <c r="H18" s="191" t="s">
        <v>1007</v>
      </c>
      <c r="I18" s="192" t="s">
        <v>2980</v>
      </c>
      <c r="J18" s="192" t="s">
        <v>519</v>
      </c>
      <c r="K18" s="998" t="s">
        <v>518</v>
      </c>
      <c r="L18" s="163"/>
      <c r="M18" s="163" t="str">
        <f t="shared" si="2"/>
        <v>D1201-04</v>
      </c>
      <c r="N18" s="163" t="str">
        <f t="shared" si="3"/>
        <v/>
      </c>
      <c r="O18" s="164"/>
      <c r="P18" s="164"/>
      <c r="Q18" s="164"/>
      <c r="R18" s="164"/>
    </row>
    <row r="19" spans="1:180" ht="30">
      <c r="A19" s="1204" t="s">
        <v>1633</v>
      </c>
      <c r="B19" s="1205" t="s">
        <v>1150</v>
      </c>
      <c r="C19" s="685">
        <v>40980</v>
      </c>
      <c r="D19" s="1177">
        <v>44621</v>
      </c>
      <c r="E19" s="1177" t="str">
        <f t="shared" ca="1" si="0"/>
        <v>CADUCADO</v>
      </c>
      <c r="F19" s="1177" t="str">
        <f t="shared" ca="1" si="1"/>
        <v>ALERTA</v>
      </c>
      <c r="G19" s="188" t="s">
        <v>1305</v>
      </c>
      <c r="H19" s="191" t="s">
        <v>3218</v>
      </c>
      <c r="I19" s="191" t="s">
        <v>1159</v>
      </c>
      <c r="J19" s="191" t="s">
        <v>521</v>
      </c>
      <c r="K19" s="998" t="s">
        <v>520</v>
      </c>
      <c r="L19" s="163"/>
      <c r="M19" s="163" t="str">
        <f t="shared" si="2"/>
        <v>D1201-01</v>
      </c>
      <c r="N19" s="163" t="str">
        <f t="shared" si="3"/>
        <v/>
      </c>
      <c r="O19" s="164"/>
      <c r="P19" s="164"/>
      <c r="Q19" s="164"/>
      <c r="R19" s="164"/>
    </row>
    <row r="20" spans="1:180" ht="30">
      <c r="A20" s="1204" t="s">
        <v>1633</v>
      </c>
      <c r="B20" s="1205" t="s">
        <v>1151</v>
      </c>
      <c r="C20" s="685">
        <v>40980</v>
      </c>
      <c r="D20" s="1177">
        <v>44621</v>
      </c>
      <c r="E20" s="1177" t="str">
        <f t="shared" ca="1" si="0"/>
        <v>CADUCADO</v>
      </c>
      <c r="F20" s="1177" t="str">
        <f t="shared" ca="1" si="1"/>
        <v>ALERTA</v>
      </c>
      <c r="G20" s="188" t="s">
        <v>1305</v>
      </c>
      <c r="H20" s="191" t="s">
        <v>3219</v>
      </c>
      <c r="I20" s="191" t="s">
        <v>1160</v>
      </c>
      <c r="J20" s="1206" t="s">
        <v>521</v>
      </c>
      <c r="K20" s="998" t="s">
        <v>522</v>
      </c>
      <c r="L20" s="163"/>
      <c r="M20" s="163" t="str">
        <f t="shared" si="2"/>
        <v>D1201-02</v>
      </c>
      <c r="N20" s="163" t="str">
        <f t="shared" si="3"/>
        <v/>
      </c>
      <c r="O20" s="164"/>
      <c r="P20" s="164"/>
      <c r="Q20" s="164"/>
      <c r="R20" s="164"/>
    </row>
    <row r="21" spans="1:180" ht="30">
      <c r="A21" s="1204" t="s">
        <v>1633</v>
      </c>
      <c r="B21" s="188" t="s">
        <v>1121</v>
      </c>
      <c r="C21" s="685">
        <v>41037</v>
      </c>
      <c r="D21" s="190">
        <v>44682</v>
      </c>
      <c r="E21" s="190" t="str">
        <f t="shared" ca="1" si="0"/>
        <v>CADUCADO</v>
      </c>
      <c r="F21" s="190" t="str">
        <f t="shared" ca="1" si="1"/>
        <v>ALERTA</v>
      </c>
      <c r="G21" s="188" t="s">
        <v>1305</v>
      </c>
      <c r="H21" s="191" t="s">
        <v>1206</v>
      </c>
      <c r="I21" s="191" t="s">
        <v>1120</v>
      </c>
      <c r="J21" s="191" t="s">
        <v>515</v>
      </c>
      <c r="K21" s="998" t="s">
        <v>523</v>
      </c>
      <c r="L21" s="163"/>
      <c r="M21" s="163" t="str">
        <f t="shared" si="2"/>
        <v>D1201-03</v>
      </c>
      <c r="N21" s="163" t="str">
        <f t="shared" si="3"/>
        <v/>
      </c>
      <c r="O21" s="164"/>
      <c r="P21" s="164"/>
      <c r="Q21" s="164"/>
      <c r="R21" s="164"/>
    </row>
    <row r="22" spans="1:180" ht="30">
      <c r="A22" s="1204" t="s">
        <v>1633</v>
      </c>
      <c r="B22" s="188" t="s">
        <v>1119</v>
      </c>
      <c r="C22" s="685">
        <v>41037</v>
      </c>
      <c r="D22" s="190">
        <v>44682</v>
      </c>
      <c r="E22" s="190" t="str">
        <f t="shared" ca="1" si="0"/>
        <v>CADUCADO</v>
      </c>
      <c r="F22" s="190" t="str">
        <f t="shared" ca="1" si="1"/>
        <v>ALERTA</v>
      </c>
      <c r="G22" s="188" t="s">
        <v>1305</v>
      </c>
      <c r="H22" s="191" t="s">
        <v>1374</v>
      </c>
      <c r="I22" s="191" t="s">
        <v>1118</v>
      </c>
      <c r="J22" s="191" t="s">
        <v>525</v>
      </c>
      <c r="K22" s="998" t="s">
        <v>524</v>
      </c>
      <c r="L22" s="163"/>
      <c r="M22" s="163" t="str">
        <f t="shared" si="2"/>
        <v>D1203-10</v>
      </c>
      <c r="N22" s="163" t="str">
        <f t="shared" si="3"/>
        <v/>
      </c>
      <c r="O22" s="164"/>
      <c r="P22" s="164"/>
      <c r="Q22" s="164"/>
      <c r="R22" s="164"/>
    </row>
    <row r="23" spans="1:180" ht="30">
      <c r="A23" s="1204" t="s">
        <v>1633</v>
      </c>
      <c r="B23" s="188" t="s">
        <v>1124</v>
      </c>
      <c r="C23" s="189">
        <v>41037</v>
      </c>
      <c r="D23" s="190">
        <v>44682</v>
      </c>
      <c r="E23" s="190" t="str">
        <f t="shared" ca="1" si="0"/>
        <v>CADUCADO</v>
      </c>
      <c r="F23" s="190" t="str">
        <f t="shared" ca="1" si="1"/>
        <v>ALERTA</v>
      </c>
      <c r="G23" s="188" t="s">
        <v>1305</v>
      </c>
      <c r="H23" s="191" t="s">
        <v>1122</v>
      </c>
      <c r="I23" s="191" t="s">
        <v>1123</v>
      </c>
      <c r="J23" s="191" t="s">
        <v>527</v>
      </c>
      <c r="K23" s="998" t="s">
        <v>526</v>
      </c>
      <c r="L23" s="163"/>
      <c r="M23" s="163" t="str">
        <f t="shared" si="2"/>
        <v>D1203-11</v>
      </c>
      <c r="N23" s="163" t="str">
        <f t="shared" si="3"/>
        <v/>
      </c>
      <c r="O23" s="164"/>
      <c r="P23" s="164"/>
      <c r="Q23" s="164"/>
      <c r="R23" s="164"/>
    </row>
    <row r="24" spans="1:180" ht="30">
      <c r="A24" s="1204" t="s">
        <v>1633</v>
      </c>
      <c r="B24" s="188" t="s">
        <v>1127</v>
      </c>
      <c r="C24" s="189">
        <v>41037</v>
      </c>
      <c r="D24" s="190">
        <v>44712</v>
      </c>
      <c r="E24" s="190" t="str">
        <f t="shared" ca="1" si="0"/>
        <v>CADUCADO</v>
      </c>
      <c r="F24" s="190" t="str">
        <f t="shared" ca="1" si="1"/>
        <v>ALERTA</v>
      </c>
      <c r="G24" s="188" t="s">
        <v>1305</v>
      </c>
      <c r="H24" s="191" t="s">
        <v>1125</v>
      </c>
      <c r="I24" s="191" t="s">
        <v>1126</v>
      </c>
      <c r="J24" s="191" t="s">
        <v>515</v>
      </c>
      <c r="K24" s="998" t="s">
        <v>528</v>
      </c>
      <c r="L24" s="163"/>
      <c r="M24" s="163" t="str">
        <f t="shared" si="2"/>
        <v>D1205-19</v>
      </c>
      <c r="N24" s="163" t="str">
        <f t="shared" si="3"/>
        <v/>
      </c>
      <c r="O24" s="164"/>
      <c r="P24" s="164"/>
      <c r="Q24" s="164"/>
      <c r="R24" s="164"/>
    </row>
    <row r="25" spans="1:180" ht="30">
      <c r="A25" s="1204" t="s">
        <v>1633</v>
      </c>
      <c r="B25" s="188" t="s">
        <v>433</v>
      </c>
      <c r="C25" s="189">
        <v>41067</v>
      </c>
      <c r="D25" s="752">
        <v>46599</v>
      </c>
      <c r="E25" s="752" t="str">
        <f t="shared" ca="1" si="0"/>
        <v>VIGENTE</v>
      </c>
      <c r="F25" s="752" t="str">
        <f t="shared" ca="1" si="1"/>
        <v>OK</v>
      </c>
      <c r="G25" s="188" t="s">
        <v>1305</v>
      </c>
      <c r="H25" s="191" t="s">
        <v>434</v>
      </c>
      <c r="I25" s="753" t="s">
        <v>3266</v>
      </c>
      <c r="J25" s="753" t="s">
        <v>3268</v>
      </c>
      <c r="K25" s="998" t="s">
        <v>435</v>
      </c>
      <c r="L25" s="163"/>
      <c r="M25" s="163" t="str">
        <f t="shared" si="2"/>
        <v>D1205-22</v>
      </c>
      <c r="N25" s="163" t="str">
        <f t="shared" si="3"/>
        <v/>
      </c>
      <c r="O25" s="164"/>
      <c r="P25" s="164"/>
      <c r="Q25" s="164"/>
      <c r="R25" s="164"/>
    </row>
    <row r="26" spans="1:180" ht="45">
      <c r="A26" s="1197" t="s">
        <v>1643</v>
      </c>
      <c r="B26" s="687" t="s">
        <v>1074</v>
      </c>
      <c r="C26" s="1207">
        <v>41068</v>
      </c>
      <c r="D26" s="1208">
        <v>46546</v>
      </c>
      <c r="E26" s="1208" t="str">
        <f t="shared" ca="1" si="0"/>
        <v>VIGENTE</v>
      </c>
      <c r="F26" s="1208" t="str">
        <f t="shared" ca="1" si="1"/>
        <v>OK</v>
      </c>
      <c r="G26" s="687" t="s">
        <v>1305</v>
      </c>
      <c r="H26" s="1202" t="s">
        <v>4598</v>
      </c>
      <c r="I26" s="1199" t="s">
        <v>4599</v>
      </c>
      <c r="J26" s="1202" t="s">
        <v>4203</v>
      </c>
      <c r="K26" s="1072" t="s">
        <v>4600</v>
      </c>
      <c r="L26" s="163"/>
      <c r="M26" s="163" t="str">
        <f t="shared" si="2"/>
        <v>D1205-08</v>
      </c>
      <c r="N26" s="163" t="str">
        <f t="shared" si="3"/>
        <v/>
      </c>
      <c r="O26" s="164"/>
      <c r="P26" s="164"/>
      <c r="Q26" s="164"/>
      <c r="R26" s="164"/>
    </row>
    <row r="27" spans="1:180" ht="30">
      <c r="A27" s="1197" t="s">
        <v>1643</v>
      </c>
      <c r="B27" s="687" t="s">
        <v>1076</v>
      </c>
      <c r="C27" s="1207">
        <v>41068</v>
      </c>
      <c r="D27" s="1208">
        <v>46546</v>
      </c>
      <c r="E27" s="1208" t="str">
        <f t="shared" ca="1" si="0"/>
        <v>VIGENTE</v>
      </c>
      <c r="F27" s="1208" t="str">
        <f t="shared" ca="1" si="1"/>
        <v>OK</v>
      </c>
      <c r="G27" s="687" t="s">
        <v>1305</v>
      </c>
      <c r="H27" s="1202" t="s">
        <v>4547</v>
      </c>
      <c r="I27" s="1199" t="s">
        <v>1075</v>
      </c>
      <c r="J27" s="1203" t="s">
        <v>4548</v>
      </c>
      <c r="K27" s="1072" t="s">
        <v>4549</v>
      </c>
      <c r="L27" s="163"/>
      <c r="M27" s="163" t="str">
        <f t="shared" si="2"/>
        <v>D1205-20</v>
      </c>
      <c r="N27" s="163" t="str">
        <f t="shared" si="3"/>
        <v/>
      </c>
      <c r="O27" s="164"/>
      <c r="P27" s="164"/>
      <c r="Q27" s="164"/>
      <c r="R27" s="164"/>
    </row>
    <row r="28" spans="1:180" ht="30">
      <c r="A28" s="1204" t="s">
        <v>1633</v>
      </c>
      <c r="B28" s="188" t="s">
        <v>1077</v>
      </c>
      <c r="C28" s="189">
        <v>41068</v>
      </c>
      <c r="D28" s="752">
        <v>46546</v>
      </c>
      <c r="E28" s="752" t="str">
        <f t="shared" ca="1" si="0"/>
        <v>VIGENTE</v>
      </c>
      <c r="F28" s="752" t="str">
        <f t="shared" ca="1" si="1"/>
        <v>OK</v>
      </c>
      <c r="G28" s="188" t="s">
        <v>1305</v>
      </c>
      <c r="H28" s="191" t="s">
        <v>3400</v>
      </c>
      <c r="I28" s="753" t="s">
        <v>3259</v>
      </c>
      <c r="J28" s="192" t="s">
        <v>5066</v>
      </c>
      <c r="K28" s="998" t="s">
        <v>5067</v>
      </c>
      <c r="L28" s="163"/>
      <c r="M28" s="163" t="str">
        <f t="shared" si="2"/>
        <v>D1206-37</v>
      </c>
      <c r="N28" s="163" t="str">
        <f t="shared" si="3"/>
        <v/>
      </c>
      <c r="O28" s="164"/>
      <c r="P28" s="164"/>
      <c r="Q28" s="164"/>
      <c r="R28" s="164"/>
    </row>
    <row r="29" spans="1:180" ht="30">
      <c r="A29" s="1204" t="s">
        <v>1633</v>
      </c>
      <c r="B29" s="188" t="s">
        <v>1091</v>
      </c>
      <c r="C29" s="189">
        <v>41068</v>
      </c>
      <c r="D29" s="752">
        <v>44720</v>
      </c>
      <c r="E29" s="752" t="str">
        <f t="shared" ca="1" si="0"/>
        <v>CADUCADO</v>
      </c>
      <c r="F29" s="752" t="str">
        <f t="shared" ca="1" si="1"/>
        <v>ALERTA</v>
      </c>
      <c r="G29" s="188" t="s">
        <v>1305</v>
      </c>
      <c r="H29" s="191" t="s">
        <v>1092</v>
      </c>
      <c r="I29" s="753" t="s">
        <v>3401</v>
      </c>
      <c r="J29" s="753" t="s">
        <v>1094</v>
      </c>
      <c r="K29" s="998" t="s">
        <v>1093</v>
      </c>
      <c r="L29" s="163"/>
      <c r="M29" s="163" t="str">
        <f>IF(ISNUMBER(FIND("/",$B27,1)),MID($B27,1,FIND("/",$B27,1)-1),$B27)</f>
        <v>D1206-38</v>
      </c>
      <c r="N29" s="163" t="str">
        <f>IF(ISNUMBER(FIND("/",$B27,1)),MID($B27,FIND("/",$B27,1)+1,LEN($B27)),"")</f>
        <v/>
      </c>
      <c r="O29" s="164"/>
      <c r="P29" s="164"/>
      <c r="Q29" s="164"/>
      <c r="R29" s="164"/>
    </row>
    <row r="30" spans="1:180" ht="30">
      <c r="A30" s="1204" t="s">
        <v>1633</v>
      </c>
      <c r="B30" s="188" t="s">
        <v>427</v>
      </c>
      <c r="C30" s="189">
        <v>41068</v>
      </c>
      <c r="D30" s="752">
        <v>46568</v>
      </c>
      <c r="E30" s="752" t="str">
        <f t="shared" ca="1" si="0"/>
        <v>VIGENTE</v>
      </c>
      <c r="F30" s="752" t="str">
        <f t="shared" ca="1" si="1"/>
        <v>OK</v>
      </c>
      <c r="G30" s="188" t="s">
        <v>1305</v>
      </c>
      <c r="H30" s="191" t="s">
        <v>428</v>
      </c>
      <c r="I30" s="753" t="s">
        <v>429</v>
      </c>
      <c r="J30" s="753" t="s">
        <v>5263</v>
      </c>
      <c r="K30" s="998" t="s">
        <v>5264</v>
      </c>
      <c r="L30" s="163"/>
      <c r="M30" s="163" t="str">
        <f>IF(ISNUMBER(FIND("/",$B28,1)),MID($B28,1,FIND("/",$B28,1)-1),$B28)</f>
        <v>D1206-54</v>
      </c>
      <c r="N30" s="163" t="str">
        <f>IF(ISNUMBER(FIND("/",$B28,1)),MID($B28,FIND("/",$B28,1)+1,LEN($B28)),"")</f>
        <v/>
      </c>
      <c r="O30" s="164"/>
      <c r="P30" s="164"/>
      <c r="Q30" s="164"/>
      <c r="R30" s="164"/>
    </row>
    <row r="31" spans="1:180" ht="36" customHeight="1">
      <c r="A31" s="1204" t="s">
        <v>1633</v>
      </c>
      <c r="B31" s="188" t="s">
        <v>430</v>
      </c>
      <c r="C31" s="189">
        <v>41068</v>
      </c>
      <c r="D31" s="752">
        <v>44720</v>
      </c>
      <c r="E31" s="752" t="str">
        <f t="shared" ca="1" si="0"/>
        <v>CADUCADO</v>
      </c>
      <c r="F31" s="752" t="str">
        <f t="shared" ca="1" si="1"/>
        <v>ALERTA</v>
      </c>
      <c r="G31" s="188" t="s">
        <v>1305</v>
      </c>
      <c r="H31" s="191" t="s">
        <v>431</v>
      </c>
      <c r="I31" s="753" t="s">
        <v>432</v>
      </c>
      <c r="J31" s="753" t="s">
        <v>3257</v>
      </c>
      <c r="K31" s="998" t="s">
        <v>3258</v>
      </c>
      <c r="L31" s="163"/>
      <c r="M31" s="163" t="str">
        <f>IF(ISNUMBER(FIND("/",$B29,1)),MID($B29,1,FIND("/",$B29,1)-1),$B29)</f>
        <v>D1206-51</v>
      </c>
      <c r="N31" s="163" t="str">
        <f>IF(ISNUMBER(FIND("/",$B29,1)),MID($B29,FIND("/",$B29,1)+1,LEN($B29)),"")</f>
        <v/>
      </c>
      <c r="O31" s="164"/>
      <c r="P31" s="164"/>
      <c r="Q31" s="164"/>
      <c r="R31" s="164"/>
    </row>
    <row r="32" spans="1:180" ht="30">
      <c r="A32" s="1204" t="s">
        <v>1633</v>
      </c>
      <c r="B32" s="188" t="s">
        <v>437</v>
      </c>
      <c r="C32" s="189">
        <v>41068</v>
      </c>
      <c r="D32" s="752">
        <v>44720</v>
      </c>
      <c r="E32" s="752" t="str">
        <f t="shared" ca="1" si="0"/>
        <v>CADUCADO</v>
      </c>
      <c r="F32" s="752" t="str">
        <f t="shared" ca="1" si="1"/>
        <v>ALERTA</v>
      </c>
      <c r="G32" s="188" t="s">
        <v>1305</v>
      </c>
      <c r="H32" s="191" t="s">
        <v>438</v>
      </c>
      <c r="I32" s="753" t="s">
        <v>3256</v>
      </c>
      <c r="J32" s="753" t="s">
        <v>439</v>
      </c>
      <c r="K32" s="998" t="s">
        <v>440</v>
      </c>
      <c r="L32" s="163"/>
      <c r="M32" s="163" t="e">
        <f>IF(ISNUMBER(FIND("/",#REF!,1)),MID(#REF!,1,FIND("/",#REF!,1)-1),#REF!)</f>
        <v>#REF!</v>
      </c>
      <c r="N32" s="163" t="str">
        <f>IF(ISNUMBER(FIND("/",#REF!,1)),MID(#REF!,FIND("/",#REF!,1)+1,LEN(#REF!)),"")</f>
        <v/>
      </c>
      <c r="O32" s="164"/>
      <c r="P32" s="164"/>
      <c r="Q32" s="164"/>
      <c r="R32" s="164"/>
    </row>
    <row r="33" spans="1:180" ht="45">
      <c r="A33" s="1197" t="s">
        <v>1643</v>
      </c>
      <c r="B33" s="687" t="s">
        <v>441</v>
      </c>
      <c r="C33" s="1207">
        <v>41068</v>
      </c>
      <c r="D33" s="1208">
        <v>44720</v>
      </c>
      <c r="E33" s="1208" t="str">
        <f t="shared" ca="1" si="0"/>
        <v>CADUCADO</v>
      </c>
      <c r="F33" s="1208" t="str">
        <f t="shared" ca="1" si="1"/>
        <v>ALERTA</v>
      </c>
      <c r="G33" s="687" t="s">
        <v>1305</v>
      </c>
      <c r="H33" s="1202" t="s">
        <v>4745</v>
      </c>
      <c r="I33" s="1199" t="s">
        <v>4746</v>
      </c>
      <c r="J33" s="1202" t="s">
        <v>4747</v>
      </c>
      <c r="K33" s="1072" t="s">
        <v>4748</v>
      </c>
      <c r="L33" s="163"/>
      <c r="M33" s="163" t="str">
        <f>IF(ISNUMBER(FIND("/",$B30,1)),MID($B30,1,FIND("/",$B30,1)-1),$B30)</f>
        <v>D1206-47</v>
      </c>
      <c r="N33" s="163" t="str">
        <f>IF(ISNUMBER(FIND("/",$B30,1)),MID($B30,FIND("/",$B30,1)+1,LEN($B30)),"")</f>
        <v/>
      </c>
      <c r="O33" s="164"/>
      <c r="P33" s="164"/>
      <c r="Q33" s="164"/>
      <c r="R33" s="164"/>
    </row>
    <row r="34" spans="1:180" ht="45">
      <c r="A34" s="1453" t="s">
        <v>1643</v>
      </c>
      <c r="B34" s="687" t="s">
        <v>4132</v>
      </c>
      <c r="C34" s="1454">
        <v>41095</v>
      </c>
      <c r="D34" s="1452">
        <v>46599</v>
      </c>
      <c r="E34" s="1452" t="str">
        <f ca="1">IF(D34&lt;=$T$2,"CADUCADO","VIGENTE")</f>
        <v>VIGENTE</v>
      </c>
      <c r="F34" s="1452" t="str">
        <f ca="1">IF($T$2&gt;=(EDATE(D34,-4)),"ALERTA","OK")</f>
        <v>OK</v>
      </c>
      <c r="G34" s="687" t="s">
        <v>1305</v>
      </c>
      <c r="H34" s="1455" t="s">
        <v>4217</v>
      </c>
      <c r="I34" s="1455" t="s">
        <v>4133</v>
      </c>
      <c r="J34" s="1202" t="s">
        <v>4203</v>
      </c>
      <c r="K34" s="1072" t="s">
        <v>4218</v>
      </c>
      <c r="L34" s="163"/>
      <c r="M34" s="163" t="str">
        <f>IF(ISNUMBER(FIND("/",$B31,1)),MID($B31,1,FIND("/",$B31,1)-1),$B31)</f>
        <v>D1206-60</v>
      </c>
      <c r="N34" s="163" t="str">
        <f>IF(ISNUMBER(FIND("/",$B31,1)),MID($B31,FIND("/",$B31,1)+1,LEN($B31)),"")</f>
        <v/>
      </c>
      <c r="O34" s="164"/>
      <c r="P34" s="164"/>
      <c r="Q34" s="164"/>
      <c r="R34" s="164"/>
    </row>
    <row r="35" spans="1:180" ht="45">
      <c r="A35" s="1197" t="s">
        <v>1642</v>
      </c>
      <c r="B35" s="687" t="s">
        <v>639</v>
      </c>
      <c r="C35" s="1207">
        <v>41095</v>
      </c>
      <c r="D35" s="689">
        <v>44743</v>
      </c>
      <c r="E35" s="689" t="str">
        <f ca="1">IF(D35&lt;=$T$2,"CADUCADO","VIGENTE")</f>
        <v>CADUCADO</v>
      </c>
      <c r="F35" s="689" t="str">
        <f ca="1">IF($T$2&gt;=(EDATE(D35,-4)),"ALERTA","OK")</f>
        <v>ALERTA</v>
      </c>
      <c r="G35" s="687" t="s">
        <v>1305</v>
      </c>
      <c r="H35" s="1202" t="s">
        <v>4558</v>
      </c>
      <c r="I35" s="1199" t="s">
        <v>4559</v>
      </c>
      <c r="J35" s="1202" t="s">
        <v>4560</v>
      </c>
      <c r="K35" s="1072" t="s">
        <v>5943</v>
      </c>
      <c r="L35" s="163"/>
      <c r="M35" s="163"/>
      <c r="N35" s="163"/>
      <c r="O35" s="164"/>
      <c r="P35" s="164"/>
      <c r="Q35" s="164"/>
      <c r="R35" s="164"/>
    </row>
    <row r="36" spans="1:180" ht="45">
      <c r="A36" s="1274" t="s">
        <v>1643</v>
      </c>
      <c r="B36" s="1275" t="s">
        <v>637</v>
      </c>
      <c r="C36" s="1276">
        <v>41101</v>
      </c>
      <c r="D36" s="1277">
        <v>46579</v>
      </c>
      <c r="E36" s="1277" t="str">
        <f t="shared" ca="1" si="0"/>
        <v>VIGENTE</v>
      </c>
      <c r="F36" s="1277" t="str">
        <f t="shared" ca="1" si="1"/>
        <v>OK</v>
      </c>
      <c r="G36" s="1275" t="s">
        <v>1305</v>
      </c>
      <c r="H36" s="1278" t="s">
        <v>4214</v>
      </c>
      <c r="I36" s="1273" t="s">
        <v>4215</v>
      </c>
      <c r="J36" s="1273" t="s">
        <v>4203</v>
      </c>
      <c r="K36" s="1463" t="s">
        <v>4216</v>
      </c>
      <c r="L36" s="163"/>
      <c r="M36" s="163" t="str">
        <f>IF(ISNUMBER(FIND("/",$B32,1)),MID($B32,1,FIND("/",$B32,1)-1),$B32)</f>
        <v>D1206-41</v>
      </c>
      <c r="N36" s="163" t="str">
        <f>IF(ISNUMBER(FIND("/",$B32,1)),MID($B32,FIND("/",$B32,1)+1,LEN($B32)),"")</f>
        <v/>
      </c>
      <c r="O36" s="164"/>
      <c r="P36" s="164"/>
      <c r="Q36" s="164"/>
      <c r="R36" s="164"/>
    </row>
    <row r="37" spans="1:180" ht="45">
      <c r="A37" s="1197" t="s">
        <v>1643</v>
      </c>
      <c r="B37" s="687" t="s">
        <v>636</v>
      </c>
      <c r="C37" s="1207">
        <v>41095</v>
      </c>
      <c r="D37" s="689">
        <v>44743</v>
      </c>
      <c r="E37" s="689" t="str">
        <f t="shared" ref="E37:E78" ca="1" si="4">IF(D37&lt;=$T$2,"CADUCADO","VIGENTE")</f>
        <v>CADUCADO</v>
      </c>
      <c r="F37" s="689" t="str">
        <f t="shared" ref="F37:F78" ca="1" si="5">IF($T$2&gt;=(EDATE(D37,-4)),"ALERTA","OK")</f>
        <v>ALERTA</v>
      </c>
      <c r="G37" s="687" t="s">
        <v>1305</v>
      </c>
      <c r="H37" s="1202" t="s">
        <v>4226</v>
      </c>
      <c r="I37" s="1199" t="s">
        <v>4227</v>
      </c>
      <c r="J37" s="1202" t="s">
        <v>4228</v>
      </c>
      <c r="K37" s="1072" t="s">
        <v>4229</v>
      </c>
      <c r="L37" s="163"/>
      <c r="M37" s="163" t="str">
        <f>IF(ISNUMBER(FIND("/",$B33,1)),MID($B33,1,FIND("/",$B33,1)-1),$B33)</f>
        <v>D1206-40</v>
      </c>
      <c r="N37" s="163" t="str">
        <f>IF(ISNUMBER(FIND("/",$B33,1)),MID($B33,FIND("/",$B33,1)+1,LEN($B33)),"")</f>
        <v/>
      </c>
      <c r="O37" s="164"/>
      <c r="P37" s="164"/>
      <c r="Q37" s="164"/>
      <c r="R37" s="164"/>
    </row>
    <row r="38" spans="1:180" s="439" customFormat="1" ht="45">
      <c r="A38" s="1204" t="s">
        <v>1633</v>
      </c>
      <c r="B38" s="188" t="s">
        <v>635</v>
      </c>
      <c r="C38" s="189">
        <v>41095</v>
      </c>
      <c r="D38" s="190">
        <v>44743</v>
      </c>
      <c r="E38" s="190" t="str">
        <f t="shared" ca="1" si="4"/>
        <v>CADUCADO</v>
      </c>
      <c r="F38" s="190" t="str">
        <f t="shared" ca="1" si="5"/>
        <v>ALERTA</v>
      </c>
      <c r="G38" s="188" t="s">
        <v>1305</v>
      </c>
      <c r="H38" s="191" t="s">
        <v>638</v>
      </c>
      <c r="I38" s="753" t="s">
        <v>3264</v>
      </c>
      <c r="J38" s="191" t="s">
        <v>4566</v>
      </c>
      <c r="K38" s="998" t="s">
        <v>5064</v>
      </c>
      <c r="L38" s="163"/>
      <c r="M38" s="163" t="str">
        <f t="shared" ref="M38:M55" si="6">IF(ISNUMBER(FIND("/",$B35,1)),MID($B35,1,FIND("/",$B35,1)-1),$B35)</f>
        <v>D1207-65</v>
      </c>
      <c r="N38" s="163" t="str">
        <f t="shared" ref="N38:N55" si="7">IF(ISNUMBER(FIND("/",$B35,1)),MID($B35,FIND("/",$B35,1)+1,LEN($B35)),"")</f>
        <v/>
      </c>
      <c r="O38" s="164"/>
      <c r="P38" s="164"/>
      <c r="Q38" s="164"/>
      <c r="R38" s="164"/>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6"/>
      <c r="FU38" s="156"/>
      <c r="FV38" s="156"/>
      <c r="FW38" s="156"/>
      <c r="FX38" s="156"/>
    </row>
    <row r="39" spans="1:180" s="1284" customFormat="1" ht="45">
      <c r="A39" s="1210" t="s">
        <v>1633</v>
      </c>
      <c r="B39" s="1211" t="s">
        <v>751</v>
      </c>
      <c r="C39" s="1212">
        <v>41113</v>
      </c>
      <c r="D39" s="1213">
        <v>46598</v>
      </c>
      <c r="E39" s="1213" t="str">
        <f t="shared" ca="1" si="4"/>
        <v>VIGENTE</v>
      </c>
      <c r="F39" s="1213" t="str">
        <f t="shared" ca="1" si="5"/>
        <v>OK</v>
      </c>
      <c r="G39" s="1211" t="s">
        <v>1307</v>
      </c>
      <c r="H39" s="1214" t="s">
        <v>4590</v>
      </c>
      <c r="I39" s="191" t="s">
        <v>4591</v>
      </c>
      <c r="J39" s="753" t="s">
        <v>5268</v>
      </c>
      <c r="K39" s="998" t="s">
        <v>5269</v>
      </c>
      <c r="L39" s="163"/>
      <c r="M39" s="163" t="str">
        <f t="shared" si="6"/>
        <v>D1207-71</v>
      </c>
      <c r="N39" s="163" t="str">
        <f t="shared" si="7"/>
        <v/>
      </c>
      <c r="O39" s="164"/>
      <c r="P39" s="164"/>
      <c r="Q39" s="164"/>
      <c r="R39" s="1281"/>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2"/>
      <c r="DE39" s="1282"/>
      <c r="DF39" s="1282"/>
      <c r="DG39" s="1282"/>
      <c r="DH39" s="1282"/>
      <c r="DI39" s="1282"/>
      <c r="DJ39" s="1282"/>
      <c r="DK39" s="1282"/>
      <c r="DL39" s="1282"/>
      <c r="DM39" s="1282"/>
      <c r="DN39" s="1282"/>
      <c r="DO39" s="1282"/>
      <c r="DP39" s="1282"/>
      <c r="DQ39" s="1282"/>
      <c r="DR39" s="1282"/>
      <c r="DS39" s="1282"/>
      <c r="DT39" s="1282"/>
      <c r="DU39" s="1282"/>
      <c r="DV39" s="1282"/>
      <c r="DW39" s="1282"/>
      <c r="DX39" s="1282"/>
      <c r="DY39" s="1282"/>
      <c r="DZ39" s="1282"/>
      <c r="EA39" s="1282"/>
      <c r="EB39" s="1282"/>
      <c r="EC39" s="1282"/>
      <c r="ED39" s="1282"/>
      <c r="EE39" s="1282"/>
      <c r="EF39" s="1282"/>
      <c r="EG39" s="1282"/>
      <c r="EH39" s="1282"/>
      <c r="EI39" s="1282"/>
      <c r="EJ39" s="1282"/>
      <c r="EK39" s="1282"/>
      <c r="EL39" s="1282"/>
      <c r="EM39" s="1282"/>
      <c r="EN39" s="1282"/>
      <c r="EO39" s="1282"/>
      <c r="EP39" s="1282"/>
      <c r="EQ39" s="1282"/>
      <c r="ER39" s="1282"/>
      <c r="ES39" s="1282"/>
      <c r="ET39" s="1282"/>
      <c r="EU39" s="1282"/>
      <c r="EV39" s="1282"/>
      <c r="EW39" s="1282"/>
      <c r="EX39" s="1282"/>
      <c r="EY39" s="1282"/>
      <c r="EZ39" s="1282"/>
      <c r="FA39" s="1282"/>
      <c r="FB39" s="1282"/>
      <c r="FC39" s="1282"/>
      <c r="FD39" s="1282"/>
      <c r="FE39" s="1282"/>
      <c r="FF39" s="1282"/>
      <c r="FG39" s="1282"/>
      <c r="FH39" s="1282"/>
      <c r="FI39" s="1282"/>
      <c r="FJ39" s="1282"/>
      <c r="FK39" s="1282"/>
      <c r="FL39" s="1282"/>
      <c r="FM39" s="1282"/>
      <c r="FN39" s="1282"/>
      <c r="FO39" s="1282"/>
      <c r="FP39" s="1282"/>
      <c r="FQ39" s="1282"/>
      <c r="FR39" s="1282"/>
      <c r="FS39" s="1282"/>
      <c r="FT39" s="1282"/>
      <c r="FU39" s="1282"/>
      <c r="FV39" s="1282"/>
      <c r="FW39" s="1282"/>
      <c r="FX39" s="1282"/>
    </row>
    <row r="40" spans="1:180" s="439" customFormat="1" ht="45">
      <c r="A40" s="1204" t="s">
        <v>1633</v>
      </c>
      <c r="B40" s="188" t="s">
        <v>753</v>
      </c>
      <c r="C40" s="189">
        <v>41113</v>
      </c>
      <c r="D40" s="190">
        <v>44743</v>
      </c>
      <c r="E40" s="190" t="str">
        <f t="shared" ca="1" si="4"/>
        <v>CADUCADO</v>
      </c>
      <c r="F40" s="190" t="str">
        <f t="shared" ca="1" si="5"/>
        <v>ALERTA</v>
      </c>
      <c r="G40" s="188" t="s">
        <v>1305</v>
      </c>
      <c r="H40" s="191" t="s">
        <v>766</v>
      </c>
      <c r="I40" s="753" t="s">
        <v>767</v>
      </c>
      <c r="J40" s="753" t="s">
        <v>768</v>
      </c>
      <c r="K40" s="998" t="s">
        <v>214</v>
      </c>
      <c r="L40" s="163"/>
      <c r="M40" s="163" t="str">
        <f t="shared" si="6"/>
        <v>D1207-67</v>
      </c>
      <c r="N40" s="163" t="str">
        <f t="shared" si="7"/>
        <v/>
      </c>
      <c r="O40" s="164"/>
      <c r="P40" s="164"/>
      <c r="Q40" s="164"/>
      <c r="R40" s="164"/>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c r="FJ40" s="156"/>
      <c r="FK40" s="156"/>
      <c r="FL40" s="156"/>
      <c r="FM40" s="156"/>
      <c r="FN40" s="156"/>
      <c r="FO40" s="156"/>
      <c r="FP40" s="156"/>
      <c r="FQ40" s="156"/>
      <c r="FR40" s="156"/>
      <c r="FS40" s="156"/>
      <c r="FT40" s="156"/>
      <c r="FU40" s="156"/>
      <c r="FV40" s="156"/>
      <c r="FW40" s="156"/>
      <c r="FX40" s="156"/>
    </row>
    <row r="41" spans="1:180" ht="30">
      <c r="A41" s="1204" t="s">
        <v>1633</v>
      </c>
      <c r="B41" s="188" t="s">
        <v>762</v>
      </c>
      <c r="C41" s="189">
        <v>41113</v>
      </c>
      <c r="D41" s="190">
        <v>46569</v>
      </c>
      <c r="E41" s="190" t="str">
        <f t="shared" ca="1" si="4"/>
        <v>VIGENTE</v>
      </c>
      <c r="F41" s="190" t="str">
        <f t="shared" ca="1" si="5"/>
        <v>OK</v>
      </c>
      <c r="G41" s="188" t="s">
        <v>1305</v>
      </c>
      <c r="H41" s="191" t="s">
        <v>769</v>
      </c>
      <c r="I41" s="753" t="s">
        <v>775</v>
      </c>
      <c r="J41" s="753" t="s">
        <v>5055</v>
      </c>
      <c r="K41" s="998" t="s">
        <v>5057</v>
      </c>
      <c r="L41" s="163"/>
      <c r="M41" s="163" t="str">
        <f t="shared" si="6"/>
        <v>D1207-70</v>
      </c>
      <c r="N41" s="163" t="str">
        <f t="shared" si="7"/>
        <v/>
      </c>
      <c r="O41" s="164"/>
      <c r="P41" s="164"/>
      <c r="Q41" s="164"/>
      <c r="R41" s="164"/>
    </row>
    <row r="42" spans="1:180" ht="42.75" customHeight="1">
      <c r="A42" s="1204" t="s">
        <v>1633</v>
      </c>
      <c r="B42" s="188" t="s">
        <v>763</v>
      </c>
      <c r="C42" s="189">
        <v>41113</v>
      </c>
      <c r="D42" s="190">
        <v>46569</v>
      </c>
      <c r="E42" s="190" t="str">
        <f t="shared" ca="1" si="4"/>
        <v>VIGENTE</v>
      </c>
      <c r="F42" s="190" t="str">
        <f t="shared" ca="1" si="5"/>
        <v>OK</v>
      </c>
      <c r="G42" s="188" t="s">
        <v>1305</v>
      </c>
      <c r="H42" s="191" t="s">
        <v>770</v>
      </c>
      <c r="I42" s="753" t="s">
        <v>5072</v>
      </c>
      <c r="J42" s="753" t="s">
        <v>5073</v>
      </c>
      <c r="K42" s="998" t="s">
        <v>5074</v>
      </c>
      <c r="L42" s="163"/>
      <c r="M42" s="163" t="str">
        <f t="shared" si="6"/>
        <v>D1207-74</v>
      </c>
      <c r="N42" s="163" t="str">
        <f t="shared" si="7"/>
        <v/>
      </c>
      <c r="O42" s="164"/>
      <c r="P42" s="164"/>
      <c r="Q42" s="164"/>
      <c r="R42" s="164"/>
    </row>
    <row r="43" spans="1:180" ht="45">
      <c r="A43" s="1204" t="s">
        <v>1633</v>
      </c>
      <c r="B43" s="188" t="s">
        <v>764</v>
      </c>
      <c r="C43" s="189">
        <v>41113</v>
      </c>
      <c r="D43" s="190">
        <v>46569</v>
      </c>
      <c r="E43" s="190" t="str">
        <f t="shared" ca="1" si="4"/>
        <v>VIGENTE</v>
      </c>
      <c r="F43" s="190" t="str">
        <f t="shared" ca="1" si="5"/>
        <v>OK</v>
      </c>
      <c r="G43" s="188" t="s">
        <v>1305</v>
      </c>
      <c r="H43" s="191" t="s">
        <v>771</v>
      </c>
      <c r="I43" s="753" t="s">
        <v>3267</v>
      </c>
      <c r="J43" s="753" t="s">
        <v>5466</v>
      </c>
      <c r="K43" s="998" t="s">
        <v>5467</v>
      </c>
      <c r="L43" s="163"/>
      <c r="M43" s="163" t="str">
        <f t="shared" si="6"/>
        <v>D1207-76</v>
      </c>
      <c r="N43" s="163" t="str">
        <f t="shared" si="7"/>
        <v/>
      </c>
      <c r="O43" s="164"/>
      <c r="P43" s="164"/>
      <c r="Q43" s="164"/>
      <c r="R43" s="164"/>
    </row>
    <row r="44" spans="1:180" ht="30" customHeight="1">
      <c r="A44" s="1204" t="s">
        <v>1633</v>
      </c>
      <c r="B44" s="188" t="s">
        <v>765</v>
      </c>
      <c r="C44" s="189">
        <v>41113</v>
      </c>
      <c r="D44" s="190">
        <v>46569</v>
      </c>
      <c r="E44" s="190" t="str">
        <f t="shared" ca="1" si="4"/>
        <v>VIGENTE</v>
      </c>
      <c r="F44" s="190" t="str">
        <f t="shared" ca="1" si="5"/>
        <v>OK</v>
      </c>
      <c r="G44" s="188" t="s">
        <v>1305</v>
      </c>
      <c r="H44" s="191" t="s">
        <v>773</v>
      </c>
      <c r="I44" s="1206" t="s">
        <v>212</v>
      </c>
      <c r="J44" s="192" t="s">
        <v>3294</v>
      </c>
      <c r="K44" s="998">
        <v>20767107</v>
      </c>
      <c r="L44" s="163"/>
      <c r="M44" s="163" t="str">
        <f t="shared" si="6"/>
        <v>D1207-77</v>
      </c>
      <c r="N44" s="163" t="str">
        <f t="shared" si="7"/>
        <v/>
      </c>
      <c r="O44" s="164"/>
      <c r="P44" s="164"/>
      <c r="Q44" s="164"/>
      <c r="R44" s="164"/>
    </row>
    <row r="45" spans="1:180" ht="45">
      <c r="A45" s="1197" t="s">
        <v>1643</v>
      </c>
      <c r="B45" s="687" t="s">
        <v>728</v>
      </c>
      <c r="C45" s="1207">
        <v>41095</v>
      </c>
      <c r="D45" s="689">
        <v>44747</v>
      </c>
      <c r="E45" s="689" t="str">
        <f t="shared" ca="1" si="4"/>
        <v>CADUCADO</v>
      </c>
      <c r="F45" s="689" t="str">
        <f t="shared" ca="1" si="5"/>
        <v>ALERTA</v>
      </c>
      <c r="G45" s="687" t="s">
        <v>1305</v>
      </c>
      <c r="H45" s="1202" t="s">
        <v>4570</v>
      </c>
      <c r="I45" s="1202" t="s">
        <v>4571</v>
      </c>
      <c r="J45" s="1202" t="s">
        <v>3277</v>
      </c>
      <c r="K45" s="1072" t="s">
        <v>4572</v>
      </c>
      <c r="L45" s="163"/>
      <c r="M45" s="163" t="str">
        <f t="shared" si="6"/>
        <v>D1207-79</v>
      </c>
      <c r="N45" s="163" t="str">
        <f t="shared" si="7"/>
        <v/>
      </c>
      <c r="O45" s="164"/>
      <c r="P45" s="164"/>
      <c r="Q45" s="164"/>
      <c r="R45" s="164"/>
    </row>
    <row r="46" spans="1:180" ht="45">
      <c r="A46" s="1197" t="s">
        <v>1643</v>
      </c>
      <c r="B46" s="687" t="s">
        <v>729</v>
      </c>
      <c r="C46" s="1207">
        <v>41095</v>
      </c>
      <c r="D46" s="689">
        <v>44747</v>
      </c>
      <c r="E46" s="689" t="str">
        <f t="shared" ca="1" si="4"/>
        <v>CADUCADO</v>
      </c>
      <c r="F46" s="689" t="str">
        <f t="shared" ca="1" si="5"/>
        <v>ALERTA</v>
      </c>
      <c r="G46" s="687" t="s">
        <v>1305</v>
      </c>
      <c r="H46" s="1202" t="s">
        <v>4219</v>
      </c>
      <c r="I46" s="1202" t="s">
        <v>3265</v>
      </c>
      <c r="J46" s="1202" t="s">
        <v>4220</v>
      </c>
      <c r="K46" s="1072" t="s">
        <v>4221</v>
      </c>
      <c r="L46" s="163"/>
      <c r="M46" s="163" t="str">
        <f t="shared" si="6"/>
        <v>D1207-80</v>
      </c>
      <c r="N46" s="163" t="str">
        <f t="shared" si="7"/>
        <v/>
      </c>
      <c r="O46" s="164"/>
      <c r="P46" s="164"/>
      <c r="Q46" s="164"/>
      <c r="R46" s="164"/>
    </row>
    <row r="47" spans="1:180" ht="42" customHeight="1">
      <c r="A47" s="1210" t="s">
        <v>1633</v>
      </c>
      <c r="B47" s="1211" t="s">
        <v>3309</v>
      </c>
      <c r="C47" s="1212">
        <v>41123</v>
      </c>
      <c r="D47" s="1213">
        <v>44774</v>
      </c>
      <c r="E47" s="190" t="str">
        <f ca="1">IF(D47&lt;=$T$2,"CADUCADO","VIGENTE")</f>
        <v>CADUCADO</v>
      </c>
      <c r="F47" s="190" t="str">
        <f ca="1">IF($T$2&gt;=(EDATE(D47,-4)),"ALERTA","OK")</f>
        <v>ALERTA</v>
      </c>
      <c r="G47" s="1211" t="s">
        <v>1305</v>
      </c>
      <c r="H47" s="1214" t="s">
        <v>752</v>
      </c>
      <c r="I47" s="753" t="s">
        <v>5054</v>
      </c>
      <c r="J47" s="753" t="s">
        <v>5055</v>
      </c>
      <c r="K47" s="998" t="s">
        <v>5056</v>
      </c>
      <c r="L47" s="163"/>
      <c r="M47" s="163" t="str">
        <f t="shared" si="6"/>
        <v>D1207-82</v>
      </c>
      <c r="N47" s="163" t="str">
        <f t="shared" si="7"/>
        <v/>
      </c>
      <c r="O47" s="164"/>
      <c r="P47" s="164"/>
      <c r="Q47" s="164"/>
      <c r="R47" s="164"/>
    </row>
    <row r="48" spans="1:180" s="439" customFormat="1" ht="51.75" customHeight="1">
      <c r="A48" s="1210" t="s">
        <v>1633</v>
      </c>
      <c r="B48" s="1211" t="s">
        <v>3308</v>
      </c>
      <c r="C48" s="1212">
        <v>41123</v>
      </c>
      <c r="D48" s="1213">
        <v>44774</v>
      </c>
      <c r="E48" s="1213" t="str">
        <f t="shared" ca="1" si="4"/>
        <v>CADUCADO</v>
      </c>
      <c r="F48" s="1213" t="str">
        <f t="shared" ca="1" si="5"/>
        <v>ALERTA</v>
      </c>
      <c r="G48" s="1211" t="s">
        <v>1305</v>
      </c>
      <c r="H48" s="1214" t="s">
        <v>754</v>
      </c>
      <c r="I48" s="753" t="s">
        <v>755</v>
      </c>
      <c r="J48" s="753" t="s">
        <v>436</v>
      </c>
      <c r="K48" s="998" t="s">
        <v>215</v>
      </c>
      <c r="L48" s="163"/>
      <c r="M48" s="163" t="str">
        <f t="shared" si="6"/>
        <v>D1207-68</v>
      </c>
      <c r="N48" s="163" t="str">
        <f t="shared" si="7"/>
        <v/>
      </c>
      <c r="O48" s="164"/>
      <c r="P48" s="164"/>
      <c r="Q48" s="164"/>
      <c r="R48" s="164"/>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row>
    <row r="49" spans="1:180" s="439" customFormat="1" ht="57" customHeight="1">
      <c r="A49" s="1215" t="s">
        <v>1643</v>
      </c>
      <c r="B49" s="1216" t="s">
        <v>3307</v>
      </c>
      <c r="C49" s="1217">
        <v>41123</v>
      </c>
      <c r="D49" s="1218">
        <v>46600</v>
      </c>
      <c r="E49" s="1218" t="str">
        <f t="shared" ca="1" si="4"/>
        <v>VIGENTE</v>
      </c>
      <c r="F49" s="1218" t="str">
        <f t="shared" ca="1" si="5"/>
        <v>OK</v>
      </c>
      <c r="G49" s="1216" t="s">
        <v>1305</v>
      </c>
      <c r="H49" s="1219" t="s">
        <v>4496</v>
      </c>
      <c r="I49" s="1202" t="s">
        <v>756</v>
      </c>
      <c r="J49" s="1202" t="s">
        <v>4747</v>
      </c>
      <c r="K49" s="1072" t="s">
        <v>5639</v>
      </c>
      <c r="L49" s="163"/>
      <c r="M49" s="163" t="str">
        <f t="shared" si="6"/>
        <v>D1207-72</v>
      </c>
      <c r="N49" s="163" t="str">
        <f t="shared" si="7"/>
        <v/>
      </c>
      <c r="O49" s="164"/>
      <c r="P49" s="164"/>
      <c r="Q49" s="164"/>
      <c r="R49" s="164"/>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6"/>
      <c r="FU49" s="156"/>
      <c r="FV49" s="156"/>
      <c r="FW49" s="156"/>
      <c r="FX49" s="156"/>
    </row>
    <row r="50" spans="1:180" ht="30">
      <c r="A50" s="1210" t="s">
        <v>1633</v>
      </c>
      <c r="B50" s="1211" t="s">
        <v>3306</v>
      </c>
      <c r="C50" s="1212">
        <v>41123</v>
      </c>
      <c r="D50" s="1213">
        <v>46600</v>
      </c>
      <c r="E50" s="1213" t="str">
        <f t="shared" ca="1" si="4"/>
        <v>VIGENTE</v>
      </c>
      <c r="F50" s="1213" t="str">
        <f t="shared" ca="1" si="5"/>
        <v>OK</v>
      </c>
      <c r="G50" s="1211" t="s">
        <v>1305</v>
      </c>
      <c r="H50" s="1214" t="s">
        <v>757</v>
      </c>
      <c r="I50" s="753" t="s">
        <v>3318</v>
      </c>
      <c r="J50" s="753" t="s">
        <v>761</v>
      </c>
      <c r="K50" s="998" t="s">
        <v>213</v>
      </c>
      <c r="L50" s="163"/>
      <c r="M50" s="163" t="str">
        <f t="shared" si="6"/>
        <v>D1208-83</v>
      </c>
      <c r="N50" s="163" t="str">
        <f t="shared" si="7"/>
        <v/>
      </c>
      <c r="O50" s="164"/>
      <c r="P50" s="164"/>
      <c r="Q50" s="164"/>
      <c r="R50" s="164"/>
    </row>
    <row r="51" spans="1:180" ht="30">
      <c r="A51" s="1215" t="s">
        <v>1642</v>
      </c>
      <c r="B51" s="1216" t="s">
        <v>1604</v>
      </c>
      <c r="C51" s="1217">
        <v>41123</v>
      </c>
      <c r="D51" s="1218">
        <v>44774</v>
      </c>
      <c r="E51" s="1218" t="str">
        <f t="shared" ca="1" si="4"/>
        <v>CADUCADO</v>
      </c>
      <c r="F51" s="1218" t="str">
        <f t="shared" ca="1" si="5"/>
        <v>ALERTA</v>
      </c>
      <c r="G51" s="1216" t="s">
        <v>1305</v>
      </c>
      <c r="H51" s="1219" t="s">
        <v>1605</v>
      </c>
      <c r="I51" s="1200" t="s">
        <v>3319</v>
      </c>
      <c r="J51" s="1199" t="s">
        <v>1607</v>
      </c>
      <c r="K51" s="1072" t="s">
        <v>1606</v>
      </c>
      <c r="L51" s="163"/>
      <c r="M51" s="163" t="str">
        <f t="shared" si="6"/>
        <v>D1208-84</v>
      </c>
      <c r="N51" s="163" t="str">
        <f t="shared" si="7"/>
        <v/>
      </c>
      <c r="O51" s="164"/>
      <c r="P51" s="164"/>
      <c r="Q51" s="164"/>
      <c r="R51" s="164"/>
    </row>
    <row r="52" spans="1:180" ht="30">
      <c r="A52" s="1204" t="s">
        <v>1633</v>
      </c>
      <c r="B52" s="188" t="s">
        <v>3305</v>
      </c>
      <c r="C52" s="189">
        <v>41123</v>
      </c>
      <c r="D52" s="190">
        <v>46600</v>
      </c>
      <c r="E52" s="190" t="str">
        <f t="shared" ca="1" si="4"/>
        <v>VIGENTE</v>
      </c>
      <c r="F52" s="190" t="str">
        <f t="shared" ca="1" si="5"/>
        <v>OK</v>
      </c>
      <c r="G52" s="188" t="s">
        <v>1305</v>
      </c>
      <c r="H52" s="191" t="s">
        <v>758</v>
      </c>
      <c r="I52" s="753" t="s">
        <v>760</v>
      </c>
      <c r="J52" s="753" t="s">
        <v>5215</v>
      </c>
      <c r="K52" s="998" t="s">
        <v>5216</v>
      </c>
      <c r="L52" s="163"/>
      <c r="M52" s="163" t="str">
        <f t="shared" si="6"/>
        <v>D1208-85</v>
      </c>
      <c r="N52" s="163" t="str">
        <f t="shared" si="7"/>
        <v/>
      </c>
      <c r="O52" s="164"/>
      <c r="P52" s="164"/>
      <c r="Q52" s="164"/>
      <c r="R52" s="164"/>
    </row>
    <row r="53" spans="1:180" ht="45">
      <c r="A53" s="1215" t="s">
        <v>1643</v>
      </c>
      <c r="B53" s="1216" t="s">
        <v>3304</v>
      </c>
      <c r="C53" s="1217">
        <v>41123</v>
      </c>
      <c r="D53" s="1218">
        <v>46600</v>
      </c>
      <c r="E53" s="1218" t="str">
        <f t="shared" ca="1" si="4"/>
        <v>VIGENTE</v>
      </c>
      <c r="F53" s="1218" t="str">
        <f t="shared" ca="1" si="5"/>
        <v>OK</v>
      </c>
      <c r="G53" s="1216" t="s">
        <v>1305</v>
      </c>
      <c r="H53" s="1219" t="s">
        <v>759</v>
      </c>
      <c r="I53" s="1202" t="s">
        <v>274</v>
      </c>
      <c r="J53" s="1202" t="s">
        <v>442</v>
      </c>
      <c r="K53" s="1072" t="s">
        <v>5640</v>
      </c>
      <c r="L53" s="163"/>
      <c r="M53" s="163" t="str">
        <f t="shared" si="6"/>
        <v>D1208-86</v>
      </c>
      <c r="N53" s="163" t="str">
        <f t="shared" si="7"/>
        <v/>
      </c>
      <c r="O53" s="164"/>
      <c r="P53" s="164"/>
      <c r="Q53" s="164"/>
      <c r="R53" s="164"/>
    </row>
    <row r="54" spans="1:180" ht="45">
      <c r="A54" s="1197" t="s">
        <v>1643</v>
      </c>
      <c r="B54" s="687" t="s">
        <v>3303</v>
      </c>
      <c r="C54" s="1207">
        <v>41123</v>
      </c>
      <c r="D54" s="689">
        <v>44774</v>
      </c>
      <c r="E54" s="689" t="str">
        <f t="shared" ca="1" si="4"/>
        <v>CADUCADO</v>
      </c>
      <c r="F54" s="689" t="str">
        <f t="shared" ca="1" si="5"/>
        <v>ALERTA</v>
      </c>
      <c r="G54" s="687" t="s">
        <v>1305</v>
      </c>
      <c r="H54" s="1202" t="s">
        <v>4607</v>
      </c>
      <c r="I54" s="1199" t="s">
        <v>4608</v>
      </c>
      <c r="J54" s="1200" t="s">
        <v>4609</v>
      </c>
      <c r="K54" s="1072" t="s">
        <v>5098</v>
      </c>
      <c r="L54" s="163"/>
      <c r="M54" s="163" t="str">
        <f t="shared" si="6"/>
        <v>D1208-87</v>
      </c>
      <c r="N54" s="163" t="str">
        <f t="shared" si="7"/>
        <v/>
      </c>
      <c r="O54" s="164"/>
      <c r="P54" s="164"/>
      <c r="Q54" s="164"/>
      <c r="R54" s="164"/>
    </row>
    <row r="55" spans="1:180" s="165" customFormat="1" ht="30">
      <c r="A55" s="1210" t="s">
        <v>1633</v>
      </c>
      <c r="B55" s="1211" t="s">
        <v>239</v>
      </c>
      <c r="C55" s="1212">
        <v>41137</v>
      </c>
      <c r="D55" s="1213">
        <v>44789</v>
      </c>
      <c r="E55" s="1213" t="str">
        <f t="shared" ca="1" si="4"/>
        <v>CADUCADO</v>
      </c>
      <c r="F55" s="1213" t="str">
        <f t="shared" ca="1" si="5"/>
        <v>ALERTA</v>
      </c>
      <c r="G55" s="1211" t="s">
        <v>1305</v>
      </c>
      <c r="H55" s="1214" t="s">
        <v>240</v>
      </c>
      <c r="I55" s="191" t="s">
        <v>3320</v>
      </c>
      <c r="J55" s="191" t="s">
        <v>646</v>
      </c>
      <c r="K55" s="998" t="s">
        <v>241</v>
      </c>
      <c r="L55" s="163"/>
      <c r="M55" s="163" t="str">
        <f t="shared" si="6"/>
        <v>D1208-88</v>
      </c>
      <c r="N55" s="163" t="str">
        <f t="shared" si="7"/>
        <v/>
      </c>
      <c r="O55" s="164"/>
      <c r="P55" s="164"/>
      <c r="Q55" s="164"/>
      <c r="R55" s="164"/>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c r="FG55" s="156"/>
      <c r="FH55" s="156"/>
      <c r="FI55" s="156"/>
      <c r="FJ55" s="156"/>
      <c r="FK55" s="156"/>
      <c r="FL55" s="156"/>
      <c r="FM55" s="156"/>
      <c r="FN55" s="156"/>
      <c r="FO55" s="156"/>
      <c r="FP55" s="156"/>
      <c r="FQ55" s="156"/>
      <c r="FR55" s="156"/>
      <c r="FS55" s="156"/>
      <c r="FT55" s="156"/>
      <c r="FU55" s="156"/>
      <c r="FV55" s="156"/>
      <c r="FW55" s="156"/>
      <c r="FX55" s="156"/>
    </row>
    <row r="56" spans="1:180" ht="30">
      <c r="A56" s="1204" t="s">
        <v>1633</v>
      </c>
      <c r="B56" s="188" t="s">
        <v>242</v>
      </c>
      <c r="C56" s="189">
        <v>41137</v>
      </c>
      <c r="D56" s="190">
        <v>44774</v>
      </c>
      <c r="E56" s="190" t="str">
        <f t="shared" ca="1" si="4"/>
        <v>CADUCADO</v>
      </c>
      <c r="F56" s="190" t="str">
        <f t="shared" ca="1" si="5"/>
        <v>ALERTA</v>
      </c>
      <c r="G56" s="188" t="s">
        <v>1305</v>
      </c>
      <c r="H56" s="191" t="s">
        <v>243</v>
      </c>
      <c r="I56" s="191" t="s">
        <v>269</v>
      </c>
      <c r="J56" s="191" t="s">
        <v>646</v>
      </c>
      <c r="K56" s="998" t="s">
        <v>244</v>
      </c>
      <c r="L56" s="163"/>
      <c r="M56" s="163" t="str">
        <f>IF(ISNUMBER(FIND("/",$B54,1)),MID($B54,1,FIND("/",$B54,1)-1),$B54)</f>
        <v>D1208-91</v>
      </c>
      <c r="N56" s="163" t="str">
        <f>IF(ISNUMBER(FIND("/",$B54,1)),MID($B54,FIND("/",$B54,1)+1,LEN($B54)),"")</f>
        <v/>
      </c>
      <c r="O56" s="164"/>
      <c r="P56" s="164"/>
      <c r="Q56" s="164"/>
      <c r="R56" s="164"/>
    </row>
    <row r="57" spans="1:180" ht="30">
      <c r="A57" s="1210" t="s">
        <v>1633</v>
      </c>
      <c r="B57" s="1211" t="s">
        <v>246</v>
      </c>
      <c r="C57" s="1212">
        <v>41137</v>
      </c>
      <c r="D57" s="1213">
        <v>44789</v>
      </c>
      <c r="E57" s="1213" t="str">
        <f t="shared" ca="1" si="4"/>
        <v>CADUCADO</v>
      </c>
      <c r="F57" s="1213" t="str">
        <f t="shared" ca="1" si="5"/>
        <v>ALERTA</v>
      </c>
      <c r="G57" s="1211" t="s">
        <v>1305</v>
      </c>
      <c r="H57" s="1214" t="s">
        <v>245</v>
      </c>
      <c r="I57" s="191" t="s">
        <v>3321</v>
      </c>
      <c r="J57" s="191" t="s">
        <v>646</v>
      </c>
      <c r="K57" s="998" t="s">
        <v>247</v>
      </c>
      <c r="L57" s="163"/>
      <c r="M57" s="163" t="e">
        <f>IF(ISNUMBER(FIND("/",#REF!,1)),MID(#REF!,1,FIND("/",#REF!,1)-1),#REF!)</f>
        <v>#REF!</v>
      </c>
      <c r="N57" s="163" t="str">
        <f>IF(ISNUMBER(FIND("/",#REF!,1)),MID(#REF!,FIND("/",#REF!,1)+1,LEN(#REF!)),"")</f>
        <v/>
      </c>
      <c r="O57" s="164"/>
      <c r="P57" s="164"/>
      <c r="Q57" s="164"/>
      <c r="R57" s="164"/>
    </row>
    <row r="58" spans="1:180" ht="45">
      <c r="A58" s="1197" t="s">
        <v>1643</v>
      </c>
      <c r="B58" s="687" t="s">
        <v>248</v>
      </c>
      <c r="C58" s="1207">
        <v>41137</v>
      </c>
      <c r="D58" s="689">
        <v>46600</v>
      </c>
      <c r="E58" s="689" t="str">
        <f t="shared" ca="1" si="4"/>
        <v>VIGENTE</v>
      </c>
      <c r="F58" s="689" t="str">
        <f t="shared" ca="1" si="5"/>
        <v>OK</v>
      </c>
      <c r="G58" s="687" t="s">
        <v>1305</v>
      </c>
      <c r="H58" s="1202" t="s">
        <v>4601</v>
      </c>
      <c r="I58" s="1202" t="s">
        <v>4602</v>
      </c>
      <c r="J58" s="1202" t="s">
        <v>3277</v>
      </c>
      <c r="K58" s="1072" t="s">
        <v>4603</v>
      </c>
      <c r="L58" s="163"/>
      <c r="M58" s="163" t="str">
        <f t="shared" ref="M58:M68" si="8">IF(ISNUMBER(FIND("/",$B55,1)),MID($B55,1,FIND("/",$B55,1)-1),$B55)</f>
        <v>D1208-93</v>
      </c>
      <c r="N58" s="163" t="str">
        <f t="shared" ref="N58:N68" si="9">IF(ISNUMBER(FIND("/",$B55,1)),MID($B55,FIND("/",$B55,1)+1,LEN($B55)),"")</f>
        <v/>
      </c>
      <c r="O58" s="164"/>
      <c r="P58" s="164"/>
      <c r="Q58" s="164"/>
      <c r="R58" s="164"/>
    </row>
    <row r="59" spans="1:180" ht="30">
      <c r="A59" s="1204" t="s">
        <v>1633</v>
      </c>
      <c r="B59" s="188" t="s">
        <v>253</v>
      </c>
      <c r="C59" s="189">
        <v>41137</v>
      </c>
      <c r="D59" s="190">
        <v>46600</v>
      </c>
      <c r="E59" s="190" t="str">
        <f t="shared" ca="1" si="4"/>
        <v>VIGENTE</v>
      </c>
      <c r="F59" s="190" t="str">
        <f t="shared" ca="1" si="5"/>
        <v>OK</v>
      </c>
      <c r="G59" s="188" t="s">
        <v>1305</v>
      </c>
      <c r="H59" s="191" t="s">
        <v>254</v>
      </c>
      <c r="I59" s="753" t="s">
        <v>270</v>
      </c>
      <c r="J59" s="753" t="s">
        <v>3313</v>
      </c>
      <c r="K59" s="998" t="s">
        <v>255</v>
      </c>
      <c r="L59" s="163"/>
      <c r="M59" s="163" t="str">
        <f t="shared" si="8"/>
        <v>D1208-94</v>
      </c>
      <c r="N59" s="163" t="str">
        <f t="shared" si="9"/>
        <v/>
      </c>
      <c r="O59" s="164"/>
      <c r="P59" s="164"/>
      <c r="Q59" s="164"/>
      <c r="R59" s="164"/>
    </row>
    <row r="60" spans="1:180" ht="45">
      <c r="A60" s="1197" t="s">
        <v>1643</v>
      </c>
      <c r="B60" s="687" t="s">
        <v>256</v>
      </c>
      <c r="C60" s="1207">
        <v>41137</v>
      </c>
      <c r="D60" s="689">
        <v>46600</v>
      </c>
      <c r="E60" s="689" t="str">
        <f t="shared" ca="1" si="4"/>
        <v>VIGENTE</v>
      </c>
      <c r="F60" s="689" t="str">
        <f t="shared" ca="1" si="5"/>
        <v>OK</v>
      </c>
      <c r="G60" s="687" t="s">
        <v>1305</v>
      </c>
      <c r="H60" s="1202" t="s">
        <v>4740</v>
      </c>
      <c r="I60" s="1202" t="s">
        <v>5792</v>
      </c>
      <c r="J60" s="1202" t="s">
        <v>4741</v>
      </c>
      <c r="K60" s="1072" t="s">
        <v>5791</v>
      </c>
      <c r="L60" s="163"/>
      <c r="M60" s="163" t="str">
        <f t="shared" si="8"/>
        <v>D1208-95</v>
      </c>
      <c r="N60" s="163" t="str">
        <f t="shared" si="9"/>
        <v/>
      </c>
      <c r="O60" s="164"/>
      <c r="P60" s="164"/>
      <c r="Q60" s="164"/>
      <c r="R60" s="164"/>
    </row>
    <row r="61" spans="1:180" ht="45">
      <c r="A61" s="1197" t="s">
        <v>1643</v>
      </c>
      <c r="B61" s="687" t="s">
        <v>258</v>
      </c>
      <c r="C61" s="1207">
        <v>41137</v>
      </c>
      <c r="D61" s="689">
        <v>46600</v>
      </c>
      <c r="E61" s="689" t="str">
        <f t="shared" ca="1" si="4"/>
        <v>VIGENTE</v>
      </c>
      <c r="F61" s="689" t="str">
        <f t="shared" ca="1" si="5"/>
        <v>OK</v>
      </c>
      <c r="G61" s="687" t="s">
        <v>1305</v>
      </c>
      <c r="H61" s="1202" t="s">
        <v>259</v>
      </c>
      <c r="I61" s="1202" t="s">
        <v>273</v>
      </c>
      <c r="J61" s="1202" t="s">
        <v>257</v>
      </c>
      <c r="K61" s="1072" t="s">
        <v>5563</v>
      </c>
      <c r="L61" s="163"/>
      <c r="M61" s="163" t="str">
        <f t="shared" si="8"/>
        <v>D1208-96</v>
      </c>
      <c r="N61" s="163" t="str">
        <f t="shared" si="9"/>
        <v/>
      </c>
      <c r="O61" s="164"/>
      <c r="P61" s="164"/>
      <c r="Q61" s="164"/>
      <c r="R61" s="164"/>
    </row>
    <row r="62" spans="1:180" ht="60">
      <c r="A62" s="1274" t="s">
        <v>2818</v>
      </c>
      <c r="B62" s="1840" t="s">
        <v>260</v>
      </c>
      <c r="C62" s="1841">
        <v>41137</v>
      </c>
      <c r="D62" s="1277">
        <v>46600</v>
      </c>
      <c r="E62" s="1277" t="str">
        <f t="shared" ca="1" si="4"/>
        <v>VIGENTE</v>
      </c>
      <c r="F62" s="1277" t="str">
        <f t="shared" ca="1" si="5"/>
        <v>OK</v>
      </c>
      <c r="G62" s="1275" t="s">
        <v>1305</v>
      </c>
      <c r="H62" s="1278" t="s">
        <v>5709</v>
      </c>
      <c r="I62" s="1273" t="s">
        <v>5710</v>
      </c>
      <c r="J62" s="1273" t="s">
        <v>5711</v>
      </c>
      <c r="K62" s="1463" t="s">
        <v>5712</v>
      </c>
      <c r="L62" s="163"/>
      <c r="M62" s="163" t="str">
        <f t="shared" si="8"/>
        <v>D1208-100</v>
      </c>
      <c r="N62" s="163" t="str">
        <f t="shared" si="9"/>
        <v/>
      </c>
      <c r="O62" s="164"/>
      <c r="P62" s="164"/>
      <c r="Q62" s="164"/>
      <c r="R62" s="164"/>
    </row>
    <row r="63" spans="1:180" ht="45">
      <c r="A63" s="1197" t="s">
        <v>1643</v>
      </c>
      <c r="B63" s="687" t="s">
        <v>261</v>
      </c>
      <c r="C63" s="1207">
        <v>41137</v>
      </c>
      <c r="D63" s="689">
        <v>44774</v>
      </c>
      <c r="E63" s="689" t="str">
        <f t="shared" ca="1" si="4"/>
        <v>CADUCADO</v>
      </c>
      <c r="F63" s="689" t="str">
        <f t="shared" ca="1" si="5"/>
        <v>ALERTA</v>
      </c>
      <c r="G63" s="687" t="s">
        <v>1305</v>
      </c>
      <c r="H63" s="1202" t="s">
        <v>4667</v>
      </c>
      <c r="I63" s="1202" t="s">
        <v>271</v>
      </c>
      <c r="J63" s="1202" t="s">
        <v>4220</v>
      </c>
      <c r="K63" s="1072" t="s">
        <v>4668</v>
      </c>
      <c r="L63" s="163"/>
      <c r="M63" s="163" t="str">
        <f t="shared" si="8"/>
        <v>D1208-101</v>
      </c>
      <c r="N63" s="163" t="str">
        <f t="shared" si="9"/>
        <v/>
      </c>
      <c r="O63" s="164"/>
      <c r="P63" s="164"/>
      <c r="Q63" s="164"/>
      <c r="R63" s="164"/>
    </row>
    <row r="64" spans="1:180" ht="45">
      <c r="A64" s="1197" t="s">
        <v>1643</v>
      </c>
      <c r="B64" s="687" t="s">
        <v>262</v>
      </c>
      <c r="C64" s="1207">
        <v>41137</v>
      </c>
      <c r="D64" s="689">
        <v>44774</v>
      </c>
      <c r="E64" s="689" t="str">
        <f t="shared" ca="1" si="4"/>
        <v>CADUCADO</v>
      </c>
      <c r="F64" s="689" t="str">
        <f t="shared" ca="1" si="5"/>
        <v>ALERTA</v>
      </c>
      <c r="G64" s="687" t="s">
        <v>1305</v>
      </c>
      <c r="H64" s="1202" t="s">
        <v>4201</v>
      </c>
      <c r="I64" s="1202" t="s">
        <v>4202</v>
      </c>
      <c r="J64" s="1202" t="s">
        <v>4203</v>
      </c>
      <c r="K64" s="1072" t="s">
        <v>4204</v>
      </c>
      <c r="L64" s="163"/>
      <c r="M64" s="163" t="str">
        <f t="shared" si="8"/>
        <v>D1208-102</v>
      </c>
      <c r="N64" s="163" t="str">
        <f t="shared" si="9"/>
        <v/>
      </c>
      <c r="O64" s="164"/>
      <c r="P64" s="164"/>
      <c r="Q64" s="164"/>
      <c r="R64" s="164"/>
    </row>
    <row r="65" spans="1:180" s="1283" customFormat="1" ht="45">
      <c r="A65" s="1197" t="s">
        <v>1643</v>
      </c>
      <c r="B65" s="687" t="s">
        <v>263</v>
      </c>
      <c r="C65" s="1207">
        <v>41137</v>
      </c>
      <c r="D65" s="689">
        <v>46600</v>
      </c>
      <c r="E65" s="689" t="str">
        <f t="shared" ca="1" si="4"/>
        <v>VIGENTE</v>
      </c>
      <c r="F65" s="689" t="str">
        <f t="shared" ca="1" si="5"/>
        <v>OK</v>
      </c>
      <c r="G65" s="687" t="s">
        <v>1305</v>
      </c>
      <c r="H65" s="1202" t="s">
        <v>4592</v>
      </c>
      <c r="I65" s="1202" t="s">
        <v>4593</v>
      </c>
      <c r="J65" s="1202" t="s">
        <v>3277</v>
      </c>
      <c r="K65" s="1072" t="s">
        <v>4594</v>
      </c>
      <c r="L65" s="163"/>
      <c r="M65" s="163" t="str">
        <f t="shared" si="8"/>
        <v>D1208-103</v>
      </c>
      <c r="N65" s="163" t="str">
        <f t="shared" si="9"/>
        <v/>
      </c>
      <c r="O65" s="164"/>
      <c r="P65" s="164"/>
      <c r="Q65" s="164"/>
      <c r="R65" s="1281"/>
      <c r="S65" s="1282"/>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2"/>
      <c r="DD65" s="1282"/>
      <c r="DE65" s="1282"/>
      <c r="DF65" s="1282"/>
      <c r="DG65" s="1282"/>
      <c r="DH65" s="1282"/>
      <c r="DI65" s="1282"/>
      <c r="DJ65" s="1282"/>
      <c r="DK65" s="1282"/>
      <c r="DL65" s="1282"/>
      <c r="DM65" s="1282"/>
      <c r="DN65" s="1282"/>
      <c r="DO65" s="1282"/>
      <c r="DP65" s="1282"/>
      <c r="DQ65" s="1282"/>
      <c r="DR65" s="1282"/>
      <c r="DS65" s="1282"/>
      <c r="DT65" s="1282"/>
      <c r="DU65" s="1282"/>
      <c r="DV65" s="1282"/>
      <c r="DW65" s="1282"/>
      <c r="DX65" s="1282"/>
      <c r="DY65" s="1282"/>
      <c r="DZ65" s="1282"/>
      <c r="EA65" s="1282"/>
      <c r="EB65" s="1282"/>
      <c r="EC65" s="1282"/>
      <c r="ED65" s="1282"/>
      <c r="EE65" s="1282"/>
      <c r="EF65" s="1282"/>
      <c r="EG65" s="1282"/>
      <c r="EH65" s="1282"/>
      <c r="EI65" s="1282"/>
      <c r="EJ65" s="1282"/>
      <c r="EK65" s="1282"/>
      <c r="EL65" s="1282"/>
      <c r="EM65" s="1282"/>
      <c r="EN65" s="1282"/>
      <c r="EO65" s="1282"/>
      <c r="EP65" s="1282"/>
      <c r="EQ65" s="1282"/>
      <c r="ER65" s="1282"/>
      <c r="ES65" s="1282"/>
      <c r="ET65" s="1282"/>
      <c r="EU65" s="1282"/>
      <c r="EV65" s="1282"/>
      <c r="EW65" s="1282"/>
      <c r="EX65" s="1282"/>
      <c r="EY65" s="1282"/>
      <c r="EZ65" s="1282"/>
      <c r="FA65" s="1282"/>
      <c r="FB65" s="1282"/>
      <c r="FC65" s="1282"/>
      <c r="FD65" s="1282"/>
      <c r="FE65" s="1282"/>
      <c r="FF65" s="1282"/>
      <c r="FG65" s="1282"/>
      <c r="FH65" s="1282"/>
      <c r="FI65" s="1282"/>
      <c r="FJ65" s="1282"/>
      <c r="FK65" s="1282"/>
      <c r="FL65" s="1282"/>
      <c r="FM65" s="1282"/>
      <c r="FN65" s="1282"/>
      <c r="FO65" s="1282"/>
      <c r="FP65" s="1282"/>
      <c r="FQ65" s="1282"/>
      <c r="FR65" s="1282"/>
      <c r="FS65" s="1282"/>
      <c r="FT65" s="1282"/>
      <c r="FU65" s="1282"/>
      <c r="FV65" s="1282"/>
      <c r="FW65" s="1282"/>
      <c r="FX65" s="1282"/>
    </row>
    <row r="66" spans="1:180" ht="60">
      <c r="A66" s="1215" t="s">
        <v>1643</v>
      </c>
      <c r="B66" s="1216" t="s">
        <v>264</v>
      </c>
      <c r="C66" s="1217">
        <v>41137</v>
      </c>
      <c r="D66" s="1218">
        <v>44774</v>
      </c>
      <c r="E66" s="1218" t="str">
        <f t="shared" ca="1" si="4"/>
        <v>CADUCADO</v>
      </c>
      <c r="F66" s="1218" t="str">
        <f t="shared" ca="1" si="5"/>
        <v>ALERTA</v>
      </c>
      <c r="G66" s="1216" t="s">
        <v>1305</v>
      </c>
      <c r="H66" s="1219" t="s">
        <v>265</v>
      </c>
      <c r="I66" s="1200" t="s">
        <v>272</v>
      </c>
      <c r="J66" s="1200" t="s">
        <v>267</v>
      </c>
      <c r="K66" s="1072" t="s">
        <v>266</v>
      </c>
      <c r="L66" s="163"/>
      <c r="M66" s="163" t="str">
        <f t="shared" si="8"/>
        <v>D1208-104</v>
      </c>
      <c r="N66" s="163" t="str">
        <f t="shared" si="9"/>
        <v/>
      </c>
      <c r="O66" s="164"/>
      <c r="P66" s="164"/>
      <c r="Q66" s="164"/>
      <c r="R66" s="164"/>
    </row>
    <row r="67" spans="1:180" s="165" customFormat="1" ht="45">
      <c r="A67" s="1197" t="s">
        <v>1643</v>
      </c>
      <c r="B67" s="687" t="s">
        <v>268</v>
      </c>
      <c r="C67" s="1207">
        <v>41137</v>
      </c>
      <c r="D67" s="689">
        <v>46600</v>
      </c>
      <c r="E67" s="689" t="str">
        <f t="shared" ca="1" si="4"/>
        <v>VIGENTE</v>
      </c>
      <c r="F67" s="689" t="str">
        <f t="shared" ca="1" si="5"/>
        <v>OK</v>
      </c>
      <c r="G67" s="687" t="s">
        <v>1305</v>
      </c>
      <c r="H67" s="1202" t="s">
        <v>4222</v>
      </c>
      <c r="I67" s="1200" t="s">
        <v>4223</v>
      </c>
      <c r="J67" s="1200" t="s">
        <v>4224</v>
      </c>
      <c r="K67" s="1201" t="s">
        <v>4225</v>
      </c>
      <c r="L67" s="163"/>
      <c r="M67" s="163" t="str">
        <f t="shared" si="8"/>
        <v>D1208-105</v>
      </c>
      <c r="N67" s="163" t="str">
        <f t="shared" si="9"/>
        <v/>
      </c>
      <c r="O67" s="164"/>
      <c r="P67" s="164"/>
      <c r="Q67" s="164"/>
      <c r="R67" s="164"/>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c r="EI67" s="156"/>
      <c r="EJ67" s="156"/>
      <c r="EK67" s="156"/>
      <c r="EL67" s="156"/>
      <c r="EM67" s="156"/>
      <c r="EN67" s="156"/>
      <c r="EO67" s="156"/>
      <c r="EP67" s="156"/>
      <c r="EQ67" s="156"/>
      <c r="ER67" s="156"/>
      <c r="ES67" s="156"/>
      <c r="ET67" s="156"/>
      <c r="EU67" s="156"/>
      <c r="EV67" s="156"/>
      <c r="EW67" s="156"/>
      <c r="EX67" s="156"/>
      <c r="EY67" s="156"/>
      <c r="EZ67" s="156"/>
      <c r="FA67" s="156"/>
      <c r="FB67" s="156"/>
      <c r="FC67" s="156"/>
      <c r="FD67" s="156"/>
      <c r="FE67" s="156"/>
      <c r="FF67" s="156"/>
      <c r="FG67" s="156"/>
      <c r="FH67" s="156"/>
      <c r="FI67" s="156"/>
      <c r="FJ67" s="156"/>
      <c r="FK67" s="156"/>
      <c r="FL67" s="156"/>
      <c r="FM67" s="156"/>
      <c r="FN67" s="156"/>
      <c r="FO67" s="156"/>
      <c r="FP67" s="156"/>
      <c r="FQ67" s="156"/>
      <c r="FR67" s="156"/>
      <c r="FS67" s="156"/>
      <c r="FT67" s="156"/>
      <c r="FU67" s="156"/>
      <c r="FV67" s="156"/>
      <c r="FW67" s="156"/>
      <c r="FX67" s="156"/>
    </row>
    <row r="68" spans="1:180" ht="45">
      <c r="A68" s="1204" t="s">
        <v>1633</v>
      </c>
      <c r="B68" s="188" t="s">
        <v>278</v>
      </c>
      <c r="C68" s="189">
        <v>41152</v>
      </c>
      <c r="D68" s="190">
        <v>46630</v>
      </c>
      <c r="E68" s="190" t="str">
        <f t="shared" ca="1" si="4"/>
        <v>VIGENTE</v>
      </c>
      <c r="F68" s="190" t="str">
        <f t="shared" ca="1" si="5"/>
        <v>OK</v>
      </c>
      <c r="G68" s="188" t="s">
        <v>1305</v>
      </c>
      <c r="H68" s="191" t="s">
        <v>3302</v>
      </c>
      <c r="I68" s="191" t="s">
        <v>5265</v>
      </c>
      <c r="J68" s="753" t="s">
        <v>5266</v>
      </c>
      <c r="K68" s="998" t="s">
        <v>5267</v>
      </c>
      <c r="L68" s="163"/>
      <c r="M68" s="163" t="str">
        <f t="shared" si="8"/>
        <v>D1208-106</v>
      </c>
      <c r="N68" s="163" t="str">
        <f t="shared" si="9"/>
        <v/>
      </c>
      <c r="O68" s="164"/>
      <c r="P68" s="164"/>
      <c r="Q68" s="164"/>
      <c r="R68" s="164"/>
    </row>
    <row r="69" spans="1:180" ht="30">
      <c r="A69" s="1197" t="s">
        <v>1643</v>
      </c>
      <c r="B69" s="687" t="s">
        <v>279</v>
      </c>
      <c r="C69" s="1207">
        <v>41152</v>
      </c>
      <c r="D69" s="689">
        <v>46600</v>
      </c>
      <c r="E69" s="689" t="str">
        <f t="shared" ca="1" si="4"/>
        <v>VIGENTE</v>
      </c>
      <c r="F69" s="689" t="str">
        <f t="shared" ca="1" si="5"/>
        <v>OK</v>
      </c>
      <c r="G69" s="687" t="s">
        <v>1305</v>
      </c>
      <c r="H69" s="1202" t="s">
        <v>284</v>
      </c>
      <c r="I69" s="1202" t="s">
        <v>285</v>
      </c>
      <c r="J69" s="1200" t="s">
        <v>5296</v>
      </c>
      <c r="K69" s="1201" t="s">
        <v>5297</v>
      </c>
      <c r="L69" s="163"/>
      <c r="M69" s="163" t="e">
        <f>IF(ISNUMBER(FIND("/",#REF!,1)),MID(#REF!,1,FIND("/",#REF!,1)-1),#REF!)</f>
        <v>#REF!</v>
      </c>
      <c r="N69" s="163" t="str">
        <f>IF(ISNUMBER(FIND("/",#REF!,1)),MID(#REF!,FIND("/",#REF!,1)+1,LEN(#REF!)),"")</f>
        <v/>
      </c>
      <c r="O69" s="164"/>
      <c r="P69" s="164"/>
      <c r="Q69" s="164"/>
      <c r="R69" s="164"/>
    </row>
    <row r="70" spans="1:180" ht="30">
      <c r="A70" s="1215" t="s">
        <v>1643</v>
      </c>
      <c r="B70" s="1216" t="s">
        <v>280</v>
      </c>
      <c r="C70" s="1217">
        <v>41152</v>
      </c>
      <c r="D70" s="1218">
        <v>44774</v>
      </c>
      <c r="E70" s="1218" t="str">
        <f t="shared" ca="1" si="4"/>
        <v>CADUCADO</v>
      </c>
      <c r="F70" s="1218" t="str">
        <f t="shared" ca="1" si="5"/>
        <v>ALERTA</v>
      </c>
      <c r="G70" s="1216" t="s">
        <v>1305</v>
      </c>
      <c r="H70" s="1219" t="s">
        <v>4544</v>
      </c>
      <c r="I70" s="1202" t="s">
        <v>286</v>
      </c>
      <c r="J70" s="1200" t="s">
        <v>4545</v>
      </c>
      <c r="K70" s="1072" t="s">
        <v>4546</v>
      </c>
      <c r="L70" s="163"/>
      <c r="M70" s="163" t="e">
        <f>IF(ISNUMBER(FIND("/",#REF!,1)),MID(#REF!,1,FIND("/",#REF!,1)-1),#REF!)</f>
        <v>#REF!</v>
      </c>
      <c r="N70" s="163" t="str">
        <f>IF(ISNUMBER(FIND("/",#REF!,1)),MID(#REF!,FIND("/",#REF!,1)+1,LEN(#REF!)),"")</f>
        <v/>
      </c>
      <c r="O70" s="164"/>
      <c r="P70" s="164"/>
      <c r="Q70" s="164"/>
      <c r="R70" s="164"/>
    </row>
    <row r="71" spans="1:180" ht="30">
      <c r="A71" s="1197" t="s">
        <v>1643</v>
      </c>
      <c r="B71" s="687" t="s">
        <v>281</v>
      </c>
      <c r="C71" s="1207">
        <v>41152</v>
      </c>
      <c r="D71" s="689">
        <v>46600</v>
      </c>
      <c r="E71" s="689" t="str">
        <f t="shared" ca="1" si="4"/>
        <v>VIGENTE</v>
      </c>
      <c r="F71" s="689" t="str">
        <f t="shared" ca="1" si="5"/>
        <v>OK</v>
      </c>
      <c r="G71" s="687" t="s">
        <v>1305</v>
      </c>
      <c r="H71" s="1202" t="s">
        <v>4573</v>
      </c>
      <c r="I71" s="1202" t="s">
        <v>287</v>
      </c>
      <c r="J71" s="1200" t="s">
        <v>3277</v>
      </c>
      <c r="K71" s="1072" t="s">
        <v>4574</v>
      </c>
      <c r="L71" s="163"/>
      <c r="M71" s="163" t="str">
        <f>IF(ISNUMBER(FIND("/",$B68,1)),MID($B68,1,FIND("/",$B68,1)-1),$B68)</f>
        <v>D1208-113</v>
      </c>
      <c r="N71" s="163" t="str">
        <f>IF(ISNUMBER(FIND("/",$B68,1)),MID($B68,FIND("/",$B68,1)+1,LEN($B68)),"")</f>
        <v/>
      </c>
      <c r="O71" s="164"/>
      <c r="P71" s="164"/>
      <c r="Q71" s="164"/>
      <c r="R71" s="164"/>
    </row>
    <row r="72" spans="1:180" s="165" customFormat="1" ht="30">
      <c r="A72" s="1204" t="s">
        <v>1633</v>
      </c>
      <c r="B72" s="188" t="s">
        <v>282</v>
      </c>
      <c r="C72" s="189">
        <v>41152</v>
      </c>
      <c r="D72" s="190">
        <v>46600</v>
      </c>
      <c r="E72" s="190" t="str">
        <f t="shared" ca="1" si="4"/>
        <v>VIGENTE</v>
      </c>
      <c r="F72" s="190" t="str">
        <f t="shared" ca="1" si="5"/>
        <v>OK</v>
      </c>
      <c r="G72" s="188" t="s">
        <v>1305</v>
      </c>
      <c r="H72" s="191" t="s">
        <v>288</v>
      </c>
      <c r="I72" s="191" t="s">
        <v>289</v>
      </c>
      <c r="J72" s="753" t="s">
        <v>768</v>
      </c>
      <c r="K72" s="998" t="s">
        <v>290</v>
      </c>
      <c r="L72" s="163"/>
      <c r="M72" s="163" t="str">
        <f>IF(ISNUMBER(FIND("/",$B69,1)),MID($B69,1,FIND("/",$B69,1)-1),$B69)</f>
        <v>D1208-114</v>
      </c>
      <c r="N72" s="163" t="str">
        <f>IF(ISNUMBER(FIND("/",$B69,1)),MID($B69,FIND("/",$B69,1)+1,LEN($B69)),"")</f>
        <v/>
      </c>
      <c r="O72" s="164"/>
      <c r="P72" s="164"/>
      <c r="Q72" s="164"/>
      <c r="R72" s="164"/>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row>
    <row r="73" spans="1:180" s="165" customFormat="1" ht="45">
      <c r="A73" s="1197" t="s">
        <v>1643</v>
      </c>
      <c r="B73" s="687" t="s">
        <v>283</v>
      </c>
      <c r="C73" s="1207">
        <v>41152</v>
      </c>
      <c r="D73" s="689">
        <v>46600</v>
      </c>
      <c r="E73" s="689" t="str">
        <f t="shared" ca="1" si="4"/>
        <v>VIGENTE</v>
      </c>
      <c r="F73" s="689" t="str">
        <f t="shared" ca="1" si="5"/>
        <v>OK</v>
      </c>
      <c r="G73" s="687" t="s">
        <v>1305</v>
      </c>
      <c r="H73" s="1202" t="s">
        <v>4554</v>
      </c>
      <c r="I73" s="1202" t="s">
        <v>4555</v>
      </c>
      <c r="J73" s="1200" t="s">
        <v>4556</v>
      </c>
      <c r="K73" s="1201" t="s">
        <v>4557</v>
      </c>
      <c r="L73" s="163"/>
      <c r="M73" s="163" t="str">
        <f>IF(ISNUMBER(FIND("/",$B70,1)),MID($B70,1,FIND("/",$B70,1)-1),$B70)</f>
        <v>D1208-115</v>
      </c>
      <c r="N73" s="163" t="str">
        <f>IF(ISNUMBER(FIND("/",$B70,1)),MID($B70,FIND("/",$B70,1)+1,LEN($B70)),"")</f>
        <v/>
      </c>
      <c r="O73" s="164"/>
      <c r="P73" s="164"/>
      <c r="Q73" s="164"/>
      <c r="R73" s="164"/>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6"/>
      <c r="FU73" s="156"/>
      <c r="FV73" s="156"/>
      <c r="FW73" s="156"/>
      <c r="FX73" s="156"/>
    </row>
    <row r="74" spans="1:180" s="165" customFormat="1" ht="45" customHeight="1">
      <c r="A74" s="1210" t="s">
        <v>1633</v>
      </c>
      <c r="B74" s="1211" t="s">
        <v>326</v>
      </c>
      <c r="C74" s="1212">
        <v>41169</v>
      </c>
      <c r="D74" s="1213">
        <v>44821</v>
      </c>
      <c r="E74" s="1213" t="str">
        <f t="shared" ca="1" si="4"/>
        <v>CADUCADO</v>
      </c>
      <c r="F74" s="1213" t="str">
        <f t="shared" ca="1" si="5"/>
        <v>ALERTA</v>
      </c>
      <c r="G74" s="1211" t="s">
        <v>1305</v>
      </c>
      <c r="H74" s="1214" t="s">
        <v>291</v>
      </c>
      <c r="I74" s="192" t="s">
        <v>3327</v>
      </c>
      <c r="J74" s="1206" t="s">
        <v>294</v>
      </c>
      <c r="K74" s="1000">
        <v>20737593</v>
      </c>
      <c r="L74" s="163"/>
      <c r="M74" s="163" t="str">
        <f>IF(ISNUMBER(FIND("/",$B72,1)),MID($B72,1,FIND("/",$B72,1)-1),$B72)</f>
        <v>D1208-117</v>
      </c>
      <c r="N74" s="163" t="str">
        <f>IF(ISNUMBER(FIND("/",$B72,1)),MID($B72,FIND("/",$B72,1)+1,LEN($B72)),"")</f>
        <v/>
      </c>
      <c r="O74" s="164"/>
      <c r="P74" s="164"/>
      <c r="Q74" s="164"/>
      <c r="R74" s="164"/>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row>
    <row r="75" spans="1:180" s="165" customFormat="1" ht="30">
      <c r="A75" s="1204" t="s">
        <v>1633</v>
      </c>
      <c r="B75" s="188" t="s">
        <v>325</v>
      </c>
      <c r="C75" s="685">
        <v>41169</v>
      </c>
      <c r="D75" s="190">
        <v>44805</v>
      </c>
      <c r="E75" s="190" t="str">
        <f t="shared" ca="1" si="4"/>
        <v>CADUCADO</v>
      </c>
      <c r="F75" s="190" t="str">
        <f t="shared" ca="1" si="5"/>
        <v>ALERTA</v>
      </c>
      <c r="G75" s="188" t="s">
        <v>1305</v>
      </c>
      <c r="H75" s="686" t="s">
        <v>292</v>
      </c>
      <c r="I75" s="686" t="s">
        <v>4816</v>
      </c>
      <c r="J75" s="191" t="s">
        <v>293</v>
      </c>
      <c r="K75" s="998">
        <v>11208764</v>
      </c>
      <c r="L75" s="163"/>
      <c r="M75" s="163" t="e">
        <f>IF(ISNUMBER(FIND("/",#REF!,1)),MID(#REF!,1,FIND("/",#REF!,1)-1),#REF!)</f>
        <v>#REF!</v>
      </c>
      <c r="N75" s="163" t="str">
        <f>IF(ISNUMBER(FIND("/",#REF!,1)),MID(#REF!,FIND("/",#REF!,1)+1,LEN(#REF!)),"")</f>
        <v/>
      </c>
      <c r="O75" s="164"/>
      <c r="P75" s="164"/>
      <c r="Q75" s="164"/>
      <c r="R75" s="164"/>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c r="EL75" s="156"/>
      <c r="EM75" s="156"/>
      <c r="EN75" s="156"/>
      <c r="EO75" s="156"/>
      <c r="EP75" s="156"/>
      <c r="EQ75" s="156"/>
      <c r="ER75" s="156"/>
      <c r="ES75" s="156"/>
      <c r="ET75" s="156"/>
      <c r="EU75" s="156"/>
      <c r="EV75" s="156"/>
      <c r="EW75" s="156"/>
      <c r="EX75" s="156"/>
      <c r="EY75" s="156"/>
      <c r="EZ75" s="156"/>
      <c r="FA75" s="156"/>
      <c r="FB75" s="156"/>
      <c r="FC75" s="156"/>
      <c r="FD75" s="156"/>
      <c r="FE75" s="156"/>
      <c r="FF75" s="156"/>
      <c r="FG75" s="156"/>
      <c r="FH75" s="156"/>
      <c r="FI75" s="156"/>
      <c r="FJ75" s="156"/>
      <c r="FK75" s="156"/>
      <c r="FL75" s="156"/>
      <c r="FM75" s="156"/>
      <c r="FN75" s="156"/>
      <c r="FO75" s="156"/>
      <c r="FP75" s="156"/>
      <c r="FQ75" s="156"/>
      <c r="FR75" s="156"/>
      <c r="FS75" s="156"/>
      <c r="FT75" s="156"/>
      <c r="FU75" s="156"/>
      <c r="FV75" s="156"/>
      <c r="FW75" s="156"/>
      <c r="FX75" s="156"/>
    </row>
    <row r="76" spans="1:180" s="156" customFormat="1" ht="30">
      <c r="A76" s="1210" t="s">
        <v>1633</v>
      </c>
      <c r="B76" s="1211" t="s">
        <v>322</v>
      </c>
      <c r="C76" s="1212">
        <v>41185</v>
      </c>
      <c r="D76" s="1213">
        <v>44835</v>
      </c>
      <c r="E76" s="1213" t="str">
        <f t="shared" ca="1" si="4"/>
        <v>CADUCADO</v>
      </c>
      <c r="F76" s="1213" t="str">
        <f t="shared" ca="1" si="5"/>
        <v>ALERTA</v>
      </c>
      <c r="G76" s="1211" t="s">
        <v>1305</v>
      </c>
      <c r="H76" s="1214" t="s">
        <v>327</v>
      </c>
      <c r="I76" s="192" t="s">
        <v>328</v>
      </c>
      <c r="J76" s="1206" t="s">
        <v>329</v>
      </c>
      <c r="K76" s="1000">
        <v>11622773</v>
      </c>
      <c r="L76" s="163"/>
      <c r="M76" s="163" t="str">
        <f t="shared" ref="M76:M99" si="10">IF(ISNUMBER(FIND("/",$B73,1)),MID($B73,1,FIND("/",$B73,1)-1),$B73)</f>
        <v>D1208-119</v>
      </c>
      <c r="N76" s="163" t="str">
        <f t="shared" ref="N76:N99" si="11">IF(ISNUMBER(FIND("/",$B73,1)),MID($B73,FIND("/",$B73,1)+1,LEN($B73)),"")</f>
        <v/>
      </c>
      <c r="O76" s="164"/>
      <c r="P76" s="164"/>
      <c r="Q76" s="164"/>
      <c r="R76" s="164"/>
    </row>
    <row r="77" spans="1:180" s="165" customFormat="1" ht="30">
      <c r="A77" s="1215" t="s">
        <v>1643</v>
      </c>
      <c r="B77" s="1216" t="s">
        <v>323</v>
      </c>
      <c r="C77" s="1217">
        <v>41185</v>
      </c>
      <c r="D77" s="1218">
        <v>44835</v>
      </c>
      <c r="E77" s="1218" t="str">
        <f t="shared" ca="1" si="4"/>
        <v>CADUCADO</v>
      </c>
      <c r="F77" s="1218" t="str">
        <f t="shared" ca="1" si="5"/>
        <v>ALERTA</v>
      </c>
      <c r="G77" s="1216" t="s">
        <v>1305</v>
      </c>
      <c r="H77" s="1219" t="s">
        <v>332</v>
      </c>
      <c r="I77" s="1200" t="s">
        <v>333</v>
      </c>
      <c r="J77" s="1200" t="s">
        <v>334</v>
      </c>
      <c r="K77" s="1201" t="s">
        <v>335</v>
      </c>
      <c r="L77" s="163"/>
      <c r="M77" s="163" t="str">
        <f t="shared" si="10"/>
        <v>D1209-125</v>
      </c>
      <c r="N77" s="163" t="str">
        <f t="shared" si="11"/>
        <v/>
      </c>
      <c r="O77" s="164"/>
      <c r="P77" s="164"/>
      <c r="Q77" s="164"/>
      <c r="R77" s="164"/>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6"/>
      <c r="FV77" s="156"/>
      <c r="FW77" s="156"/>
      <c r="FX77" s="156"/>
    </row>
    <row r="78" spans="1:180" s="165" customFormat="1" ht="45">
      <c r="A78" s="1215" t="s">
        <v>1643</v>
      </c>
      <c r="B78" s="1216" t="s">
        <v>324</v>
      </c>
      <c r="C78" s="1217">
        <v>41185</v>
      </c>
      <c r="D78" s="1218">
        <v>46661</v>
      </c>
      <c r="E78" s="1218" t="str">
        <f t="shared" ca="1" si="4"/>
        <v>VIGENTE</v>
      </c>
      <c r="F78" s="1218" t="str">
        <f t="shared" ca="1" si="5"/>
        <v>OK</v>
      </c>
      <c r="G78" s="1216" t="s">
        <v>1306</v>
      </c>
      <c r="H78" s="1219" t="s">
        <v>4749</v>
      </c>
      <c r="I78" s="1200" t="s">
        <v>4750</v>
      </c>
      <c r="J78" s="1200" t="s">
        <v>442</v>
      </c>
      <c r="K78" s="1201" t="s">
        <v>5474</v>
      </c>
      <c r="L78" s="163"/>
      <c r="M78" s="163" t="str">
        <f t="shared" si="10"/>
        <v>D1209-126</v>
      </c>
      <c r="N78" s="163" t="str">
        <f t="shared" si="11"/>
        <v/>
      </c>
      <c r="O78" s="164"/>
      <c r="P78" s="164"/>
      <c r="Q78" s="164"/>
      <c r="R78" s="164"/>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6"/>
      <c r="FV78" s="156"/>
      <c r="FW78" s="156"/>
      <c r="FX78" s="156"/>
    </row>
    <row r="79" spans="1:180" s="165" customFormat="1" ht="30">
      <c r="A79" s="1210" t="s">
        <v>1633</v>
      </c>
      <c r="B79" s="1211" t="s">
        <v>330</v>
      </c>
      <c r="C79" s="1212">
        <v>41185</v>
      </c>
      <c r="D79" s="1213">
        <v>44835</v>
      </c>
      <c r="E79" s="1213" t="str">
        <f t="shared" ref="E79:E121" ca="1" si="12">IF(D79&lt;=$T$2,"CADUCADO","VIGENTE")</f>
        <v>CADUCADO</v>
      </c>
      <c r="F79" s="1213" t="str">
        <f t="shared" ref="F79:F121" ca="1" si="13">IF($T$2&gt;=(EDATE(D79,-4)),"ALERTA","OK")</f>
        <v>ALERTA</v>
      </c>
      <c r="G79" s="1211" t="s">
        <v>1305</v>
      </c>
      <c r="H79" s="1214" t="s">
        <v>338</v>
      </c>
      <c r="I79" s="192" t="s">
        <v>336</v>
      </c>
      <c r="J79" s="1206" t="s">
        <v>337</v>
      </c>
      <c r="K79" s="1000">
        <v>11200658</v>
      </c>
      <c r="L79" s="163"/>
      <c r="M79" s="163" t="str">
        <f t="shared" si="10"/>
        <v>D1210-129</v>
      </c>
      <c r="N79" s="163" t="str">
        <f t="shared" si="11"/>
        <v/>
      </c>
      <c r="O79" s="164"/>
      <c r="P79" s="164"/>
      <c r="Q79" s="164"/>
      <c r="R79" s="164"/>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row>
    <row r="80" spans="1:180" s="165" customFormat="1" ht="30">
      <c r="A80" s="1210" t="s">
        <v>1633</v>
      </c>
      <c r="B80" s="1211" t="s">
        <v>331</v>
      </c>
      <c r="C80" s="1212">
        <v>41185</v>
      </c>
      <c r="D80" s="1213">
        <v>44835</v>
      </c>
      <c r="E80" s="1213" t="str">
        <f t="shared" ca="1" si="12"/>
        <v>CADUCADO</v>
      </c>
      <c r="F80" s="1213" t="str">
        <f t="shared" ca="1" si="13"/>
        <v>ALERTA</v>
      </c>
      <c r="G80" s="1211" t="s">
        <v>1305</v>
      </c>
      <c r="H80" s="1214" t="s">
        <v>3322</v>
      </c>
      <c r="I80" s="192" t="s">
        <v>339</v>
      </c>
      <c r="J80" s="192" t="s">
        <v>340</v>
      </c>
      <c r="K80" s="998" t="s">
        <v>341</v>
      </c>
      <c r="L80" s="163"/>
      <c r="M80" s="163" t="str">
        <f t="shared" si="10"/>
        <v>D1210-130</v>
      </c>
      <c r="N80" s="163" t="str">
        <f t="shared" si="11"/>
        <v/>
      </c>
      <c r="O80" s="164"/>
      <c r="P80" s="164"/>
      <c r="Q80" s="164"/>
      <c r="R80" s="164"/>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row>
    <row r="81" spans="1:180" s="165" customFormat="1" ht="45">
      <c r="A81" s="1197" t="s">
        <v>1643</v>
      </c>
      <c r="B81" s="691" t="s">
        <v>415</v>
      </c>
      <c r="C81" s="1207">
        <v>41248</v>
      </c>
      <c r="D81" s="689">
        <v>46722</v>
      </c>
      <c r="E81" s="689" t="str">
        <f t="shared" ca="1" si="12"/>
        <v>VIGENTE</v>
      </c>
      <c r="F81" s="689" t="str">
        <f t="shared" ca="1" si="13"/>
        <v>OK</v>
      </c>
      <c r="G81" s="691" t="s">
        <v>1306</v>
      </c>
      <c r="H81" s="1202" t="s">
        <v>5472</v>
      </c>
      <c r="I81" s="1202" t="s">
        <v>3368</v>
      </c>
      <c r="J81" s="1200" t="s">
        <v>3367</v>
      </c>
      <c r="K81" s="1201" t="s">
        <v>2623</v>
      </c>
      <c r="L81" s="163"/>
      <c r="M81" s="163" t="str">
        <f>IF(ISNUMBER(FIND("/",$B78,1)),MID($B78,1,FIND("/",$B78,1)-1),$B78)</f>
        <v>D1210-132</v>
      </c>
      <c r="N81" s="163" t="str">
        <f>IF(ISNUMBER(FIND("/",$B78,1)),MID($B78,FIND("/",$B78,1)+1,LEN($B78)),"")</f>
        <v/>
      </c>
      <c r="O81" s="164"/>
      <c r="P81" s="164"/>
      <c r="Q81" s="164"/>
      <c r="R81" s="164"/>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6"/>
      <c r="FV81" s="156"/>
      <c r="FW81" s="156"/>
      <c r="FX81" s="156"/>
    </row>
    <row r="82" spans="1:180" s="165" customFormat="1" ht="45">
      <c r="A82" s="1197" t="s">
        <v>1643</v>
      </c>
      <c r="B82" s="691" t="s">
        <v>416</v>
      </c>
      <c r="C82" s="1207">
        <v>41248</v>
      </c>
      <c r="D82" s="689">
        <v>47088</v>
      </c>
      <c r="E82" s="689" t="str">
        <f t="shared" ca="1" si="12"/>
        <v>VIGENTE</v>
      </c>
      <c r="F82" s="689" t="str">
        <f t="shared" ca="1" si="13"/>
        <v>OK</v>
      </c>
      <c r="G82" s="691" t="s">
        <v>1305</v>
      </c>
      <c r="H82" s="1202" t="s">
        <v>4561</v>
      </c>
      <c r="I82" s="1200" t="s">
        <v>417</v>
      </c>
      <c r="J82" s="1200" t="s">
        <v>3367</v>
      </c>
      <c r="K82" s="1072" t="s">
        <v>4984</v>
      </c>
      <c r="L82" s="163"/>
      <c r="M82" s="163" t="str">
        <f>IF(ISNUMBER(FIND("/",$B79,1)),MID($B79,1,FIND("/",$B79,1)-1),$B79)</f>
        <v>D1210-137</v>
      </c>
      <c r="N82" s="163" t="str">
        <f>IF(ISNUMBER(FIND("/",$B79,1)),MID($B79,FIND("/",$B79,1)+1,LEN($B79)),"")</f>
        <v/>
      </c>
      <c r="O82" s="164"/>
      <c r="P82" s="164"/>
      <c r="Q82" s="164"/>
      <c r="R82" s="164"/>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6"/>
      <c r="FV82" s="156"/>
      <c r="FW82" s="156"/>
      <c r="FX82" s="156"/>
    </row>
    <row r="83" spans="1:180" s="165" customFormat="1" ht="45">
      <c r="A83" s="1197" t="s">
        <v>1643</v>
      </c>
      <c r="B83" s="691" t="s">
        <v>419</v>
      </c>
      <c r="C83" s="1207">
        <v>41248</v>
      </c>
      <c r="D83" s="689">
        <v>46726</v>
      </c>
      <c r="E83" s="689" t="str">
        <f t="shared" ca="1" si="12"/>
        <v>VIGENTE</v>
      </c>
      <c r="F83" s="689" t="str">
        <f t="shared" ca="1" si="13"/>
        <v>OK</v>
      </c>
      <c r="G83" s="691" t="s">
        <v>1305</v>
      </c>
      <c r="H83" s="1202" t="s">
        <v>4207</v>
      </c>
      <c r="I83" s="1199" t="s">
        <v>4208</v>
      </c>
      <c r="J83" s="1200" t="s">
        <v>5470</v>
      </c>
      <c r="K83" s="1201" t="s">
        <v>5471</v>
      </c>
      <c r="L83" s="163"/>
      <c r="M83" s="163" t="str">
        <f>IF(ISNUMBER(FIND("/",$B80,1)),MID($B80,1,FIND("/",$B80,1)-1),$B80)</f>
        <v>D1210-138</v>
      </c>
      <c r="N83" s="163" t="str">
        <f>IF(ISNUMBER(FIND("/",$B80,1)),MID($B80,FIND("/",$B80,1)+1,LEN($B80)),"")</f>
        <v/>
      </c>
      <c r="O83" s="164"/>
      <c r="P83" s="164"/>
      <c r="Q83" s="164"/>
      <c r="R83" s="164"/>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6"/>
      <c r="FV83" s="156"/>
      <c r="FW83" s="156"/>
      <c r="FX83" s="156"/>
    </row>
    <row r="84" spans="1:180" s="155" customFormat="1" ht="46.5" customHeight="1">
      <c r="A84" s="1197" t="s">
        <v>1643</v>
      </c>
      <c r="B84" s="691" t="s">
        <v>421</v>
      </c>
      <c r="C84" s="1207">
        <v>41248</v>
      </c>
      <c r="D84" s="689">
        <v>46722</v>
      </c>
      <c r="E84" s="689" t="str">
        <f t="shared" ca="1" si="12"/>
        <v>VIGENTE</v>
      </c>
      <c r="F84" s="689" t="str">
        <f t="shared" ca="1" si="13"/>
        <v>OK</v>
      </c>
      <c r="G84" s="691" t="s">
        <v>1305</v>
      </c>
      <c r="H84" s="1202" t="s">
        <v>4503</v>
      </c>
      <c r="I84" s="1199" t="s">
        <v>4504</v>
      </c>
      <c r="J84" s="1200" t="s">
        <v>420</v>
      </c>
      <c r="K84" s="1201" t="s">
        <v>5473</v>
      </c>
      <c r="L84" s="163"/>
      <c r="M84" s="163" t="str">
        <f t="shared" si="10"/>
        <v>D1212-159</v>
      </c>
      <c r="N84" s="163" t="str">
        <f t="shared" si="11"/>
        <v/>
      </c>
      <c r="O84" s="164"/>
      <c r="P84" s="164"/>
      <c r="Q84" s="164"/>
      <c r="R84" s="164"/>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6"/>
      <c r="FV84" s="156"/>
      <c r="FW84" s="156"/>
      <c r="FX84" s="156"/>
    </row>
    <row r="85" spans="1:180" s="165" customFormat="1" ht="30">
      <c r="A85" s="1204" t="s">
        <v>1633</v>
      </c>
      <c r="B85" s="193" t="s">
        <v>422</v>
      </c>
      <c r="C85" s="189">
        <v>41256</v>
      </c>
      <c r="D85" s="190">
        <v>44896</v>
      </c>
      <c r="E85" s="190" t="str">
        <f t="shared" ca="1" si="12"/>
        <v>CADUCADO</v>
      </c>
      <c r="F85" s="190" t="str">
        <f t="shared" ca="1" si="13"/>
        <v>ALERTA</v>
      </c>
      <c r="G85" s="193" t="s">
        <v>1305</v>
      </c>
      <c r="H85" s="191" t="s">
        <v>423</v>
      </c>
      <c r="I85" s="192" t="s">
        <v>424</v>
      </c>
      <c r="J85" s="192" t="s">
        <v>646</v>
      </c>
      <c r="K85" s="1000" t="s">
        <v>529</v>
      </c>
      <c r="L85" s="163"/>
      <c r="M85" s="163" t="str">
        <f t="shared" si="10"/>
        <v>D1212-160</v>
      </c>
      <c r="N85" s="163" t="str">
        <f t="shared" si="11"/>
        <v/>
      </c>
      <c r="O85" s="164"/>
      <c r="P85" s="164"/>
      <c r="Q85" s="164"/>
      <c r="R85" s="164"/>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row>
    <row r="86" spans="1:180" s="165" customFormat="1" ht="30">
      <c r="A86" s="1204" t="s">
        <v>1633</v>
      </c>
      <c r="B86" s="193" t="s">
        <v>425</v>
      </c>
      <c r="C86" s="189">
        <v>41256</v>
      </c>
      <c r="D86" s="190">
        <v>46722</v>
      </c>
      <c r="E86" s="190" t="str">
        <f t="shared" ca="1" si="12"/>
        <v>VIGENTE</v>
      </c>
      <c r="F86" s="190" t="str">
        <f t="shared" ca="1" si="13"/>
        <v>OK</v>
      </c>
      <c r="G86" s="193" t="s">
        <v>1305</v>
      </c>
      <c r="H86" s="191" t="s">
        <v>62</v>
      </c>
      <c r="I86" s="192" t="s">
        <v>426</v>
      </c>
      <c r="J86" s="192" t="s">
        <v>5479</v>
      </c>
      <c r="K86" s="998" t="s">
        <v>5481</v>
      </c>
      <c r="L86" s="163"/>
      <c r="M86" s="163" t="str">
        <f t="shared" si="10"/>
        <v>D1212-164</v>
      </c>
      <c r="N86" s="163" t="str">
        <f t="shared" si="11"/>
        <v/>
      </c>
      <c r="O86" s="164"/>
      <c r="P86" s="164"/>
      <c r="Q86" s="164"/>
      <c r="R86" s="164"/>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6"/>
      <c r="FV86" s="156"/>
      <c r="FW86" s="156"/>
      <c r="FX86" s="156"/>
    </row>
    <row r="87" spans="1:180" s="165" customFormat="1" ht="51" customHeight="1">
      <c r="A87" s="1204" t="s">
        <v>1633</v>
      </c>
      <c r="B87" s="193" t="s">
        <v>61</v>
      </c>
      <c r="C87" s="189">
        <v>41284</v>
      </c>
      <c r="D87" s="190">
        <v>44927</v>
      </c>
      <c r="E87" s="190" t="str">
        <f t="shared" ca="1" si="12"/>
        <v>CADUCADO</v>
      </c>
      <c r="F87" s="190" t="str">
        <f t="shared" ca="1" si="13"/>
        <v>ALERTA</v>
      </c>
      <c r="G87" s="193" t="s">
        <v>1305</v>
      </c>
      <c r="H87" s="191" t="s">
        <v>633</v>
      </c>
      <c r="I87" s="192" t="s">
        <v>60</v>
      </c>
      <c r="J87" s="192" t="s">
        <v>774</v>
      </c>
      <c r="K87" s="998" t="s">
        <v>5480</v>
      </c>
      <c r="L87" s="163"/>
      <c r="M87" s="163" t="str">
        <f t="shared" si="10"/>
        <v>D1212-166</v>
      </c>
      <c r="N87" s="163" t="str">
        <f t="shared" si="11"/>
        <v/>
      </c>
      <c r="O87" s="164"/>
      <c r="P87" s="164"/>
      <c r="Q87" s="164"/>
      <c r="R87" s="164"/>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6"/>
      <c r="EZ87" s="156"/>
      <c r="FA87" s="156"/>
      <c r="FB87" s="156"/>
      <c r="FC87" s="156"/>
      <c r="FD87" s="156"/>
      <c r="FE87" s="156"/>
      <c r="FF87" s="156"/>
      <c r="FG87" s="156"/>
      <c r="FH87" s="156"/>
      <c r="FI87" s="156"/>
      <c r="FJ87" s="156"/>
      <c r="FK87" s="156"/>
      <c r="FL87" s="156"/>
      <c r="FM87" s="156"/>
      <c r="FN87" s="156"/>
      <c r="FO87" s="156"/>
      <c r="FP87" s="156"/>
      <c r="FQ87" s="156"/>
      <c r="FR87" s="156"/>
      <c r="FS87" s="156"/>
      <c r="FT87" s="156"/>
      <c r="FU87" s="156"/>
      <c r="FV87" s="156"/>
      <c r="FW87" s="156"/>
      <c r="FX87" s="156"/>
    </row>
    <row r="88" spans="1:180" s="165" customFormat="1" ht="30">
      <c r="A88" s="1204" t="s">
        <v>1633</v>
      </c>
      <c r="B88" s="193" t="s">
        <v>55</v>
      </c>
      <c r="C88" s="189">
        <v>41284</v>
      </c>
      <c r="D88" s="190">
        <v>44927</v>
      </c>
      <c r="E88" s="190" t="str">
        <f t="shared" ca="1" si="12"/>
        <v>CADUCADO</v>
      </c>
      <c r="F88" s="190" t="str">
        <f t="shared" ca="1" si="13"/>
        <v>ALERTA</v>
      </c>
      <c r="G88" s="193" t="s">
        <v>1305</v>
      </c>
      <c r="H88" s="191" t="s">
        <v>53</v>
      </c>
      <c r="I88" s="192" t="s">
        <v>63</v>
      </c>
      <c r="J88" s="1206" t="s">
        <v>54</v>
      </c>
      <c r="K88" s="1000">
        <v>11126679</v>
      </c>
      <c r="L88" s="163"/>
      <c r="M88" s="163" t="str">
        <f t="shared" si="10"/>
        <v>D1212-170</v>
      </c>
      <c r="N88" s="163" t="str">
        <f t="shared" si="11"/>
        <v/>
      </c>
      <c r="O88" s="164"/>
      <c r="P88" s="164"/>
      <c r="Q88" s="164"/>
      <c r="R88" s="164"/>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row>
    <row r="89" spans="1:180" s="165" customFormat="1" ht="30">
      <c r="A89" s="1204" t="s">
        <v>1633</v>
      </c>
      <c r="B89" s="188" t="s">
        <v>65</v>
      </c>
      <c r="C89" s="189">
        <v>41311</v>
      </c>
      <c r="D89" s="1177">
        <v>44958</v>
      </c>
      <c r="E89" s="1177" t="str">
        <f t="shared" ca="1" si="12"/>
        <v>CADUCADO</v>
      </c>
      <c r="F89" s="1177" t="str">
        <f t="shared" ca="1" si="13"/>
        <v>ALERTA</v>
      </c>
      <c r="G89" s="188" t="s">
        <v>1305</v>
      </c>
      <c r="H89" s="191" t="s">
        <v>66</v>
      </c>
      <c r="I89" s="192" t="s">
        <v>67</v>
      </c>
      <c r="J89" s="192" t="s">
        <v>293</v>
      </c>
      <c r="K89" s="1000">
        <v>10745120</v>
      </c>
      <c r="L89" s="163"/>
      <c r="M89" s="163" t="str">
        <f t="shared" si="10"/>
        <v>D1212-171</v>
      </c>
      <c r="N89" s="163" t="str">
        <f t="shared" si="11"/>
        <v/>
      </c>
      <c r="O89" s="164"/>
      <c r="P89" s="164"/>
      <c r="Q89" s="164"/>
      <c r="R89" s="164"/>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row>
    <row r="90" spans="1:180" s="165" customFormat="1" ht="45">
      <c r="A90" s="1197" t="s">
        <v>1643</v>
      </c>
      <c r="B90" s="691" t="s">
        <v>134</v>
      </c>
      <c r="C90" s="1207">
        <v>41344</v>
      </c>
      <c r="D90" s="689">
        <v>46813</v>
      </c>
      <c r="E90" s="689" t="str">
        <f t="shared" ca="1" si="12"/>
        <v>VIGENTE</v>
      </c>
      <c r="F90" s="689" t="str">
        <f t="shared" ca="1" si="13"/>
        <v>OK</v>
      </c>
      <c r="G90" s="691" t="s">
        <v>1305</v>
      </c>
      <c r="H90" s="1202" t="s">
        <v>135</v>
      </c>
      <c r="I90" s="1199" t="s">
        <v>2090</v>
      </c>
      <c r="J90" s="1200" t="s">
        <v>3688</v>
      </c>
      <c r="K90" s="1201" t="s">
        <v>136</v>
      </c>
      <c r="L90" s="163"/>
      <c r="M90" s="163" t="str">
        <f t="shared" si="10"/>
        <v>D1301-01</v>
      </c>
      <c r="N90" s="163" t="str">
        <f t="shared" si="11"/>
        <v/>
      </c>
      <c r="O90" s="164"/>
      <c r="P90" s="164"/>
      <c r="Q90" s="164"/>
      <c r="R90" s="164"/>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56"/>
      <c r="FM90" s="156"/>
      <c r="FN90" s="156"/>
      <c r="FO90" s="156"/>
      <c r="FP90" s="156"/>
      <c r="FQ90" s="156"/>
      <c r="FR90" s="156"/>
      <c r="FS90" s="156"/>
      <c r="FT90" s="156"/>
      <c r="FU90" s="156"/>
      <c r="FV90" s="156"/>
      <c r="FW90" s="156"/>
      <c r="FX90" s="156"/>
    </row>
    <row r="91" spans="1:180" s="165" customFormat="1" ht="30">
      <c r="A91" s="1197" t="s">
        <v>1643</v>
      </c>
      <c r="B91" s="691" t="s">
        <v>138</v>
      </c>
      <c r="C91" s="1207">
        <v>41344</v>
      </c>
      <c r="D91" s="689">
        <v>44986</v>
      </c>
      <c r="E91" s="689" t="str">
        <f t="shared" ca="1" si="12"/>
        <v>CADUCADO</v>
      </c>
      <c r="F91" s="689" t="str">
        <f t="shared" ca="1" si="13"/>
        <v>ALERTA</v>
      </c>
      <c r="G91" s="691" t="s">
        <v>1305</v>
      </c>
      <c r="H91" s="1202" t="s">
        <v>137</v>
      </c>
      <c r="I91" s="1200" t="s">
        <v>139</v>
      </c>
      <c r="J91" s="1200" t="s">
        <v>141</v>
      </c>
      <c r="K91" s="1201" t="s">
        <v>140</v>
      </c>
      <c r="L91" s="163"/>
      <c r="M91" s="163" t="str">
        <f t="shared" si="10"/>
        <v>D1301-02</v>
      </c>
      <c r="N91" s="163" t="str">
        <f t="shared" si="11"/>
        <v/>
      </c>
      <c r="O91" s="164"/>
      <c r="P91" s="164"/>
      <c r="Q91" s="164"/>
      <c r="R91" s="164"/>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56"/>
      <c r="FM91" s="156"/>
      <c r="FN91" s="156"/>
      <c r="FO91" s="156"/>
      <c r="FP91" s="156"/>
      <c r="FQ91" s="156"/>
      <c r="FR91" s="156"/>
      <c r="FS91" s="156"/>
      <c r="FT91" s="156"/>
      <c r="FU91" s="156"/>
      <c r="FV91" s="156"/>
      <c r="FW91" s="156"/>
      <c r="FX91" s="156"/>
    </row>
    <row r="92" spans="1:180" s="165" customFormat="1" ht="30">
      <c r="A92" s="1204" t="s">
        <v>1633</v>
      </c>
      <c r="B92" s="193" t="s">
        <v>197</v>
      </c>
      <c r="C92" s="189">
        <v>41361</v>
      </c>
      <c r="D92" s="190">
        <v>46813</v>
      </c>
      <c r="E92" s="190" t="str">
        <f t="shared" ca="1" si="12"/>
        <v>VIGENTE</v>
      </c>
      <c r="F92" s="190" t="str">
        <f t="shared" ca="1" si="13"/>
        <v>OK</v>
      </c>
      <c r="G92" s="193" t="s">
        <v>1305</v>
      </c>
      <c r="H92" s="191" t="s">
        <v>198</v>
      </c>
      <c r="I92" s="192" t="s">
        <v>201</v>
      </c>
      <c r="J92" s="1206" t="s">
        <v>199</v>
      </c>
      <c r="K92" s="998" t="s">
        <v>200</v>
      </c>
      <c r="L92" s="163"/>
      <c r="M92" s="163" t="str">
        <f t="shared" si="10"/>
        <v>D1302-05</v>
      </c>
      <c r="N92" s="163" t="str">
        <f t="shared" si="11"/>
        <v/>
      </c>
      <c r="O92" s="164"/>
      <c r="P92" s="164"/>
      <c r="Q92" s="164"/>
      <c r="R92" s="164"/>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row>
    <row r="93" spans="1:180" s="165" customFormat="1" ht="30">
      <c r="A93" s="1197" t="s">
        <v>1642</v>
      </c>
      <c r="B93" s="691" t="s">
        <v>222</v>
      </c>
      <c r="C93" s="1207">
        <v>41402</v>
      </c>
      <c r="D93" s="689">
        <v>46874</v>
      </c>
      <c r="E93" s="689" t="str">
        <f t="shared" ca="1" si="12"/>
        <v>VIGENTE</v>
      </c>
      <c r="F93" s="689" t="str">
        <f t="shared" ca="1" si="13"/>
        <v>OK</v>
      </c>
      <c r="G93" s="691" t="s">
        <v>1305</v>
      </c>
      <c r="H93" s="1202" t="s">
        <v>3689</v>
      </c>
      <c r="I93" s="1200" t="s">
        <v>3690</v>
      </c>
      <c r="J93" s="1200" t="s">
        <v>4742</v>
      </c>
      <c r="K93" s="1072" t="s">
        <v>4743</v>
      </c>
      <c r="L93" s="163"/>
      <c r="M93" s="163" t="str">
        <f t="shared" si="10"/>
        <v>D1303-28</v>
      </c>
      <c r="N93" s="163" t="str">
        <f t="shared" si="11"/>
        <v/>
      </c>
      <c r="O93" s="164"/>
      <c r="P93" s="164"/>
      <c r="Q93" s="164"/>
      <c r="R93" s="164"/>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6"/>
      <c r="EZ93" s="156"/>
      <c r="FA93" s="156"/>
      <c r="FB93" s="156"/>
      <c r="FC93" s="156"/>
      <c r="FD93" s="156"/>
      <c r="FE93" s="156"/>
      <c r="FF93" s="156"/>
      <c r="FG93" s="156"/>
      <c r="FH93" s="156"/>
      <c r="FI93" s="156"/>
      <c r="FJ93" s="156"/>
      <c r="FK93" s="156"/>
      <c r="FL93" s="156"/>
      <c r="FM93" s="156"/>
      <c r="FN93" s="156"/>
      <c r="FO93" s="156"/>
      <c r="FP93" s="156"/>
      <c r="FQ93" s="156"/>
      <c r="FR93" s="156"/>
      <c r="FS93" s="156"/>
      <c r="FT93" s="156"/>
      <c r="FU93" s="156"/>
      <c r="FV93" s="156"/>
      <c r="FW93" s="156"/>
      <c r="FX93" s="156"/>
    </row>
    <row r="94" spans="1:180" s="165" customFormat="1" ht="45">
      <c r="A94" s="1197" t="s">
        <v>1643</v>
      </c>
      <c r="B94" s="691" t="s">
        <v>1516</v>
      </c>
      <c r="C94" s="1207">
        <v>41438</v>
      </c>
      <c r="D94" s="689">
        <v>45078</v>
      </c>
      <c r="E94" s="689" t="str">
        <f t="shared" ca="1" si="12"/>
        <v>CADUCADO</v>
      </c>
      <c r="F94" s="689" t="str">
        <f t="shared" ca="1" si="13"/>
        <v>ALERTA</v>
      </c>
      <c r="G94" s="691" t="s">
        <v>1306</v>
      </c>
      <c r="H94" s="1202" t="s">
        <v>1517</v>
      </c>
      <c r="I94" s="1199" t="s">
        <v>1519</v>
      </c>
      <c r="J94" s="1203" t="s">
        <v>1520</v>
      </c>
      <c r="K94" s="1201" t="s">
        <v>1518</v>
      </c>
      <c r="L94" s="163"/>
      <c r="M94" s="163" t="str">
        <f t="shared" si="10"/>
        <v>D1303-29</v>
      </c>
      <c r="N94" s="163" t="str">
        <f t="shared" si="11"/>
        <v/>
      </c>
      <c r="O94" s="164"/>
      <c r="P94" s="164"/>
      <c r="Q94" s="164"/>
      <c r="R94" s="164"/>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6"/>
      <c r="EZ94" s="156"/>
      <c r="FA94" s="156"/>
      <c r="FB94" s="156"/>
      <c r="FC94" s="156"/>
      <c r="FD94" s="156"/>
      <c r="FE94" s="156"/>
      <c r="FF94" s="156"/>
      <c r="FG94" s="156"/>
      <c r="FH94" s="156"/>
      <c r="FI94" s="156"/>
      <c r="FJ94" s="156"/>
      <c r="FK94" s="156"/>
      <c r="FL94" s="156"/>
      <c r="FM94" s="156"/>
      <c r="FN94" s="156"/>
      <c r="FO94" s="156"/>
      <c r="FP94" s="156"/>
      <c r="FQ94" s="156"/>
      <c r="FR94" s="156"/>
      <c r="FS94" s="156"/>
      <c r="FT94" s="156"/>
      <c r="FU94" s="156"/>
      <c r="FV94" s="156"/>
      <c r="FW94" s="156"/>
      <c r="FX94" s="156"/>
    </row>
    <row r="95" spans="1:180" s="165" customFormat="1" ht="30">
      <c r="A95" s="1220" t="s">
        <v>1635</v>
      </c>
      <c r="B95" s="1221" t="s">
        <v>1521</v>
      </c>
      <c r="C95" s="1222">
        <v>41438</v>
      </c>
      <c r="D95" s="1223">
        <v>45078</v>
      </c>
      <c r="E95" s="1223" t="str">
        <f t="shared" ca="1" si="12"/>
        <v>CADUCADO</v>
      </c>
      <c r="F95" s="1223" t="str">
        <f t="shared" ca="1" si="13"/>
        <v>ALERTA</v>
      </c>
      <c r="G95" s="1221" t="s">
        <v>1305</v>
      </c>
      <c r="H95" s="1224" t="s">
        <v>1522</v>
      </c>
      <c r="I95" s="1225" t="s">
        <v>1523</v>
      </c>
      <c r="J95" s="1224"/>
      <c r="K95" s="1226"/>
      <c r="L95" s="163"/>
      <c r="M95" s="163" t="str">
        <f t="shared" si="10"/>
        <v>D1303-37</v>
      </c>
      <c r="N95" s="163" t="str">
        <f t="shared" si="11"/>
        <v/>
      </c>
      <c r="O95" s="164"/>
      <c r="P95" s="164"/>
      <c r="Q95" s="164"/>
      <c r="R95" s="164"/>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6"/>
      <c r="EZ95" s="156"/>
      <c r="FA95" s="156"/>
      <c r="FB95" s="156"/>
      <c r="FC95" s="156"/>
      <c r="FD95" s="156"/>
      <c r="FE95" s="156"/>
      <c r="FF95" s="156"/>
      <c r="FG95" s="156"/>
      <c r="FH95" s="156"/>
      <c r="FI95" s="156"/>
      <c r="FJ95" s="156"/>
      <c r="FK95" s="156"/>
      <c r="FL95" s="156"/>
      <c r="FM95" s="156"/>
      <c r="FN95" s="156"/>
      <c r="FO95" s="156"/>
      <c r="FP95" s="156"/>
      <c r="FQ95" s="156"/>
      <c r="FR95" s="156"/>
      <c r="FS95" s="156"/>
      <c r="FT95" s="156"/>
      <c r="FU95" s="156"/>
      <c r="FV95" s="156"/>
      <c r="FW95" s="156"/>
      <c r="FX95" s="156"/>
    </row>
    <row r="96" spans="1:180" s="165" customFormat="1">
      <c r="A96" s="1227" t="s">
        <v>1634</v>
      </c>
      <c r="B96" s="193" t="s">
        <v>1552</v>
      </c>
      <c r="C96" s="189">
        <v>41438</v>
      </c>
      <c r="D96" s="190">
        <v>45078</v>
      </c>
      <c r="E96" s="190" t="str">
        <f t="shared" ca="1" si="12"/>
        <v>CADUCADO</v>
      </c>
      <c r="F96" s="190" t="str">
        <f t="shared" ca="1" si="13"/>
        <v>ALERTA</v>
      </c>
      <c r="G96" s="193" t="s">
        <v>1305</v>
      </c>
      <c r="H96" s="191" t="s">
        <v>1555</v>
      </c>
      <c r="I96" s="753" t="s">
        <v>1556</v>
      </c>
      <c r="J96" s="188" t="s">
        <v>1557</v>
      </c>
      <c r="K96" s="998" t="s">
        <v>1558</v>
      </c>
      <c r="L96" s="163"/>
      <c r="M96" s="163" t="str">
        <f t="shared" si="10"/>
        <v>D1305-51</v>
      </c>
      <c r="N96" s="163" t="str">
        <f t="shared" si="11"/>
        <v/>
      </c>
      <c r="O96" s="164"/>
      <c r="P96" s="164"/>
      <c r="Q96" s="164"/>
      <c r="R96" s="164"/>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6"/>
      <c r="EZ96" s="156"/>
      <c r="FA96" s="156"/>
      <c r="FB96" s="156"/>
      <c r="FC96" s="156"/>
      <c r="FD96" s="156"/>
      <c r="FE96" s="156"/>
      <c r="FF96" s="156"/>
      <c r="FG96" s="156"/>
      <c r="FH96" s="156"/>
      <c r="FI96" s="156"/>
      <c r="FJ96" s="156"/>
      <c r="FK96" s="156"/>
      <c r="FL96" s="156"/>
      <c r="FM96" s="156"/>
      <c r="FN96" s="156"/>
      <c r="FO96" s="156"/>
      <c r="FP96" s="156"/>
      <c r="FQ96" s="156"/>
      <c r="FR96" s="156"/>
      <c r="FS96" s="156"/>
      <c r="FT96" s="156"/>
      <c r="FU96" s="156"/>
      <c r="FV96" s="156"/>
      <c r="FW96" s="156"/>
      <c r="FX96" s="156"/>
    </row>
    <row r="97" spans="1:180" s="165" customFormat="1">
      <c r="A97" s="1227" t="s">
        <v>1634</v>
      </c>
      <c r="B97" s="193" t="s">
        <v>1553</v>
      </c>
      <c r="C97" s="189">
        <v>41438</v>
      </c>
      <c r="D97" s="190">
        <v>45078</v>
      </c>
      <c r="E97" s="190" t="str">
        <f t="shared" ca="1" si="12"/>
        <v>CADUCADO</v>
      </c>
      <c r="F97" s="190" t="str">
        <f t="shared" ca="1" si="13"/>
        <v>ALERTA</v>
      </c>
      <c r="G97" s="193" t="s">
        <v>1305</v>
      </c>
      <c r="H97" s="191" t="s">
        <v>1561</v>
      </c>
      <c r="I97" s="753" t="s">
        <v>1562</v>
      </c>
      <c r="J97" s="188" t="s">
        <v>1563</v>
      </c>
      <c r="K97" s="998" t="s">
        <v>1559</v>
      </c>
      <c r="L97" s="163"/>
      <c r="M97" s="163" t="str">
        <f t="shared" si="10"/>
        <v>D1306-61</v>
      </c>
      <c r="N97" s="163" t="str">
        <f t="shared" si="11"/>
        <v/>
      </c>
      <c r="O97" s="164"/>
      <c r="P97" s="164"/>
      <c r="Q97" s="164"/>
      <c r="R97" s="164"/>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row>
    <row r="98" spans="1:180" s="155" customFormat="1" ht="30">
      <c r="A98" s="1227" t="s">
        <v>1634</v>
      </c>
      <c r="B98" s="193" t="s">
        <v>1554</v>
      </c>
      <c r="C98" s="189">
        <v>41438</v>
      </c>
      <c r="D98" s="190">
        <v>45078</v>
      </c>
      <c r="E98" s="190" t="str">
        <f t="shared" ca="1" si="12"/>
        <v>CADUCADO</v>
      </c>
      <c r="F98" s="190" t="str">
        <f t="shared" ca="1" si="13"/>
        <v>ALERTA</v>
      </c>
      <c r="G98" s="193" t="s">
        <v>1305</v>
      </c>
      <c r="H98" s="191" t="s">
        <v>1564</v>
      </c>
      <c r="I98" s="753" t="s">
        <v>1565</v>
      </c>
      <c r="J98" s="188" t="s">
        <v>3718</v>
      </c>
      <c r="K98" s="998" t="s">
        <v>1560</v>
      </c>
      <c r="L98" s="163"/>
      <c r="M98" s="163" t="str">
        <f t="shared" si="10"/>
        <v>D1306-59</v>
      </c>
      <c r="N98" s="163" t="str">
        <f t="shared" si="11"/>
        <v/>
      </c>
      <c r="O98" s="164"/>
      <c r="P98" s="164"/>
      <c r="Q98" s="164"/>
      <c r="R98" s="164"/>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row>
    <row r="99" spans="1:180" s="165" customFormat="1" ht="35.25" customHeight="1">
      <c r="A99" s="1204" t="s">
        <v>1633</v>
      </c>
      <c r="B99" s="193" t="s">
        <v>1533</v>
      </c>
      <c r="C99" s="189">
        <v>41494</v>
      </c>
      <c r="D99" s="190">
        <v>45139</v>
      </c>
      <c r="E99" s="190" t="str">
        <f t="shared" ca="1" si="12"/>
        <v>CADUCADO</v>
      </c>
      <c r="F99" s="190" t="str">
        <f t="shared" ca="1" si="13"/>
        <v>ALERTA</v>
      </c>
      <c r="G99" s="193" t="s">
        <v>1305</v>
      </c>
      <c r="H99" s="191" t="s">
        <v>1534</v>
      </c>
      <c r="I99" s="192" t="s">
        <v>3764</v>
      </c>
      <c r="J99" s="1206" t="s">
        <v>3765</v>
      </c>
      <c r="K99" s="998" t="s">
        <v>1535</v>
      </c>
      <c r="L99" s="163"/>
      <c r="M99" s="163" t="str">
        <f t="shared" si="10"/>
        <v>D1306-59</v>
      </c>
      <c r="N99" s="163" t="str">
        <f t="shared" si="11"/>
        <v>1</v>
      </c>
      <c r="O99" s="164"/>
      <c r="P99" s="164"/>
      <c r="Q99" s="164"/>
      <c r="R99" s="164"/>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row>
    <row r="100" spans="1:180" s="165" customFormat="1" ht="45">
      <c r="A100" s="1197" t="s">
        <v>1643</v>
      </c>
      <c r="B100" s="691" t="s">
        <v>1537</v>
      </c>
      <c r="C100" s="1207">
        <v>41498</v>
      </c>
      <c r="D100" s="689">
        <v>45139</v>
      </c>
      <c r="E100" s="689" t="str">
        <f t="shared" ca="1" si="12"/>
        <v>CADUCADO</v>
      </c>
      <c r="F100" s="689" t="str">
        <f t="shared" ca="1" si="13"/>
        <v>ALERTA</v>
      </c>
      <c r="G100" s="691" t="s">
        <v>1306</v>
      </c>
      <c r="H100" s="1202" t="s">
        <v>4543</v>
      </c>
      <c r="I100" s="1200" t="s">
        <v>4437</v>
      </c>
      <c r="J100" s="1200" t="s">
        <v>1540</v>
      </c>
      <c r="K100" s="1072" t="s">
        <v>2174</v>
      </c>
      <c r="L100" s="163"/>
      <c r="M100" s="163" t="str">
        <f>IF(ISNUMBER(FIND("/",$B98,1)),MID($B98,1,FIND("/",$B98,1)-1),$B98)</f>
        <v>D1306-59</v>
      </c>
      <c r="N100" s="163" t="str">
        <f>IF(ISNUMBER(FIND("/",$B98,1)),MID($B98,FIND("/",$B98,1)+1,LEN($B98)),"")</f>
        <v>3</v>
      </c>
      <c r="O100" s="164"/>
      <c r="P100" s="164"/>
      <c r="Q100" s="164"/>
      <c r="R100" s="164"/>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row>
    <row r="101" spans="1:180" s="165" customFormat="1" ht="30">
      <c r="A101" s="1228" t="s">
        <v>1643</v>
      </c>
      <c r="B101" s="691" t="s">
        <v>1538</v>
      </c>
      <c r="C101" s="1207">
        <v>41501</v>
      </c>
      <c r="D101" s="689">
        <v>46966</v>
      </c>
      <c r="E101" s="689" t="str">
        <f t="shared" ca="1" si="12"/>
        <v>VIGENTE</v>
      </c>
      <c r="F101" s="689" t="str">
        <f t="shared" ca="1" si="13"/>
        <v>OK</v>
      </c>
      <c r="G101" s="691" t="s">
        <v>1305</v>
      </c>
      <c r="H101" s="1202" t="s">
        <v>1541</v>
      </c>
      <c r="I101" s="1200" t="s">
        <v>3793</v>
      </c>
      <c r="J101" s="1200" t="s">
        <v>1542</v>
      </c>
      <c r="K101" s="1072" t="s">
        <v>1543</v>
      </c>
      <c r="L101" s="163"/>
      <c r="M101" s="163" t="e">
        <f>IF(ISNUMBER(FIND("/",#REF!,1)),MID(#REF!,1,FIND("/",#REF!,1)-1),#REF!)</f>
        <v>#REF!</v>
      </c>
      <c r="N101" s="163" t="str">
        <f>IF(ISNUMBER(FIND("/",#REF!,1)),MID(#REF!,FIND("/",#REF!,1)+1,LEN(#REF!)),"")</f>
        <v/>
      </c>
      <c r="O101" s="164"/>
      <c r="P101" s="164"/>
      <c r="Q101" s="164"/>
      <c r="R101" s="164"/>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6"/>
      <c r="FU101" s="156"/>
      <c r="FV101" s="156"/>
      <c r="FW101" s="156"/>
      <c r="FX101" s="156"/>
    </row>
    <row r="102" spans="1:180" s="165" customFormat="1" ht="24.75" customHeight="1">
      <c r="A102" s="1229" t="s">
        <v>1635</v>
      </c>
      <c r="B102" s="233" t="s">
        <v>1536</v>
      </c>
      <c r="C102" s="960">
        <v>41501</v>
      </c>
      <c r="D102" s="234">
        <v>45139</v>
      </c>
      <c r="E102" s="234" t="str">
        <f t="shared" ca="1" si="12"/>
        <v>CADUCADO</v>
      </c>
      <c r="F102" s="234" t="str">
        <f t="shared" ca="1" si="13"/>
        <v>ALERTA</v>
      </c>
      <c r="G102" s="233" t="s">
        <v>1539</v>
      </c>
      <c r="H102" s="1230" t="s">
        <v>5620</v>
      </c>
      <c r="I102" s="1231" t="s">
        <v>1544</v>
      </c>
      <c r="J102" s="1231"/>
      <c r="K102" s="999"/>
      <c r="L102" s="163"/>
      <c r="M102" s="163" t="str">
        <f t="shared" ref="M102:M108" si="14">IF(ISNUMBER(FIND("/",$B99,1)),MID($B99,1,FIND("/",$B99,1)-1),$B99)</f>
        <v>D1308-66</v>
      </c>
      <c r="N102" s="163" t="str">
        <f t="shared" ref="N102:N108" si="15">IF(ISNUMBER(FIND("/",$B99,1)),MID($B99,FIND("/",$B99,1)+1,LEN($B99)),"")</f>
        <v/>
      </c>
      <c r="O102" s="164"/>
      <c r="P102" s="164"/>
      <c r="Q102" s="164"/>
      <c r="R102" s="164"/>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6"/>
      <c r="FC102" s="156"/>
      <c r="FD102" s="156"/>
      <c r="FE102" s="156"/>
      <c r="FF102" s="156"/>
      <c r="FG102" s="156"/>
      <c r="FH102" s="156"/>
      <c r="FI102" s="156"/>
      <c r="FJ102" s="156"/>
      <c r="FK102" s="156"/>
      <c r="FL102" s="156"/>
      <c r="FM102" s="156"/>
      <c r="FN102" s="156"/>
      <c r="FO102" s="156"/>
      <c r="FP102" s="156"/>
      <c r="FQ102" s="156"/>
      <c r="FR102" s="156"/>
      <c r="FS102" s="156"/>
      <c r="FT102" s="156"/>
      <c r="FU102" s="156"/>
      <c r="FV102" s="156"/>
      <c r="FW102" s="156"/>
      <c r="FX102" s="156"/>
    </row>
    <row r="103" spans="1:180" s="1308" customFormat="1" ht="22.5" customHeight="1">
      <c r="A103" s="1227" t="s">
        <v>1634</v>
      </c>
      <c r="B103" s="193" t="s">
        <v>1573</v>
      </c>
      <c r="C103" s="189">
        <v>41501</v>
      </c>
      <c r="D103" s="190">
        <v>45139</v>
      </c>
      <c r="E103" s="190" t="str">
        <f t="shared" ca="1" si="12"/>
        <v>CADUCADO</v>
      </c>
      <c r="F103" s="190" t="str">
        <f t="shared" ca="1" si="13"/>
        <v>ALERTA</v>
      </c>
      <c r="G103" s="193" t="s">
        <v>1539</v>
      </c>
      <c r="H103" s="191" t="s">
        <v>1579</v>
      </c>
      <c r="I103" s="753" t="s">
        <v>3811</v>
      </c>
      <c r="J103" s="191" t="s">
        <v>1582</v>
      </c>
      <c r="K103" s="998" t="s">
        <v>1576</v>
      </c>
      <c r="L103" s="1307"/>
      <c r="M103" s="1307" t="str">
        <f t="shared" si="14"/>
        <v>D1308-70</v>
      </c>
      <c r="N103" s="1307" t="str">
        <f t="shared" si="15"/>
        <v/>
      </c>
      <c r="O103" s="1036"/>
      <c r="P103" s="1036"/>
      <c r="Q103" s="1036"/>
      <c r="R103" s="1036"/>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7"/>
      <c r="BI103" s="1037"/>
      <c r="BJ103" s="1037"/>
      <c r="BK103" s="1037"/>
      <c r="BL103" s="1037"/>
      <c r="BM103" s="1037"/>
      <c r="BN103" s="1037"/>
      <c r="BO103" s="1037"/>
      <c r="BP103" s="1037"/>
      <c r="BQ103" s="1037"/>
      <c r="BR103" s="1037"/>
      <c r="BS103" s="1037"/>
      <c r="BT103" s="1037"/>
      <c r="BU103" s="1037"/>
      <c r="BV103" s="1037"/>
      <c r="BW103" s="1037"/>
      <c r="BX103" s="1037"/>
      <c r="BY103" s="1037"/>
      <c r="BZ103" s="1037"/>
      <c r="CA103" s="1037"/>
      <c r="CB103" s="1037"/>
      <c r="CC103" s="1037"/>
      <c r="CD103" s="1037"/>
      <c r="CE103" s="1037"/>
      <c r="CF103" s="1037"/>
      <c r="CG103" s="1037"/>
      <c r="CH103" s="1037"/>
      <c r="CI103" s="1037"/>
      <c r="CJ103" s="1037"/>
      <c r="CK103" s="1037"/>
      <c r="CL103" s="1037"/>
      <c r="CM103" s="1037"/>
      <c r="CN103" s="1037"/>
      <c r="CO103" s="1037"/>
      <c r="CP103" s="1037"/>
      <c r="CQ103" s="1037"/>
      <c r="CR103" s="1037"/>
      <c r="CS103" s="1037"/>
      <c r="CT103" s="1037"/>
      <c r="CU103" s="1037"/>
      <c r="CV103" s="1037"/>
      <c r="CW103" s="1037"/>
      <c r="CX103" s="1037"/>
      <c r="CY103" s="1037"/>
      <c r="CZ103" s="1037"/>
      <c r="DA103" s="1037"/>
      <c r="DB103" s="1037"/>
      <c r="DC103" s="1037"/>
      <c r="DD103" s="1037"/>
      <c r="DE103" s="1037"/>
      <c r="DF103" s="1037"/>
      <c r="DG103" s="1037"/>
      <c r="DH103" s="1037"/>
      <c r="DI103" s="1037"/>
      <c r="DJ103" s="1037"/>
      <c r="DK103" s="1037"/>
      <c r="DL103" s="1037"/>
      <c r="DM103" s="1037"/>
      <c r="DN103" s="1037"/>
      <c r="DO103" s="1037"/>
      <c r="DP103" s="1037"/>
      <c r="DQ103" s="1037"/>
      <c r="DR103" s="1037"/>
      <c r="DS103" s="1037"/>
      <c r="DT103" s="1037"/>
      <c r="DU103" s="1037"/>
      <c r="DV103" s="1037"/>
      <c r="DW103" s="1037"/>
      <c r="DX103" s="1037"/>
      <c r="DY103" s="1037"/>
      <c r="DZ103" s="1037"/>
      <c r="EA103" s="1037"/>
      <c r="EB103" s="1037"/>
      <c r="EC103" s="1037"/>
      <c r="ED103" s="1037"/>
      <c r="EE103" s="1037"/>
      <c r="EF103" s="1037"/>
      <c r="EG103" s="1037"/>
      <c r="EH103" s="1037"/>
      <c r="EI103" s="1037"/>
      <c r="EJ103" s="1037"/>
      <c r="EK103" s="1037"/>
      <c r="EL103" s="1037"/>
      <c r="EM103" s="1037"/>
      <c r="EN103" s="1037"/>
      <c r="EO103" s="1037"/>
      <c r="EP103" s="1037"/>
      <c r="EQ103" s="1037"/>
      <c r="ER103" s="1037"/>
      <c r="ES103" s="1037"/>
      <c r="ET103" s="1037"/>
      <c r="EU103" s="1037"/>
      <c r="EV103" s="1037"/>
      <c r="EW103" s="1037"/>
      <c r="EX103" s="1037"/>
      <c r="EY103" s="1037"/>
      <c r="EZ103" s="1037"/>
      <c r="FA103" s="1037"/>
      <c r="FB103" s="1037"/>
      <c r="FC103" s="1037"/>
      <c r="FD103" s="1037"/>
      <c r="FE103" s="1037"/>
      <c r="FF103" s="1037"/>
      <c r="FG103" s="1037"/>
      <c r="FH103" s="1037"/>
      <c r="FI103" s="1037"/>
      <c r="FJ103" s="1037"/>
      <c r="FK103" s="1037"/>
      <c r="FL103" s="1037"/>
      <c r="FM103" s="1037"/>
      <c r="FN103" s="1037"/>
      <c r="FO103" s="1037"/>
      <c r="FP103" s="1037"/>
      <c r="FQ103" s="1037"/>
      <c r="FR103" s="1037"/>
      <c r="FS103" s="1037"/>
      <c r="FT103" s="1037"/>
      <c r="FU103" s="1037"/>
      <c r="FV103" s="1037"/>
      <c r="FW103" s="1037"/>
      <c r="FX103" s="1037"/>
    </row>
    <row r="104" spans="1:180" s="165" customFormat="1" ht="75">
      <c r="A104" s="1204" t="s">
        <v>1634</v>
      </c>
      <c r="B104" s="193" t="s">
        <v>1574</v>
      </c>
      <c r="C104" s="189">
        <v>41501</v>
      </c>
      <c r="D104" s="190">
        <v>45139</v>
      </c>
      <c r="E104" s="190" t="str">
        <f t="shared" ca="1" si="12"/>
        <v>CADUCADO</v>
      </c>
      <c r="F104" s="190" t="str">
        <f t="shared" ca="1" si="13"/>
        <v>ALERTA</v>
      </c>
      <c r="G104" s="193" t="s">
        <v>1539</v>
      </c>
      <c r="H104" s="191" t="s">
        <v>1580</v>
      </c>
      <c r="I104" s="753" t="s">
        <v>3808</v>
      </c>
      <c r="J104" s="191" t="s">
        <v>5621</v>
      </c>
      <c r="K104" s="998" t="s">
        <v>1577</v>
      </c>
      <c r="L104" s="163"/>
      <c r="M104" s="163" t="str">
        <f t="shared" si="14"/>
        <v>D1308-71</v>
      </c>
      <c r="N104" s="163" t="str">
        <f t="shared" si="15"/>
        <v/>
      </c>
      <c r="O104" s="164"/>
      <c r="P104" s="164"/>
      <c r="Q104" s="164"/>
      <c r="R104" s="164"/>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row>
    <row r="105" spans="1:180" s="165" customFormat="1" ht="60">
      <c r="A105" s="1204" t="s">
        <v>1634</v>
      </c>
      <c r="B105" s="193" t="s">
        <v>1575</v>
      </c>
      <c r="C105" s="189">
        <v>41501</v>
      </c>
      <c r="D105" s="190">
        <v>45139</v>
      </c>
      <c r="E105" s="190" t="str">
        <f t="shared" ca="1" si="12"/>
        <v>CADUCADO</v>
      </c>
      <c r="F105" s="190" t="str">
        <f t="shared" ca="1" si="13"/>
        <v>ALERTA</v>
      </c>
      <c r="G105" s="193" t="s">
        <v>1539</v>
      </c>
      <c r="H105" s="191" t="s">
        <v>1581</v>
      </c>
      <c r="I105" s="753" t="s">
        <v>3809</v>
      </c>
      <c r="J105" s="191" t="s">
        <v>3810</v>
      </c>
      <c r="K105" s="998" t="s">
        <v>1578</v>
      </c>
      <c r="L105" s="163"/>
      <c r="M105" s="163" t="str">
        <f t="shared" si="14"/>
        <v>D1308-73</v>
      </c>
      <c r="N105" s="163" t="str">
        <f t="shared" si="15"/>
        <v/>
      </c>
      <c r="O105" s="164"/>
      <c r="P105" s="164"/>
      <c r="Q105" s="164"/>
      <c r="R105" s="164"/>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row>
    <row r="106" spans="1:180" s="165" customFormat="1" ht="22.5" customHeight="1">
      <c r="A106" s="1204" t="s">
        <v>1634</v>
      </c>
      <c r="B106" s="188" t="s">
        <v>2292</v>
      </c>
      <c r="C106" s="189">
        <v>41501</v>
      </c>
      <c r="D106" s="190">
        <v>45139</v>
      </c>
      <c r="E106" s="190" t="str">
        <f t="shared" ca="1" si="12"/>
        <v>CADUCADO</v>
      </c>
      <c r="F106" s="190" t="str">
        <f t="shared" ca="1" si="13"/>
        <v>ALERTA</v>
      </c>
      <c r="G106" s="193" t="s">
        <v>1539</v>
      </c>
      <c r="H106" s="191" t="s">
        <v>2298</v>
      </c>
      <c r="I106" s="753" t="s">
        <v>2301</v>
      </c>
      <c r="J106" s="1206" t="s">
        <v>2302</v>
      </c>
      <c r="K106" s="998" t="s">
        <v>2295</v>
      </c>
      <c r="L106" s="163"/>
      <c r="M106" s="163" t="str">
        <f t="shared" si="14"/>
        <v>D1308-73</v>
      </c>
      <c r="N106" s="163" t="str">
        <f t="shared" si="15"/>
        <v>1</v>
      </c>
      <c r="O106" s="164"/>
      <c r="P106" s="164"/>
      <c r="Q106" s="164"/>
      <c r="R106" s="164"/>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row>
    <row r="107" spans="1:180" s="165" customFormat="1">
      <c r="A107" s="1204" t="s">
        <v>1634</v>
      </c>
      <c r="B107" s="188" t="s">
        <v>2293</v>
      </c>
      <c r="C107" s="189">
        <v>41501</v>
      </c>
      <c r="D107" s="190">
        <v>45139</v>
      </c>
      <c r="E107" s="190" t="str">
        <f t="shared" ca="1" si="12"/>
        <v>CADUCADO</v>
      </c>
      <c r="F107" s="190" t="str">
        <f t="shared" ca="1" si="13"/>
        <v>ALERTA</v>
      </c>
      <c r="G107" s="193" t="s">
        <v>1539</v>
      </c>
      <c r="H107" s="191" t="s">
        <v>2299</v>
      </c>
      <c r="I107" s="753" t="s">
        <v>2301</v>
      </c>
      <c r="J107" s="1206" t="s">
        <v>2302</v>
      </c>
      <c r="K107" s="998" t="s">
        <v>2296</v>
      </c>
      <c r="L107" s="163"/>
      <c r="M107" s="163" t="str">
        <f t="shared" si="14"/>
        <v>D1308-73</v>
      </c>
      <c r="N107" s="163" t="str">
        <f t="shared" si="15"/>
        <v>2</v>
      </c>
      <c r="O107" s="164"/>
      <c r="P107" s="164"/>
      <c r="Q107" s="164"/>
      <c r="R107" s="164"/>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row>
    <row r="108" spans="1:180" s="165" customFormat="1">
      <c r="A108" s="1204" t="s">
        <v>1634</v>
      </c>
      <c r="B108" s="188" t="s">
        <v>2294</v>
      </c>
      <c r="C108" s="189">
        <v>41501</v>
      </c>
      <c r="D108" s="190">
        <v>45139</v>
      </c>
      <c r="E108" s="190" t="str">
        <f t="shared" ca="1" si="12"/>
        <v>CADUCADO</v>
      </c>
      <c r="F108" s="190" t="str">
        <f t="shared" ca="1" si="13"/>
        <v>ALERTA</v>
      </c>
      <c r="G108" s="193" t="s">
        <v>1539</v>
      </c>
      <c r="H108" s="191" t="s">
        <v>2300</v>
      </c>
      <c r="I108" s="753" t="s">
        <v>2301</v>
      </c>
      <c r="J108" s="1206" t="s">
        <v>2302</v>
      </c>
      <c r="K108" s="998" t="s">
        <v>2297</v>
      </c>
      <c r="L108" s="163"/>
      <c r="M108" s="163" t="str">
        <f t="shared" si="14"/>
        <v>D1308-73</v>
      </c>
      <c r="N108" s="163" t="str">
        <f t="shared" si="15"/>
        <v>3</v>
      </c>
      <c r="O108" s="164"/>
      <c r="P108" s="164"/>
      <c r="Q108" s="164"/>
      <c r="R108" s="164"/>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row>
    <row r="109" spans="1:180" s="165" customFormat="1" ht="51" customHeight="1">
      <c r="A109" s="1232" t="s">
        <v>1635</v>
      </c>
      <c r="B109" s="1221" t="s">
        <v>1550</v>
      </c>
      <c r="C109" s="1222">
        <v>41527</v>
      </c>
      <c r="D109" s="1223">
        <v>46997</v>
      </c>
      <c r="E109" s="1223" t="str">
        <f t="shared" ca="1" si="12"/>
        <v>VIGENTE</v>
      </c>
      <c r="F109" s="1223" t="str">
        <f t="shared" ca="1" si="13"/>
        <v>OK</v>
      </c>
      <c r="G109" s="1221" t="s">
        <v>1305</v>
      </c>
      <c r="H109" s="1224" t="s">
        <v>5619</v>
      </c>
      <c r="I109" s="1233" t="s">
        <v>1551</v>
      </c>
      <c r="J109" s="1225"/>
      <c r="K109" s="1241"/>
      <c r="L109" s="163"/>
      <c r="M109" s="163"/>
      <c r="N109" s="163"/>
      <c r="O109" s="164"/>
      <c r="P109" s="164"/>
      <c r="Q109" s="164"/>
      <c r="R109" s="164"/>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row>
    <row r="110" spans="1:180" s="165" customFormat="1" ht="54.75" customHeight="1">
      <c r="A110" s="1204" t="s">
        <v>1634</v>
      </c>
      <c r="B110" s="193" t="s">
        <v>1583</v>
      </c>
      <c r="C110" s="189">
        <v>41527</v>
      </c>
      <c r="D110" s="190">
        <v>45170</v>
      </c>
      <c r="E110" s="190" t="str">
        <f t="shared" ca="1" si="12"/>
        <v>CADUCADO</v>
      </c>
      <c r="F110" s="190" t="str">
        <f t="shared" ca="1" si="13"/>
        <v>ALERTA</v>
      </c>
      <c r="G110" s="193" t="s">
        <v>1305</v>
      </c>
      <c r="H110" s="191" t="s">
        <v>1651</v>
      </c>
      <c r="I110" s="753"/>
      <c r="J110" s="192" t="s">
        <v>3812</v>
      </c>
      <c r="K110" s="998" t="s">
        <v>4709</v>
      </c>
      <c r="L110" s="163"/>
      <c r="M110" s="163"/>
      <c r="N110" s="163"/>
      <c r="O110" s="164"/>
      <c r="P110" s="164"/>
      <c r="Q110" s="164"/>
      <c r="R110" s="164"/>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row>
    <row r="111" spans="1:180" s="165" customFormat="1" ht="30" customHeight="1">
      <c r="A111" s="1204" t="s">
        <v>1634</v>
      </c>
      <c r="B111" s="193" t="s">
        <v>1584</v>
      </c>
      <c r="C111" s="189">
        <v>41527</v>
      </c>
      <c r="D111" s="190">
        <v>45170</v>
      </c>
      <c r="E111" s="190" t="str">
        <f t="shared" ca="1" si="12"/>
        <v>CADUCADO</v>
      </c>
      <c r="F111" s="190" t="str">
        <f t="shared" ca="1" si="13"/>
        <v>ALERTA</v>
      </c>
      <c r="G111" s="193" t="s">
        <v>1305</v>
      </c>
      <c r="H111" s="191" t="s">
        <v>1652</v>
      </c>
      <c r="I111" s="753"/>
      <c r="J111" s="192" t="s">
        <v>3812</v>
      </c>
      <c r="K111" s="998" t="s">
        <v>3813</v>
      </c>
      <c r="L111" s="163"/>
      <c r="M111" s="163"/>
      <c r="N111" s="163"/>
      <c r="O111" s="164"/>
      <c r="P111" s="164"/>
      <c r="Q111" s="164"/>
      <c r="R111" s="164"/>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row>
    <row r="112" spans="1:180" s="165" customFormat="1" ht="30">
      <c r="A112" s="1204" t="s">
        <v>1633</v>
      </c>
      <c r="B112" s="193" t="s">
        <v>1585</v>
      </c>
      <c r="C112" s="189">
        <v>41558</v>
      </c>
      <c r="D112" s="190">
        <v>47027</v>
      </c>
      <c r="E112" s="190" t="str">
        <f t="shared" ca="1" si="12"/>
        <v>VIGENTE</v>
      </c>
      <c r="F112" s="190" t="str">
        <f t="shared" ca="1" si="13"/>
        <v>OK</v>
      </c>
      <c r="G112" s="193" t="s">
        <v>1305</v>
      </c>
      <c r="H112" s="191" t="s">
        <v>1586</v>
      </c>
      <c r="I112" s="753" t="s">
        <v>1587</v>
      </c>
      <c r="J112" s="1206" t="s">
        <v>624</v>
      </c>
      <c r="K112" s="1000">
        <v>5618860</v>
      </c>
      <c r="L112" s="163"/>
      <c r="M112" s="163" t="str">
        <f t="shared" ref="M112:M155" si="16">IF(ISNUMBER(FIND("/",$B109,1)),MID($B109,1,FIND("/",$B109,1)-1),$B109)</f>
        <v>D1309-76</v>
      </c>
      <c r="N112" s="163" t="str">
        <f t="shared" ref="N112:N155" si="17">IF(ISNUMBER(FIND("/",$B109,1)),MID($B109,FIND("/",$B109,1)+1,LEN($B109)),"")</f>
        <v/>
      </c>
      <c r="O112" s="164"/>
      <c r="P112" s="164"/>
      <c r="Q112" s="164"/>
      <c r="R112" s="164"/>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row>
    <row r="113" spans="1:180" s="1279" customFormat="1" ht="34.5" customHeight="1">
      <c r="A113" s="1197" t="s">
        <v>1643</v>
      </c>
      <c r="B113" s="691" t="s">
        <v>1588</v>
      </c>
      <c r="C113" s="1207">
        <v>41562</v>
      </c>
      <c r="D113" s="689">
        <v>47027</v>
      </c>
      <c r="E113" s="689" t="str">
        <f t="shared" ca="1" si="12"/>
        <v>VIGENTE</v>
      </c>
      <c r="F113" s="689" t="str">
        <f t="shared" ca="1" si="13"/>
        <v>OK</v>
      </c>
      <c r="G113" s="691" t="s">
        <v>1306</v>
      </c>
      <c r="H113" s="1202" t="s">
        <v>1589</v>
      </c>
      <c r="I113" s="1199" t="s">
        <v>3814</v>
      </c>
      <c r="J113" s="1200" t="s">
        <v>3792</v>
      </c>
      <c r="K113" s="1201" t="s">
        <v>1590</v>
      </c>
      <c r="L113" s="1309"/>
      <c r="M113" s="1309" t="str">
        <f t="shared" si="16"/>
        <v>D1309-76</v>
      </c>
      <c r="N113" s="1309" t="str">
        <f t="shared" si="17"/>
        <v>1</v>
      </c>
      <c r="O113" s="907"/>
      <c r="P113" s="907"/>
      <c r="Q113" s="907"/>
      <c r="R113" s="907"/>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8"/>
      <c r="AY113" s="908"/>
      <c r="AZ113" s="908"/>
      <c r="BA113" s="908"/>
      <c r="BB113" s="908"/>
      <c r="BC113" s="908"/>
      <c r="BD113" s="908"/>
      <c r="BE113" s="908"/>
      <c r="BF113" s="908"/>
      <c r="BG113" s="908"/>
      <c r="BH113" s="908"/>
      <c r="BI113" s="908"/>
      <c r="BJ113" s="908"/>
      <c r="BK113" s="908"/>
      <c r="BL113" s="908"/>
      <c r="BM113" s="908"/>
      <c r="BN113" s="908"/>
      <c r="BO113" s="908"/>
      <c r="BP113" s="908"/>
      <c r="BQ113" s="908"/>
      <c r="BR113" s="908"/>
      <c r="BS113" s="908"/>
      <c r="BT113" s="908"/>
      <c r="BU113" s="908"/>
      <c r="BV113" s="908"/>
      <c r="BW113" s="908"/>
      <c r="BX113" s="908"/>
      <c r="BY113" s="908"/>
      <c r="BZ113" s="908"/>
      <c r="CA113" s="908"/>
      <c r="CB113" s="908"/>
      <c r="CC113" s="908"/>
      <c r="CD113" s="908"/>
      <c r="CE113" s="908"/>
      <c r="CF113" s="908"/>
      <c r="CG113" s="908"/>
      <c r="CH113" s="908"/>
      <c r="CI113" s="908"/>
      <c r="CJ113" s="908"/>
      <c r="CK113" s="908"/>
      <c r="CL113" s="908"/>
      <c r="CM113" s="908"/>
      <c r="CN113" s="908"/>
      <c r="CO113" s="908"/>
      <c r="CP113" s="908"/>
      <c r="CQ113" s="908"/>
      <c r="CR113" s="908"/>
      <c r="CS113" s="908"/>
      <c r="CT113" s="908"/>
      <c r="CU113" s="908"/>
      <c r="CV113" s="908"/>
      <c r="CW113" s="908"/>
      <c r="CX113" s="908"/>
      <c r="CY113" s="908"/>
      <c r="CZ113" s="908"/>
      <c r="DA113" s="908"/>
      <c r="DB113" s="908"/>
      <c r="DC113" s="908"/>
      <c r="DD113" s="908"/>
      <c r="DE113" s="908"/>
      <c r="DF113" s="908"/>
      <c r="DG113" s="908"/>
      <c r="DH113" s="908"/>
      <c r="DI113" s="908"/>
      <c r="DJ113" s="908"/>
      <c r="DK113" s="908"/>
      <c r="DL113" s="908"/>
      <c r="DM113" s="908"/>
      <c r="DN113" s="908"/>
      <c r="DO113" s="908"/>
      <c r="DP113" s="908"/>
      <c r="DQ113" s="908"/>
      <c r="DR113" s="908"/>
      <c r="DS113" s="908"/>
      <c r="DT113" s="908"/>
      <c r="DU113" s="908"/>
      <c r="DV113" s="908"/>
      <c r="DW113" s="908"/>
      <c r="DX113" s="908"/>
      <c r="DY113" s="908"/>
      <c r="DZ113" s="908"/>
      <c r="EA113" s="908"/>
      <c r="EB113" s="908"/>
      <c r="EC113" s="908"/>
      <c r="ED113" s="908"/>
      <c r="EE113" s="908"/>
      <c r="EF113" s="908"/>
      <c r="EG113" s="908"/>
      <c r="EH113" s="908"/>
      <c r="EI113" s="908"/>
      <c r="EJ113" s="908"/>
      <c r="EK113" s="908"/>
      <c r="EL113" s="908"/>
      <c r="EM113" s="908"/>
      <c r="EN113" s="908"/>
      <c r="EO113" s="908"/>
      <c r="EP113" s="908"/>
      <c r="EQ113" s="908"/>
      <c r="ER113" s="908"/>
      <c r="ES113" s="908"/>
      <c r="ET113" s="908"/>
      <c r="EU113" s="908"/>
      <c r="EV113" s="908"/>
      <c r="EW113" s="908"/>
      <c r="EX113" s="908"/>
      <c r="EY113" s="908"/>
      <c r="EZ113" s="908"/>
      <c r="FA113" s="908"/>
      <c r="FB113" s="908"/>
      <c r="FC113" s="908"/>
      <c r="FD113" s="908"/>
      <c r="FE113" s="908"/>
      <c r="FF113" s="908"/>
      <c r="FG113" s="908"/>
      <c r="FH113" s="908"/>
      <c r="FI113" s="908"/>
      <c r="FJ113" s="908"/>
      <c r="FK113" s="908"/>
      <c r="FL113" s="908"/>
      <c r="FM113" s="908"/>
      <c r="FN113" s="908"/>
      <c r="FO113" s="908"/>
      <c r="FP113" s="908"/>
      <c r="FQ113" s="908"/>
      <c r="FR113" s="908"/>
      <c r="FS113" s="908"/>
      <c r="FT113" s="908"/>
      <c r="FU113" s="908"/>
      <c r="FV113" s="908"/>
      <c r="FW113" s="908"/>
      <c r="FX113" s="908"/>
    </row>
    <row r="114" spans="1:180" s="165" customFormat="1" ht="36.75" customHeight="1">
      <c r="A114" s="1197" t="s">
        <v>1643</v>
      </c>
      <c r="B114" s="691" t="s">
        <v>1591</v>
      </c>
      <c r="C114" s="1207">
        <v>41562</v>
      </c>
      <c r="D114" s="689">
        <v>47027</v>
      </c>
      <c r="E114" s="689" t="str">
        <f t="shared" ca="1" si="12"/>
        <v>VIGENTE</v>
      </c>
      <c r="F114" s="689" t="str">
        <f t="shared" ca="1" si="13"/>
        <v>OK</v>
      </c>
      <c r="G114" s="691" t="s">
        <v>1306</v>
      </c>
      <c r="H114" s="1202" t="s">
        <v>1545</v>
      </c>
      <c r="I114" s="1199" t="s">
        <v>3815</v>
      </c>
      <c r="J114" s="1203" t="s">
        <v>3792</v>
      </c>
      <c r="K114" s="1201" t="s">
        <v>1592</v>
      </c>
      <c r="L114" s="163"/>
      <c r="M114" s="163" t="str">
        <f t="shared" si="16"/>
        <v>D1309-76</v>
      </c>
      <c r="N114" s="163" t="str">
        <f t="shared" si="17"/>
        <v>2</v>
      </c>
      <c r="O114" s="164"/>
      <c r="P114" s="164"/>
      <c r="Q114" s="164"/>
      <c r="R114" s="164"/>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row>
    <row r="115" spans="1:180" s="165" customFormat="1" ht="30">
      <c r="A115" s="1197" t="s">
        <v>1643</v>
      </c>
      <c r="B115" s="691" t="s">
        <v>1594</v>
      </c>
      <c r="C115" s="1207">
        <v>41562</v>
      </c>
      <c r="D115" s="689">
        <v>45200</v>
      </c>
      <c r="E115" s="689" t="str">
        <f t="shared" ca="1" si="12"/>
        <v>CADUCADO</v>
      </c>
      <c r="F115" s="689" t="str">
        <f t="shared" ca="1" si="13"/>
        <v>ALERTA</v>
      </c>
      <c r="G115" s="691" t="s">
        <v>1306</v>
      </c>
      <c r="H115" s="1202" t="s">
        <v>1593</v>
      </c>
      <c r="I115" s="1199" t="s">
        <v>3816</v>
      </c>
      <c r="J115" s="1203" t="s">
        <v>3792</v>
      </c>
      <c r="K115" s="1201" t="s">
        <v>1595</v>
      </c>
      <c r="L115" s="163"/>
      <c r="M115" s="163" t="str">
        <f t="shared" si="16"/>
        <v>D1310-83</v>
      </c>
      <c r="N115" s="163" t="str">
        <f t="shared" si="17"/>
        <v/>
      </c>
      <c r="O115" s="164"/>
      <c r="P115" s="164"/>
      <c r="Q115" s="164"/>
      <c r="R115" s="164"/>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row>
    <row r="116" spans="1:180" s="1279" customFormat="1" ht="30">
      <c r="A116" s="1204" t="s">
        <v>1633</v>
      </c>
      <c r="B116" s="193" t="s">
        <v>1596</v>
      </c>
      <c r="C116" s="189">
        <v>41572</v>
      </c>
      <c r="D116" s="190">
        <v>47027</v>
      </c>
      <c r="E116" s="190" t="str">
        <f t="shared" ca="1" si="12"/>
        <v>VIGENTE</v>
      </c>
      <c r="F116" s="190" t="str">
        <f t="shared" ca="1" si="13"/>
        <v>OK</v>
      </c>
      <c r="G116" s="193" t="s">
        <v>1306</v>
      </c>
      <c r="H116" s="191" t="s">
        <v>1602</v>
      </c>
      <c r="I116" s="753" t="s">
        <v>3790</v>
      </c>
      <c r="J116" s="1206" t="s">
        <v>1603</v>
      </c>
      <c r="K116" s="1000">
        <v>11776452</v>
      </c>
      <c r="L116" s="1309"/>
      <c r="M116" s="1309" t="str">
        <f t="shared" si="16"/>
        <v>D1310-86</v>
      </c>
      <c r="N116" s="1309" t="str">
        <f t="shared" si="17"/>
        <v/>
      </c>
      <c r="O116" s="907"/>
      <c r="P116" s="907"/>
      <c r="Q116" s="907"/>
      <c r="R116" s="907"/>
      <c r="S116" s="908"/>
      <c r="T116" s="908"/>
      <c r="U116" s="908"/>
      <c r="V116" s="908"/>
      <c r="W116" s="908"/>
      <c r="X116" s="908"/>
      <c r="Y116" s="908"/>
      <c r="Z116" s="908"/>
      <c r="AA116" s="908"/>
      <c r="AB116" s="908"/>
      <c r="AC116" s="908"/>
      <c r="AD116" s="908"/>
      <c r="AE116" s="908"/>
      <c r="AF116" s="908"/>
      <c r="AG116" s="908"/>
      <c r="AH116" s="908"/>
      <c r="AI116" s="908"/>
      <c r="AJ116" s="908"/>
      <c r="AK116" s="908"/>
      <c r="AL116" s="908"/>
      <c r="AM116" s="908"/>
      <c r="AN116" s="908"/>
      <c r="AO116" s="908"/>
      <c r="AP116" s="908"/>
      <c r="AQ116" s="908"/>
      <c r="AR116" s="908"/>
      <c r="AS116" s="908"/>
      <c r="AT116" s="908"/>
      <c r="AU116" s="908"/>
      <c r="AV116" s="908"/>
      <c r="AW116" s="908"/>
      <c r="AX116" s="908"/>
      <c r="AY116" s="908"/>
      <c r="AZ116" s="908"/>
      <c r="BA116" s="908"/>
      <c r="BB116" s="908"/>
      <c r="BC116" s="908"/>
      <c r="BD116" s="908"/>
      <c r="BE116" s="908"/>
      <c r="BF116" s="908"/>
      <c r="BG116" s="908"/>
      <c r="BH116" s="908"/>
      <c r="BI116" s="908"/>
      <c r="BJ116" s="908"/>
      <c r="BK116" s="908"/>
      <c r="BL116" s="908"/>
      <c r="BM116" s="908"/>
      <c r="BN116" s="908"/>
      <c r="BO116" s="908"/>
      <c r="BP116" s="908"/>
      <c r="BQ116" s="908"/>
      <c r="BR116" s="908"/>
      <c r="BS116" s="908"/>
      <c r="BT116" s="908"/>
      <c r="BU116" s="908"/>
      <c r="BV116" s="908"/>
      <c r="BW116" s="908"/>
      <c r="BX116" s="908"/>
      <c r="BY116" s="908"/>
      <c r="BZ116" s="908"/>
      <c r="CA116" s="908"/>
      <c r="CB116" s="908"/>
      <c r="CC116" s="908"/>
      <c r="CD116" s="908"/>
      <c r="CE116" s="908"/>
      <c r="CF116" s="908"/>
      <c r="CG116" s="908"/>
      <c r="CH116" s="908"/>
      <c r="CI116" s="908"/>
      <c r="CJ116" s="908"/>
      <c r="CK116" s="908"/>
      <c r="CL116" s="908"/>
      <c r="CM116" s="908"/>
      <c r="CN116" s="908"/>
      <c r="CO116" s="908"/>
      <c r="CP116" s="908"/>
      <c r="CQ116" s="908"/>
      <c r="CR116" s="908"/>
      <c r="CS116" s="908"/>
      <c r="CT116" s="908"/>
      <c r="CU116" s="908"/>
      <c r="CV116" s="908"/>
      <c r="CW116" s="908"/>
      <c r="CX116" s="908"/>
      <c r="CY116" s="908"/>
      <c r="CZ116" s="908"/>
      <c r="DA116" s="908"/>
      <c r="DB116" s="908"/>
      <c r="DC116" s="908"/>
      <c r="DD116" s="908"/>
      <c r="DE116" s="908"/>
      <c r="DF116" s="908"/>
      <c r="DG116" s="908"/>
      <c r="DH116" s="908"/>
      <c r="DI116" s="908"/>
      <c r="DJ116" s="908"/>
      <c r="DK116" s="908"/>
      <c r="DL116" s="908"/>
      <c r="DM116" s="908"/>
      <c r="DN116" s="908"/>
      <c r="DO116" s="908"/>
      <c r="DP116" s="908"/>
      <c r="DQ116" s="908"/>
      <c r="DR116" s="908"/>
      <c r="DS116" s="908"/>
      <c r="DT116" s="908"/>
      <c r="DU116" s="908"/>
      <c r="DV116" s="908"/>
      <c r="DW116" s="908"/>
      <c r="DX116" s="908"/>
      <c r="DY116" s="908"/>
      <c r="DZ116" s="908"/>
      <c r="EA116" s="908"/>
      <c r="EB116" s="908"/>
      <c r="EC116" s="908"/>
      <c r="ED116" s="908"/>
      <c r="EE116" s="908"/>
      <c r="EF116" s="908"/>
      <c r="EG116" s="908"/>
      <c r="EH116" s="908"/>
      <c r="EI116" s="908"/>
      <c r="EJ116" s="908"/>
      <c r="EK116" s="908"/>
      <c r="EL116" s="908"/>
      <c r="EM116" s="908"/>
      <c r="EN116" s="908"/>
      <c r="EO116" s="908"/>
      <c r="EP116" s="908"/>
      <c r="EQ116" s="908"/>
      <c r="ER116" s="908"/>
      <c r="ES116" s="908"/>
      <c r="ET116" s="908"/>
      <c r="EU116" s="908"/>
      <c r="EV116" s="908"/>
      <c r="EW116" s="908"/>
      <c r="EX116" s="908"/>
      <c r="EY116" s="908"/>
      <c r="EZ116" s="908"/>
      <c r="FA116" s="908"/>
      <c r="FB116" s="908"/>
      <c r="FC116" s="908"/>
      <c r="FD116" s="908"/>
      <c r="FE116" s="908"/>
      <c r="FF116" s="908"/>
      <c r="FG116" s="908"/>
      <c r="FH116" s="908"/>
      <c r="FI116" s="908"/>
      <c r="FJ116" s="908"/>
      <c r="FK116" s="908"/>
      <c r="FL116" s="908"/>
      <c r="FM116" s="908"/>
      <c r="FN116" s="908"/>
      <c r="FO116" s="908"/>
      <c r="FP116" s="908"/>
      <c r="FQ116" s="908"/>
      <c r="FR116" s="908"/>
      <c r="FS116" s="908"/>
      <c r="FT116" s="908"/>
      <c r="FU116" s="908"/>
      <c r="FV116" s="908"/>
      <c r="FW116" s="908"/>
      <c r="FX116" s="908"/>
    </row>
    <row r="117" spans="1:180" s="165" customFormat="1" ht="30">
      <c r="A117" s="1204" t="s">
        <v>1633</v>
      </c>
      <c r="B117" s="193" t="s">
        <v>1598</v>
      </c>
      <c r="C117" s="189">
        <v>41589</v>
      </c>
      <c r="D117" s="190">
        <v>45231</v>
      </c>
      <c r="E117" s="190" t="str">
        <f t="shared" ca="1" si="12"/>
        <v>CADUCADO</v>
      </c>
      <c r="F117" s="190" t="str">
        <f t="shared" ca="1" si="13"/>
        <v>ALERTA</v>
      </c>
      <c r="G117" s="193" t="s">
        <v>1305</v>
      </c>
      <c r="H117" s="191" t="s">
        <v>1597</v>
      </c>
      <c r="I117" s="192" t="s">
        <v>1599</v>
      </c>
      <c r="J117" s="192" t="s">
        <v>293</v>
      </c>
      <c r="K117" s="1000">
        <v>10745081</v>
      </c>
      <c r="L117" s="163"/>
      <c r="M117" s="163" t="str">
        <f t="shared" si="16"/>
        <v>D1310-85</v>
      </c>
      <c r="N117" s="163" t="str">
        <f t="shared" si="17"/>
        <v/>
      </c>
      <c r="O117" s="164"/>
      <c r="P117" s="164"/>
      <c r="Q117" s="164"/>
      <c r="R117" s="164"/>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row>
    <row r="118" spans="1:180" s="1279" customFormat="1" ht="32.25">
      <c r="A118" s="1197" t="s">
        <v>1643</v>
      </c>
      <c r="B118" s="691" t="s">
        <v>1601</v>
      </c>
      <c r="C118" s="1207">
        <v>41597</v>
      </c>
      <c r="D118" s="689">
        <v>47058</v>
      </c>
      <c r="E118" s="689" t="str">
        <f t="shared" ca="1" si="12"/>
        <v>VIGENTE</v>
      </c>
      <c r="F118" s="689" t="str">
        <f t="shared" ca="1" si="13"/>
        <v>OK</v>
      </c>
      <c r="G118" s="691" t="s">
        <v>1306</v>
      </c>
      <c r="H118" s="1202" t="s">
        <v>4166</v>
      </c>
      <c r="I118" s="1199" t="s">
        <v>3791</v>
      </c>
      <c r="J118" s="1200" t="s">
        <v>3792</v>
      </c>
      <c r="K118" s="1201" t="s">
        <v>1600</v>
      </c>
      <c r="L118" s="1309"/>
      <c r="M118" s="1309" t="str">
        <f t="shared" si="16"/>
        <v>D1310-90</v>
      </c>
      <c r="N118" s="1309" t="str">
        <f t="shared" si="17"/>
        <v/>
      </c>
      <c r="O118" s="907"/>
      <c r="P118" s="907"/>
      <c r="Q118" s="907"/>
      <c r="R118" s="907"/>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c r="AU118" s="908"/>
      <c r="AV118" s="908"/>
      <c r="AW118" s="908"/>
      <c r="AX118" s="908"/>
      <c r="AY118" s="908"/>
      <c r="AZ118" s="908"/>
      <c r="BA118" s="908"/>
      <c r="BB118" s="908"/>
      <c r="BC118" s="908"/>
      <c r="BD118" s="908"/>
      <c r="BE118" s="908"/>
      <c r="BF118" s="908"/>
      <c r="BG118" s="908"/>
      <c r="BH118" s="908"/>
      <c r="BI118" s="908"/>
      <c r="BJ118" s="908"/>
      <c r="BK118" s="908"/>
      <c r="BL118" s="908"/>
      <c r="BM118" s="908"/>
      <c r="BN118" s="908"/>
      <c r="BO118" s="908"/>
      <c r="BP118" s="908"/>
      <c r="BQ118" s="908"/>
      <c r="BR118" s="908"/>
      <c r="BS118" s="908"/>
      <c r="BT118" s="908"/>
      <c r="BU118" s="908"/>
      <c r="BV118" s="908"/>
      <c r="BW118" s="908"/>
      <c r="BX118" s="908"/>
      <c r="BY118" s="908"/>
      <c r="BZ118" s="908"/>
      <c r="CA118" s="908"/>
      <c r="CB118" s="908"/>
      <c r="CC118" s="908"/>
      <c r="CD118" s="908"/>
      <c r="CE118" s="908"/>
      <c r="CF118" s="908"/>
      <c r="CG118" s="908"/>
      <c r="CH118" s="908"/>
      <c r="CI118" s="908"/>
      <c r="CJ118" s="908"/>
      <c r="CK118" s="908"/>
      <c r="CL118" s="908"/>
      <c r="CM118" s="908"/>
      <c r="CN118" s="908"/>
      <c r="CO118" s="908"/>
      <c r="CP118" s="908"/>
      <c r="CQ118" s="908"/>
      <c r="CR118" s="908"/>
      <c r="CS118" s="908"/>
      <c r="CT118" s="908"/>
      <c r="CU118" s="908"/>
      <c r="CV118" s="908"/>
      <c r="CW118" s="908"/>
      <c r="CX118" s="908"/>
      <c r="CY118" s="908"/>
      <c r="CZ118" s="908"/>
      <c r="DA118" s="908"/>
      <c r="DB118" s="908"/>
      <c r="DC118" s="908"/>
      <c r="DD118" s="908"/>
      <c r="DE118" s="908"/>
      <c r="DF118" s="908"/>
      <c r="DG118" s="908"/>
      <c r="DH118" s="908"/>
      <c r="DI118" s="908"/>
      <c r="DJ118" s="908"/>
      <c r="DK118" s="908"/>
      <c r="DL118" s="908"/>
      <c r="DM118" s="908"/>
      <c r="DN118" s="908"/>
      <c r="DO118" s="908"/>
      <c r="DP118" s="908"/>
      <c r="DQ118" s="908"/>
      <c r="DR118" s="908"/>
      <c r="DS118" s="908"/>
      <c r="DT118" s="908"/>
      <c r="DU118" s="908"/>
      <c r="DV118" s="908"/>
      <c r="DW118" s="908"/>
      <c r="DX118" s="908"/>
      <c r="DY118" s="908"/>
      <c r="DZ118" s="908"/>
      <c r="EA118" s="908"/>
      <c r="EB118" s="908"/>
      <c r="EC118" s="908"/>
      <c r="ED118" s="908"/>
      <c r="EE118" s="908"/>
      <c r="EF118" s="908"/>
      <c r="EG118" s="908"/>
      <c r="EH118" s="908"/>
      <c r="EI118" s="908"/>
      <c r="EJ118" s="908"/>
      <c r="EK118" s="908"/>
      <c r="EL118" s="908"/>
      <c r="EM118" s="908"/>
      <c r="EN118" s="908"/>
      <c r="EO118" s="908"/>
      <c r="EP118" s="908"/>
      <c r="EQ118" s="908"/>
      <c r="ER118" s="908"/>
      <c r="ES118" s="908"/>
      <c r="ET118" s="908"/>
      <c r="EU118" s="908"/>
      <c r="EV118" s="908"/>
      <c r="EW118" s="908"/>
      <c r="EX118" s="908"/>
      <c r="EY118" s="908"/>
      <c r="EZ118" s="908"/>
      <c r="FA118" s="908"/>
      <c r="FB118" s="908"/>
      <c r="FC118" s="908"/>
      <c r="FD118" s="908"/>
      <c r="FE118" s="908"/>
      <c r="FF118" s="908"/>
      <c r="FG118" s="908"/>
      <c r="FH118" s="908"/>
      <c r="FI118" s="908"/>
      <c r="FJ118" s="908"/>
      <c r="FK118" s="908"/>
      <c r="FL118" s="908"/>
      <c r="FM118" s="908"/>
      <c r="FN118" s="908"/>
      <c r="FO118" s="908"/>
      <c r="FP118" s="908"/>
      <c r="FQ118" s="908"/>
      <c r="FR118" s="908"/>
      <c r="FS118" s="908"/>
      <c r="FT118" s="908"/>
      <c r="FU118" s="908"/>
      <c r="FV118" s="908"/>
      <c r="FW118" s="908"/>
      <c r="FX118" s="908"/>
    </row>
    <row r="119" spans="1:180" s="165" customFormat="1" ht="30">
      <c r="A119" s="1229" t="s">
        <v>1635</v>
      </c>
      <c r="B119" s="233" t="s">
        <v>1608</v>
      </c>
      <c r="C119" s="960">
        <v>41597</v>
      </c>
      <c r="D119" s="234">
        <v>47058</v>
      </c>
      <c r="E119" s="234" t="str">
        <f t="shared" ca="1" si="12"/>
        <v>VIGENTE</v>
      </c>
      <c r="F119" s="234" t="str">
        <f t="shared" ca="1" si="13"/>
        <v>OK</v>
      </c>
      <c r="G119" s="233" t="s">
        <v>1305</v>
      </c>
      <c r="H119" s="1230" t="s">
        <v>5617</v>
      </c>
      <c r="I119" s="1231" t="s">
        <v>1609</v>
      </c>
      <c r="J119" s="1462"/>
      <c r="K119" s="1001"/>
      <c r="L119" s="163"/>
      <c r="M119" s="163" t="str">
        <f t="shared" si="16"/>
        <v>D1310-91</v>
      </c>
      <c r="N119" s="163" t="str">
        <f t="shared" si="17"/>
        <v/>
      </c>
      <c r="O119" s="164"/>
      <c r="P119" s="164"/>
      <c r="Q119" s="164"/>
      <c r="R119" s="164"/>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c r="FH119" s="156"/>
      <c r="FI119" s="156"/>
      <c r="FJ119" s="156"/>
      <c r="FK119" s="156"/>
      <c r="FL119" s="156"/>
      <c r="FM119" s="156"/>
      <c r="FN119" s="156"/>
      <c r="FO119" s="156"/>
      <c r="FP119" s="156"/>
      <c r="FQ119" s="156"/>
      <c r="FR119" s="156"/>
      <c r="FS119" s="156"/>
      <c r="FT119" s="156"/>
      <c r="FU119" s="156"/>
      <c r="FV119" s="156"/>
      <c r="FW119" s="156"/>
      <c r="FX119" s="156"/>
    </row>
    <row r="120" spans="1:180" s="165" customFormat="1">
      <c r="A120" s="1204" t="s">
        <v>1634</v>
      </c>
      <c r="B120" s="193" t="s">
        <v>1613</v>
      </c>
      <c r="C120" s="189">
        <v>41597</v>
      </c>
      <c r="D120" s="190">
        <v>47058</v>
      </c>
      <c r="E120" s="190" t="str">
        <f t="shared" ca="1" si="12"/>
        <v>VIGENTE</v>
      </c>
      <c r="F120" s="190" t="str">
        <f t="shared" ca="1" si="13"/>
        <v>OK</v>
      </c>
      <c r="G120" s="193" t="s">
        <v>1305</v>
      </c>
      <c r="H120" s="191" t="s">
        <v>1615</v>
      </c>
      <c r="I120" s="1206"/>
      <c r="J120" s="1206" t="s">
        <v>1610</v>
      </c>
      <c r="K120" s="998" t="s">
        <v>1617</v>
      </c>
      <c r="L120" s="163"/>
      <c r="M120" s="163" t="str">
        <f t="shared" si="16"/>
        <v>D1310-92</v>
      </c>
      <c r="N120" s="163" t="str">
        <f t="shared" si="17"/>
        <v/>
      </c>
      <c r="O120" s="164"/>
      <c r="P120" s="164"/>
      <c r="Q120" s="164"/>
      <c r="R120" s="164"/>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row>
    <row r="121" spans="1:180" s="165" customFormat="1">
      <c r="A121" s="1204" t="s">
        <v>1634</v>
      </c>
      <c r="B121" s="193" t="s">
        <v>1614</v>
      </c>
      <c r="C121" s="189">
        <v>41597</v>
      </c>
      <c r="D121" s="190">
        <v>47058</v>
      </c>
      <c r="E121" s="190" t="str">
        <f t="shared" ca="1" si="12"/>
        <v>VIGENTE</v>
      </c>
      <c r="F121" s="190" t="str">
        <f t="shared" ca="1" si="13"/>
        <v>OK</v>
      </c>
      <c r="G121" s="193" t="s">
        <v>1305</v>
      </c>
      <c r="H121" s="191" t="s">
        <v>1616</v>
      </c>
      <c r="I121" s="1206"/>
      <c r="J121" s="1206" t="s">
        <v>1610</v>
      </c>
      <c r="K121" s="998" t="s">
        <v>1618</v>
      </c>
      <c r="L121" s="163"/>
      <c r="M121" s="163" t="str">
        <f t="shared" si="16"/>
        <v>D1311-95</v>
      </c>
      <c r="N121" s="163" t="str">
        <f t="shared" si="17"/>
        <v/>
      </c>
      <c r="O121" s="164"/>
      <c r="P121" s="164"/>
      <c r="Q121" s="164"/>
      <c r="R121" s="164"/>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6"/>
      <c r="FU121" s="156"/>
      <c r="FV121" s="156"/>
      <c r="FW121" s="156"/>
      <c r="FX121" s="156"/>
    </row>
    <row r="122" spans="1:180" s="165" customFormat="1" ht="30">
      <c r="A122" s="1204" t="s">
        <v>1633</v>
      </c>
      <c r="B122" s="193" t="s">
        <v>1612</v>
      </c>
      <c r="C122" s="189">
        <v>41597</v>
      </c>
      <c r="D122" s="190">
        <v>47058</v>
      </c>
      <c r="E122" s="190" t="str">
        <f t="shared" ref="E122:E185" ca="1" si="18">IF(D122&lt;=$T$2,"CADUCADO","VIGENTE")</f>
        <v>VIGENTE</v>
      </c>
      <c r="F122" s="190" t="str">
        <f t="shared" ref="F122:F185" ca="1" si="19">IF($T$2&gt;=(EDATE(D122,-4)),"ALERTA","OK")</f>
        <v>OK</v>
      </c>
      <c r="G122" s="193" t="s">
        <v>1305</v>
      </c>
      <c r="H122" s="191" t="s">
        <v>1619</v>
      </c>
      <c r="I122" s="753" t="s">
        <v>1620</v>
      </c>
      <c r="J122" s="1206" t="s">
        <v>1621</v>
      </c>
      <c r="K122" s="1000">
        <v>10759350</v>
      </c>
      <c r="L122" s="163"/>
      <c r="M122" s="163" t="str">
        <f t="shared" si="16"/>
        <v>D1311-96</v>
      </c>
      <c r="N122" s="163" t="str">
        <f t="shared" si="17"/>
        <v/>
      </c>
      <c r="O122" s="164"/>
      <c r="P122" s="164"/>
      <c r="Q122" s="164"/>
      <c r="R122" s="164"/>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56"/>
      <c r="EN122" s="156"/>
      <c r="EO122" s="156"/>
      <c r="EP122" s="156"/>
      <c r="EQ122" s="156"/>
      <c r="ER122" s="156"/>
      <c r="ES122" s="156"/>
      <c r="ET122" s="156"/>
      <c r="EU122" s="156"/>
      <c r="EV122" s="156"/>
      <c r="EW122" s="156"/>
      <c r="EX122" s="156"/>
      <c r="EY122" s="156"/>
      <c r="EZ122" s="156"/>
      <c r="FA122" s="156"/>
      <c r="FB122" s="156"/>
      <c r="FC122" s="156"/>
      <c r="FD122" s="156"/>
      <c r="FE122" s="156"/>
      <c r="FF122" s="156"/>
      <c r="FG122" s="156"/>
      <c r="FH122" s="156"/>
      <c r="FI122" s="156"/>
      <c r="FJ122" s="156"/>
      <c r="FK122" s="156"/>
      <c r="FL122" s="156"/>
      <c r="FM122" s="156"/>
      <c r="FN122" s="156"/>
      <c r="FO122" s="156"/>
      <c r="FP122" s="156"/>
      <c r="FQ122" s="156"/>
      <c r="FR122" s="156"/>
      <c r="FS122" s="156"/>
      <c r="FT122" s="156"/>
      <c r="FU122" s="156"/>
      <c r="FV122" s="156"/>
      <c r="FW122" s="156"/>
      <c r="FX122" s="156"/>
    </row>
    <row r="123" spans="1:180" s="1279" customFormat="1" ht="28.5" customHeight="1">
      <c r="A123" s="1204" t="s">
        <v>1633</v>
      </c>
      <c r="B123" s="193" t="s">
        <v>1622</v>
      </c>
      <c r="C123" s="189">
        <v>41597</v>
      </c>
      <c r="D123" s="190">
        <v>47058</v>
      </c>
      <c r="E123" s="190" t="str">
        <f t="shared" ca="1" si="18"/>
        <v>VIGENTE</v>
      </c>
      <c r="F123" s="190" t="str">
        <f t="shared" ca="1" si="19"/>
        <v>OK</v>
      </c>
      <c r="G123" s="193" t="s">
        <v>1305</v>
      </c>
      <c r="H123" s="191" t="s">
        <v>1623</v>
      </c>
      <c r="I123" s="753" t="s">
        <v>1624</v>
      </c>
      <c r="J123" s="1206" t="s">
        <v>1625</v>
      </c>
      <c r="K123" s="998" t="s">
        <v>1626</v>
      </c>
      <c r="L123" s="163"/>
      <c r="M123" s="163" t="str">
        <f t="shared" si="16"/>
        <v>D1311-96</v>
      </c>
      <c r="N123" s="163" t="str">
        <f t="shared" si="17"/>
        <v>1</v>
      </c>
      <c r="O123" s="164"/>
      <c r="P123" s="164"/>
      <c r="Q123" s="164"/>
      <c r="R123" s="907"/>
      <c r="S123" s="908"/>
      <c r="T123" s="908"/>
      <c r="U123" s="908"/>
      <c r="V123" s="908"/>
      <c r="W123" s="908"/>
      <c r="X123" s="908"/>
      <c r="Y123" s="908"/>
      <c r="Z123" s="908"/>
      <c r="AA123" s="908"/>
      <c r="AB123" s="908"/>
      <c r="AC123" s="908"/>
      <c r="AD123" s="908"/>
      <c r="AE123" s="908"/>
      <c r="AF123" s="908"/>
      <c r="AG123" s="908"/>
      <c r="AH123" s="908"/>
      <c r="AI123" s="908"/>
      <c r="AJ123" s="908"/>
      <c r="AK123" s="908"/>
      <c r="AL123" s="908"/>
      <c r="AM123" s="908"/>
      <c r="AN123" s="908"/>
      <c r="AO123" s="908"/>
      <c r="AP123" s="908"/>
      <c r="AQ123" s="908"/>
      <c r="AR123" s="908"/>
      <c r="AS123" s="908"/>
      <c r="AT123" s="908"/>
      <c r="AU123" s="908"/>
      <c r="AV123" s="908"/>
      <c r="AW123" s="908"/>
      <c r="AX123" s="908"/>
      <c r="AY123" s="908"/>
      <c r="AZ123" s="908"/>
      <c r="BA123" s="908"/>
      <c r="BB123" s="908"/>
      <c r="BC123" s="908"/>
      <c r="BD123" s="908"/>
      <c r="BE123" s="908"/>
      <c r="BF123" s="908"/>
      <c r="BG123" s="908"/>
      <c r="BH123" s="908"/>
      <c r="BI123" s="908"/>
      <c r="BJ123" s="908"/>
      <c r="BK123" s="908"/>
      <c r="BL123" s="908"/>
      <c r="BM123" s="908"/>
      <c r="BN123" s="908"/>
      <c r="BO123" s="908"/>
      <c r="BP123" s="908"/>
      <c r="BQ123" s="908"/>
      <c r="BR123" s="908"/>
      <c r="BS123" s="908"/>
      <c r="BT123" s="908"/>
      <c r="BU123" s="908"/>
      <c r="BV123" s="908"/>
      <c r="BW123" s="908"/>
      <c r="BX123" s="908"/>
      <c r="BY123" s="908"/>
      <c r="BZ123" s="908"/>
      <c r="CA123" s="908"/>
      <c r="CB123" s="908"/>
      <c r="CC123" s="908"/>
      <c r="CD123" s="908"/>
      <c r="CE123" s="908"/>
      <c r="CF123" s="908"/>
      <c r="CG123" s="908"/>
      <c r="CH123" s="908"/>
      <c r="CI123" s="908"/>
      <c r="CJ123" s="908"/>
      <c r="CK123" s="908"/>
      <c r="CL123" s="908"/>
      <c r="CM123" s="908"/>
      <c r="CN123" s="908"/>
      <c r="CO123" s="908"/>
      <c r="CP123" s="908"/>
      <c r="CQ123" s="908"/>
      <c r="CR123" s="908"/>
      <c r="CS123" s="908"/>
      <c r="CT123" s="908"/>
      <c r="CU123" s="908"/>
      <c r="CV123" s="908"/>
      <c r="CW123" s="908"/>
      <c r="CX123" s="908"/>
      <c r="CY123" s="908"/>
      <c r="CZ123" s="908"/>
      <c r="DA123" s="908"/>
      <c r="DB123" s="908"/>
      <c r="DC123" s="908"/>
      <c r="DD123" s="908"/>
      <c r="DE123" s="908"/>
      <c r="DF123" s="908"/>
      <c r="DG123" s="908"/>
      <c r="DH123" s="908"/>
      <c r="DI123" s="908"/>
      <c r="DJ123" s="908"/>
      <c r="DK123" s="908"/>
      <c r="DL123" s="908"/>
      <c r="DM123" s="908"/>
      <c r="DN123" s="908"/>
      <c r="DO123" s="908"/>
      <c r="DP123" s="908"/>
      <c r="DQ123" s="908"/>
      <c r="DR123" s="908"/>
      <c r="DS123" s="908"/>
      <c r="DT123" s="908"/>
      <c r="DU123" s="908"/>
      <c r="DV123" s="908"/>
      <c r="DW123" s="908"/>
      <c r="DX123" s="908"/>
      <c r="DY123" s="908"/>
      <c r="DZ123" s="908"/>
      <c r="EA123" s="908"/>
      <c r="EB123" s="908"/>
      <c r="EC123" s="908"/>
      <c r="ED123" s="908"/>
      <c r="EE123" s="908"/>
      <c r="EF123" s="908"/>
      <c r="EG123" s="908"/>
      <c r="EH123" s="908"/>
      <c r="EI123" s="908"/>
      <c r="EJ123" s="908"/>
      <c r="EK123" s="908"/>
      <c r="EL123" s="908"/>
      <c r="EM123" s="908"/>
      <c r="EN123" s="908"/>
      <c r="EO123" s="908"/>
      <c r="EP123" s="908"/>
      <c r="EQ123" s="908"/>
      <c r="ER123" s="908"/>
      <c r="ES123" s="908"/>
      <c r="ET123" s="908"/>
      <c r="EU123" s="908"/>
      <c r="EV123" s="908"/>
      <c r="EW123" s="908"/>
      <c r="EX123" s="908"/>
      <c r="EY123" s="908"/>
      <c r="EZ123" s="908"/>
      <c r="FA123" s="908"/>
      <c r="FB123" s="908"/>
      <c r="FC123" s="908"/>
      <c r="FD123" s="908"/>
      <c r="FE123" s="908"/>
      <c r="FF123" s="908"/>
      <c r="FG123" s="908"/>
      <c r="FH123" s="908"/>
      <c r="FI123" s="908"/>
      <c r="FJ123" s="908"/>
      <c r="FK123" s="908"/>
      <c r="FL123" s="908"/>
      <c r="FM123" s="908"/>
      <c r="FN123" s="908"/>
      <c r="FO123" s="908"/>
      <c r="FP123" s="908"/>
      <c r="FQ123" s="908"/>
      <c r="FR123" s="908"/>
      <c r="FS123" s="908"/>
      <c r="FT123" s="908"/>
      <c r="FU123" s="908"/>
      <c r="FV123" s="908"/>
      <c r="FW123" s="908"/>
      <c r="FX123" s="908"/>
    </row>
    <row r="124" spans="1:180" s="1279" customFormat="1" ht="35.25" customHeight="1">
      <c r="A124" s="1204" t="s">
        <v>1633</v>
      </c>
      <c r="B124" s="193" t="s">
        <v>1611</v>
      </c>
      <c r="C124" s="189">
        <v>41597</v>
      </c>
      <c r="D124" s="190">
        <v>47058</v>
      </c>
      <c r="E124" s="190" t="str">
        <f t="shared" ca="1" si="18"/>
        <v>VIGENTE</v>
      </c>
      <c r="F124" s="190" t="str">
        <f t="shared" ca="1" si="19"/>
        <v>OK</v>
      </c>
      <c r="G124" s="193" t="s">
        <v>1305</v>
      </c>
      <c r="H124" s="191" t="s">
        <v>1627</v>
      </c>
      <c r="I124" s="753" t="s">
        <v>1620</v>
      </c>
      <c r="J124" s="1206" t="s">
        <v>1625</v>
      </c>
      <c r="K124" s="1000">
        <v>11355279</v>
      </c>
      <c r="L124" s="163"/>
      <c r="M124" s="163" t="str">
        <f t="shared" si="16"/>
        <v>D1311-96</v>
      </c>
      <c r="N124" s="163" t="str">
        <f t="shared" si="17"/>
        <v>2</v>
      </c>
      <c r="O124" s="164"/>
      <c r="P124" s="164"/>
      <c r="Q124" s="164"/>
      <c r="R124" s="907"/>
      <c r="S124" s="908"/>
      <c r="T124" s="908"/>
      <c r="U124" s="908"/>
      <c r="V124" s="908"/>
      <c r="W124" s="908"/>
      <c r="X124" s="908"/>
      <c r="Y124" s="908"/>
      <c r="Z124" s="908"/>
      <c r="AA124" s="908"/>
      <c r="AB124" s="908"/>
      <c r="AC124" s="908"/>
      <c r="AD124" s="908"/>
      <c r="AE124" s="908"/>
      <c r="AF124" s="908"/>
      <c r="AG124" s="908"/>
      <c r="AH124" s="908"/>
      <c r="AI124" s="908"/>
      <c r="AJ124" s="908"/>
      <c r="AK124" s="908"/>
      <c r="AL124" s="908"/>
      <c r="AM124" s="908"/>
      <c r="AN124" s="908"/>
      <c r="AO124" s="908"/>
      <c r="AP124" s="908"/>
      <c r="AQ124" s="908"/>
      <c r="AR124" s="908"/>
      <c r="AS124" s="908"/>
      <c r="AT124" s="908"/>
      <c r="AU124" s="908"/>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8"/>
      <c r="BQ124" s="908"/>
      <c r="BR124" s="908"/>
      <c r="BS124" s="908"/>
      <c r="BT124" s="908"/>
      <c r="BU124" s="908"/>
      <c r="BV124" s="908"/>
      <c r="BW124" s="908"/>
      <c r="BX124" s="908"/>
      <c r="BY124" s="908"/>
      <c r="BZ124" s="908"/>
      <c r="CA124" s="908"/>
      <c r="CB124" s="908"/>
      <c r="CC124" s="908"/>
      <c r="CD124" s="908"/>
      <c r="CE124" s="908"/>
      <c r="CF124" s="908"/>
      <c r="CG124" s="908"/>
      <c r="CH124" s="908"/>
      <c r="CI124" s="908"/>
      <c r="CJ124" s="908"/>
      <c r="CK124" s="908"/>
      <c r="CL124" s="908"/>
      <c r="CM124" s="908"/>
      <c r="CN124" s="908"/>
      <c r="CO124" s="908"/>
      <c r="CP124" s="908"/>
      <c r="CQ124" s="908"/>
      <c r="CR124" s="908"/>
      <c r="CS124" s="908"/>
      <c r="CT124" s="908"/>
      <c r="CU124" s="908"/>
      <c r="CV124" s="908"/>
      <c r="CW124" s="908"/>
      <c r="CX124" s="908"/>
      <c r="CY124" s="908"/>
      <c r="CZ124" s="908"/>
      <c r="DA124" s="908"/>
      <c r="DB124" s="908"/>
      <c r="DC124" s="908"/>
      <c r="DD124" s="908"/>
      <c r="DE124" s="908"/>
      <c r="DF124" s="908"/>
      <c r="DG124" s="908"/>
      <c r="DH124" s="908"/>
      <c r="DI124" s="908"/>
      <c r="DJ124" s="908"/>
      <c r="DK124" s="908"/>
      <c r="DL124" s="908"/>
      <c r="DM124" s="908"/>
      <c r="DN124" s="908"/>
      <c r="DO124" s="908"/>
      <c r="DP124" s="908"/>
      <c r="DQ124" s="908"/>
      <c r="DR124" s="908"/>
      <c r="DS124" s="908"/>
      <c r="DT124" s="908"/>
      <c r="DU124" s="908"/>
      <c r="DV124" s="908"/>
      <c r="DW124" s="908"/>
      <c r="DX124" s="908"/>
      <c r="DY124" s="908"/>
      <c r="DZ124" s="908"/>
      <c r="EA124" s="908"/>
      <c r="EB124" s="908"/>
      <c r="EC124" s="908"/>
      <c r="ED124" s="908"/>
      <c r="EE124" s="908"/>
      <c r="EF124" s="908"/>
      <c r="EG124" s="908"/>
      <c r="EH124" s="908"/>
      <c r="EI124" s="908"/>
      <c r="EJ124" s="908"/>
      <c r="EK124" s="908"/>
      <c r="EL124" s="908"/>
      <c r="EM124" s="908"/>
      <c r="EN124" s="908"/>
      <c r="EO124" s="908"/>
      <c r="EP124" s="908"/>
      <c r="EQ124" s="908"/>
      <c r="ER124" s="908"/>
      <c r="ES124" s="908"/>
      <c r="ET124" s="908"/>
      <c r="EU124" s="908"/>
      <c r="EV124" s="908"/>
      <c r="EW124" s="908"/>
      <c r="EX124" s="908"/>
      <c r="EY124" s="908"/>
      <c r="EZ124" s="908"/>
      <c r="FA124" s="908"/>
      <c r="FB124" s="908"/>
      <c r="FC124" s="908"/>
      <c r="FD124" s="908"/>
      <c r="FE124" s="908"/>
      <c r="FF124" s="908"/>
      <c r="FG124" s="908"/>
      <c r="FH124" s="908"/>
      <c r="FI124" s="908"/>
      <c r="FJ124" s="908"/>
      <c r="FK124" s="908"/>
      <c r="FL124" s="908"/>
      <c r="FM124" s="908"/>
      <c r="FN124" s="908"/>
      <c r="FO124" s="908"/>
      <c r="FP124" s="908"/>
      <c r="FQ124" s="908"/>
      <c r="FR124" s="908"/>
      <c r="FS124" s="908"/>
      <c r="FT124" s="908"/>
      <c r="FU124" s="908"/>
      <c r="FV124" s="908"/>
      <c r="FW124" s="908"/>
      <c r="FX124" s="908"/>
    </row>
    <row r="125" spans="1:180" s="165" customFormat="1" ht="30">
      <c r="A125" s="1204" t="s">
        <v>1633</v>
      </c>
      <c r="B125" s="193" t="s">
        <v>1628</v>
      </c>
      <c r="C125" s="189">
        <v>41597</v>
      </c>
      <c r="D125" s="190">
        <v>47058</v>
      </c>
      <c r="E125" s="190" t="str">
        <f t="shared" ca="1" si="18"/>
        <v>VIGENTE</v>
      </c>
      <c r="F125" s="190" t="str">
        <f t="shared" ca="1" si="19"/>
        <v>OK</v>
      </c>
      <c r="G125" s="193" t="s">
        <v>1305</v>
      </c>
      <c r="H125" s="191" t="s">
        <v>1629</v>
      </c>
      <c r="I125" s="753" t="s">
        <v>1630</v>
      </c>
      <c r="J125" s="1206" t="s">
        <v>1631</v>
      </c>
      <c r="K125" s="1000">
        <v>12172623</v>
      </c>
      <c r="L125" s="163"/>
      <c r="M125" s="163" t="str">
        <f t="shared" si="16"/>
        <v>D1311-98</v>
      </c>
      <c r="N125" s="163" t="str">
        <f t="shared" si="17"/>
        <v/>
      </c>
      <c r="O125" s="164"/>
      <c r="P125" s="164"/>
      <c r="Q125" s="164"/>
      <c r="R125" s="164"/>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6"/>
      <c r="FU125" s="156"/>
      <c r="FV125" s="156"/>
      <c r="FW125" s="156"/>
      <c r="FX125" s="156"/>
    </row>
    <row r="126" spans="1:180" s="1279" customFormat="1" ht="65.25">
      <c r="A126" s="1478" t="s">
        <v>1635</v>
      </c>
      <c r="B126" s="1479" t="s">
        <v>1658</v>
      </c>
      <c r="C126" s="1479">
        <v>41617</v>
      </c>
      <c r="D126" s="1479">
        <v>45261</v>
      </c>
      <c r="E126" s="1479" t="str">
        <f t="shared" ca="1" si="18"/>
        <v>CADUCADO</v>
      </c>
      <c r="F126" s="1479" t="str">
        <f t="shared" ca="1" si="19"/>
        <v>ALERTA</v>
      </c>
      <c r="G126" s="1479" t="s">
        <v>1305</v>
      </c>
      <c r="H126" s="1480" t="s">
        <v>1657</v>
      </c>
      <c r="I126" s="1480" t="s">
        <v>4230</v>
      </c>
      <c r="J126" s="1479"/>
      <c r="K126" s="1578"/>
      <c r="L126" s="163"/>
      <c r="M126" s="163" t="str">
        <f t="shared" si="16"/>
        <v>D1311-94</v>
      </c>
      <c r="N126" s="163" t="str">
        <f t="shared" si="17"/>
        <v/>
      </c>
      <c r="O126" s="164"/>
      <c r="P126" s="164"/>
      <c r="Q126" s="164"/>
      <c r="R126" s="907"/>
      <c r="S126" s="908"/>
      <c r="T126" s="908"/>
      <c r="U126" s="908"/>
      <c r="V126" s="908"/>
      <c r="W126" s="908"/>
      <c r="X126" s="908"/>
      <c r="Y126" s="908"/>
      <c r="Z126" s="908"/>
      <c r="AA126" s="908"/>
      <c r="AB126" s="908"/>
      <c r="AC126" s="908"/>
      <c r="AD126" s="908"/>
      <c r="AE126" s="908"/>
      <c r="AF126" s="908"/>
      <c r="AG126" s="908"/>
      <c r="AH126" s="908"/>
      <c r="AI126" s="908"/>
      <c r="AJ126" s="908"/>
      <c r="AK126" s="908"/>
      <c r="AL126" s="908"/>
      <c r="AM126" s="908"/>
      <c r="AN126" s="908"/>
      <c r="AO126" s="908"/>
      <c r="AP126" s="908"/>
      <c r="AQ126" s="908"/>
      <c r="AR126" s="908"/>
      <c r="AS126" s="908"/>
      <c r="AT126" s="908"/>
      <c r="AU126" s="908"/>
      <c r="AV126" s="908"/>
      <c r="AW126" s="908"/>
      <c r="AX126" s="908"/>
      <c r="AY126" s="908"/>
      <c r="AZ126" s="908"/>
      <c r="BA126" s="908"/>
      <c r="BB126" s="908"/>
      <c r="BC126" s="908"/>
      <c r="BD126" s="908"/>
      <c r="BE126" s="908"/>
      <c r="BF126" s="908"/>
      <c r="BG126" s="908"/>
      <c r="BH126" s="908"/>
      <c r="BI126" s="908"/>
      <c r="BJ126" s="908"/>
      <c r="BK126" s="908"/>
      <c r="BL126" s="908"/>
      <c r="BM126" s="908"/>
      <c r="BN126" s="908"/>
      <c r="BO126" s="908"/>
      <c r="BP126" s="908"/>
      <c r="BQ126" s="908"/>
      <c r="BR126" s="908"/>
      <c r="BS126" s="908"/>
      <c r="BT126" s="908"/>
      <c r="BU126" s="908"/>
      <c r="BV126" s="908"/>
      <c r="BW126" s="908"/>
      <c r="BX126" s="908"/>
      <c r="BY126" s="908"/>
      <c r="BZ126" s="908"/>
      <c r="CA126" s="908"/>
      <c r="CB126" s="908"/>
      <c r="CC126" s="908"/>
      <c r="CD126" s="908"/>
      <c r="CE126" s="908"/>
      <c r="CF126" s="908"/>
      <c r="CG126" s="908"/>
      <c r="CH126" s="908"/>
      <c r="CI126" s="908"/>
      <c r="CJ126" s="908"/>
      <c r="CK126" s="908"/>
      <c r="CL126" s="908"/>
      <c r="CM126" s="908"/>
      <c r="CN126" s="908"/>
      <c r="CO126" s="908"/>
      <c r="CP126" s="908"/>
      <c r="CQ126" s="908"/>
      <c r="CR126" s="908"/>
      <c r="CS126" s="908"/>
      <c r="CT126" s="908"/>
      <c r="CU126" s="908"/>
      <c r="CV126" s="908"/>
      <c r="CW126" s="908"/>
      <c r="CX126" s="908"/>
      <c r="CY126" s="908"/>
      <c r="CZ126" s="908"/>
      <c r="DA126" s="908"/>
      <c r="DB126" s="908"/>
      <c r="DC126" s="908"/>
      <c r="DD126" s="908"/>
      <c r="DE126" s="908"/>
      <c r="DF126" s="908"/>
      <c r="DG126" s="908"/>
      <c r="DH126" s="908"/>
      <c r="DI126" s="908"/>
      <c r="DJ126" s="908"/>
      <c r="DK126" s="908"/>
      <c r="DL126" s="908"/>
      <c r="DM126" s="908"/>
      <c r="DN126" s="908"/>
      <c r="DO126" s="908"/>
      <c r="DP126" s="908"/>
      <c r="DQ126" s="908"/>
      <c r="DR126" s="908"/>
      <c r="DS126" s="908"/>
      <c r="DT126" s="908"/>
      <c r="DU126" s="908"/>
      <c r="DV126" s="908"/>
      <c r="DW126" s="908"/>
      <c r="DX126" s="908"/>
      <c r="DY126" s="908"/>
      <c r="DZ126" s="908"/>
      <c r="EA126" s="908"/>
      <c r="EB126" s="908"/>
      <c r="EC126" s="908"/>
      <c r="ED126" s="908"/>
      <c r="EE126" s="908"/>
      <c r="EF126" s="908"/>
      <c r="EG126" s="908"/>
      <c r="EH126" s="908"/>
      <c r="EI126" s="908"/>
      <c r="EJ126" s="908"/>
      <c r="EK126" s="908"/>
      <c r="EL126" s="908"/>
      <c r="EM126" s="908"/>
      <c r="EN126" s="908"/>
      <c r="EO126" s="908"/>
      <c r="EP126" s="908"/>
      <c r="EQ126" s="908"/>
      <c r="ER126" s="908"/>
      <c r="ES126" s="908"/>
      <c r="ET126" s="908"/>
      <c r="EU126" s="908"/>
      <c r="EV126" s="908"/>
      <c r="EW126" s="908"/>
      <c r="EX126" s="908"/>
      <c r="EY126" s="908"/>
      <c r="EZ126" s="908"/>
      <c r="FA126" s="908"/>
      <c r="FB126" s="908"/>
      <c r="FC126" s="908"/>
      <c r="FD126" s="908"/>
      <c r="FE126" s="908"/>
      <c r="FF126" s="908"/>
      <c r="FG126" s="908"/>
      <c r="FH126" s="908"/>
      <c r="FI126" s="908"/>
      <c r="FJ126" s="908"/>
      <c r="FK126" s="908"/>
      <c r="FL126" s="908"/>
      <c r="FM126" s="908"/>
      <c r="FN126" s="908"/>
      <c r="FO126" s="908"/>
      <c r="FP126" s="908"/>
      <c r="FQ126" s="908"/>
      <c r="FR126" s="908"/>
      <c r="FS126" s="908"/>
      <c r="FT126" s="908"/>
      <c r="FU126" s="908"/>
      <c r="FV126" s="908"/>
      <c r="FW126" s="908"/>
      <c r="FX126" s="908"/>
    </row>
    <row r="127" spans="1:180" s="165" customFormat="1">
      <c r="A127" s="1204" t="s">
        <v>1634</v>
      </c>
      <c r="B127" s="188" t="s">
        <v>1660</v>
      </c>
      <c r="C127" s="189">
        <v>41617</v>
      </c>
      <c r="D127" s="190">
        <v>45261</v>
      </c>
      <c r="E127" s="190" t="str">
        <f t="shared" ca="1" si="18"/>
        <v>CADUCADO</v>
      </c>
      <c r="F127" s="190" t="str">
        <f t="shared" ca="1" si="19"/>
        <v>ALERTA</v>
      </c>
      <c r="G127" s="193" t="s">
        <v>1305</v>
      </c>
      <c r="H127" s="191" t="s">
        <v>1663</v>
      </c>
      <c r="I127" s="753"/>
      <c r="J127" s="192" t="s">
        <v>1659</v>
      </c>
      <c r="K127" s="998" t="s">
        <v>1666</v>
      </c>
      <c r="L127" s="163"/>
      <c r="M127" s="163" t="str">
        <f t="shared" si="16"/>
        <v>D1311-97</v>
      </c>
      <c r="N127" s="163" t="str">
        <f t="shared" si="17"/>
        <v/>
      </c>
      <c r="O127" s="164"/>
      <c r="P127" s="164"/>
      <c r="Q127" s="164"/>
      <c r="R127" s="164"/>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56"/>
      <c r="EN127" s="156"/>
      <c r="EO127" s="156"/>
      <c r="EP127" s="156"/>
      <c r="EQ127" s="156"/>
      <c r="ER127" s="156"/>
      <c r="ES127" s="156"/>
      <c r="ET127" s="156"/>
      <c r="EU127" s="156"/>
      <c r="EV127" s="156"/>
      <c r="EW127" s="156"/>
      <c r="EX127" s="156"/>
      <c r="EY127" s="156"/>
      <c r="EZ127" s="156"/>
      <c r="FA127" s="156"/>
      <c r="FB127" s="156"/>
      <c r="FC127" s="156"/>
      <c r="FD127" s="156"/>
      <c r="FE127" s="156"/>
      <c r="FF127" s="156"/>
      <c r="FG127" s="156"/>
      <c r="FH127" s="156"/>
      <c r="FI127" s="156"/>
      <c r="FJ127" s="156"/>
      <c r="FK127" s="156"/>
      <c r="FL127" s="156"/>
      <c r="FM127" s="156"/>
      <c r="FN127" s="156"/>
      <c r="FO127" s="156"/>
      <c r="FP127" s="156"/>
      <c r="FQ127" s="156"/>
      <c r="FR127" s="156"/>
      <c r="FS127" s="156"/>
      <c r="FT127" s="156"/>
      <c r="FU127" s="156"/>
      <c r="FV127" s="156"/>
      <c r="FW127" s="156"/>
      <c r="FX127" s="156"/>
    </row>
    <row r="128" spans="1:180" s="165" customFormat="1">
      <c r="A128" s="1204" t="s">
        <v>1634</v>
      </c>
      <c r="B128" s="188" t="s">
        <v>1661</v>
      </c>
      <c r="C128" s="189">
        <v>41617</v>
      </c>
      <c r="D128" s="190">
        <v>45261</v>
      </c>
      <c r="E128" s="190" t="str">
        <f t="shared" ca="1" si="18"/>
        <v>CADUCADO</v>
      </c>
      <c r="F128" s="190" t="str">
        <f t="shared" ca="1" si="19"/>
        <v>ALERTA</v>
      </c>
      <c r="G128" s="193" t="s">
        <v>1305</v>
      </c>
      <c r="H128" s="191" t="s">
        <v>1664</v>
      </c>
      <c r="I128" s="753"/>
      <c r="J128" s="192" t="s">
        <v>1659</v>
      </c>
      <c r="K128" s="998" t="s">
        <v>1667</v>
      </c>
      <c r="L128" s="163"/>
      <c r="M128" s="163" t="str">
        <f t="shared" si="16"/>
        <v>D1311-93</v>
      </c>
      <c r="N128" s="163" t="str">
        <f t="shared" si="17"/>
        <v/>
      </c>
      <c r="O128" s="164"/>
      <c r="P128" s="164"/>
      <c r="Q128" s="164"/>
      <c r="R128" s="164"/>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c r="EI128" s="156"/>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6"/>
      <c r="FU128" s="156"/>
      <c r="FV128" s="156"/>
      <c r="FW128" s="156"/>
      <c r="FX128" s="156"/>
    </row>
    <row r="129" spans="1:180" s="155" customFormat="1">
      <c r="A129" s="1204" t="s">
        <v>1634</v>
      </c>
      <c r="B129" s="188" t="s">
        <v>1662</v>
      </c>
      <c r="C129" s="189">
        <v>41617</v>
      </c>
      <c r="D129" s="190">
        <v>45261</v>
      </c>
      <c r="E129" s="190" t="str">
        <f t="shared" ca="1" si="18"/>
        <v>CADUCADO</v>
      </c>
      <c r="F129" s="190" t="str">
        <f t="shared" ca="1" si="19"/>
        <v>ALERTA</v>
      </c>
      <c r="G129" s="193" t="s">
        <v>1305</v>
      </c>
      <c r="H129" s="191" t="s">
        <v>1665</v>
      </c>
      <c r="I129" s="753"/>
      <c r="J129" s="192" t="s">
        <v>1659</v>
      </c>
      <c r="K129" s="998" t="s">
        <v>1668</v>
      </c>
      <c r="L129" s="163"/>
      <c r="M129" s="163" t="str">
        <f t="shared" si="16"/>
        <v>D1312-105</v>
      </c>
      <c r="N129" s="163" t="str">
        <f t="shared" si="17"/>
        <v/>
      </c>
      <c r="O129" s="164"/>
      <c r="P129" s="164"/>
      <c r="Q129" s="164"/>
      <c r="R129" s="164"/>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c r="EI129" s="156"/>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6"/>
      <c r="FU129" s="156"/>
      <c r="FV129" s="156"/>
      <c r="FW129" s="156"/>
      <c r="FX129" s="156"/>
    </row>
    <row r="130" spans="1:180" s="165" customFormat="1" ht="20.100000000000001" customHeight="1">
      <c r="A130" s="1204" t="s">
        <v>1633</v>
      </c>
      <c r="B130" s="193" t="s">
        <v>1670</v>
      </c>
      <c r="C130" s="189">
        <v>41618</v>
      </c>
      <c r="D130" s="190">
        <v>47088</v>
      </c>
      <c r="E130" s="190" t="str">
        <f t="shared" ca="1" si="18"/>
        <v>VIGENTE</v>
      </c>
      <c r="F130" s="190" t="str">
        <f t="shared" ca="1" si="19"/>
        <v>OK</v>
      </c>
      <c r="G130" s="193" t="s">
        <v>1306</v>
      </c>
      <c r="H130" s="191" t="s">
        <v>1669</v>
      </c>
      <c r="I130" s="753" t="s">
        <v>1671</v>
      </c>
      <c r="J130" s="192" t="s">
        <v>1672</v>
      </c>
      <c r="K130" s="1000" t="s">
        <v>1673</v>
      </c>
      <c r="L130" s="163"/>
      <c r="M130" s="163" t="str">
        <f t="shared" si="16"/>
        <v>D1312-105</v>
      </c>
      <c r="N130" s="163" t="str">
        <f t="shared" si="17"/>
        <v>1</v>
      </c>
      <c r="O130" s="164"/>
      <c r="P130" s="164"/>
      <c r="Q130" s="164"/>
      <c r="R130" s="164"/>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c r="EI130" s="156"/>
      <c r="EJ130" s="156"/>
      <c r="EK130" s="156"/>
      <c r="EL130" s="156"/>
      <c r="EM130" s="156"/>
      <c r="EN130" s="156"/>
      <c r="EO130" s="156"/>
      <c r="EP130" s="156"/>
      <c r="EQ130" s="156"/>
      <c r="ER130" s="156"/>
      <c r="ES130" s="156"/>
      <c r="ET130" s="156"/>
      <c r="EU130" s="156"/>
      <c r="EV130" s="156"/>
      <c r="EW130" s="156"/>
      <c r="EX130" s="156"/>
      <c r="EY130" s="156"/>
      <c r="EZ130" s="156"/>
      <c r="FA130" s="156"/>
      <c r="FB130" s="156"/>
      <c r="FC130" s="156"/>
      <c r="FD130" s="156"/>
      <c r="FE130" s="156"/>
      <c r="FF130" s="156"/>
      <c r="FG130" s="156"/>
      <c r="FH130" s="156"/>
      <c r="FI130" s="156"/>
      <c r="FJ130" s="156"/>
      <c r="FK130" s="156"/>
      <c r="FL130" s="156"/>
      <c r="FM130" s="156"/>
      <c r="FN130" s="156"/>
      <c r="FO130" s="156"/>
      <c r="FP130" s="156"/>
      <c r="FQ130" s="156"/>
      <c r="FR130" s="156"/>
      <c r="FS130" s="156"/>
      <c r="FT130" s="156"/>
      <c r="FU130" s="156"/>
      <c r="FV130" s="156"/>
      <c r="FW130" s="156"/>
      <c r="FX130" s="156"/>
    </row>
    <row r="131" spans="1:180" s="165" customFormat="1" ht="35.25" customHeight="1">
      <c r="A131" s="1204" t="s">
        <v>1633</v>
      </c>
      <c r="B131" s="193" t="s">
        <v>1790</v>
      </c>
      <c r="C131" s="189">
        <v>41726</v>
      </c>
      <c r="D131" s="190">
        <v>46813</v>
      </c>
      <c r="E131" s="190" t="str">
        <f t="shared" ca="1" si="18"/>
        <v>VIGENTE</v>
      </c>
      <c r="F131" s="190" t="str">
        <f t="shared" ca="1" si="19"/>
        <v>OK</v>
      </c>
      <c r="G131" s="193" t="s">
        <v>1305</v>
      </c>
      <c r="H131" s="191" t="s">
        <v>4231</v>
      </c>
      <c r="I131" s="192" t="s">
        <v>5688</v>
      </c>
      <c r="J131" s="192" t="s">
        <v>1768</v>
      </c>
      <c r="K131" s="1000">
        <v>20764957</v>
      </c>
      <c r="L131" s="163"/>
      <c r="M131" s="163" t="str">
        <f t="shared" si="16"/>
        <v>D1312-105</v>
      </c>
      <c r="N131" s="163" t="str">
        <f t="shared" si="17"/>
        <v>2</v>
      </c>
      <c r="O131" s="164"/>
      <c r="P131" s="164"/>
      <c r="Q131" s="164"/>
      <c r="R131" s="164"/>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c r="EI131" s="156"/>
      <c r="EJ131" s="156"/>
      <c r="EK131" s="156"/>
      <c r="EL131" s="156"/>
      <c r="EM131" s="156"/>
      <c r="EN131" s="156"/>
      <c r="EO131" s="156"/>
      <c r="EP131" s="156"/>
      <c r="EQ131" s="156"/>
      <c r="ER131" s="156"/>
      <c r="ES131" s="156"/>
      <c r="ET131" s="156"/>
      <c r="EU131" s="156"/>
      <c r="EV131" s="156"/>
      <c r="EW131" s="156"/>
      <c r="EX131" s="156"/>
      <c r="EY131" s="156"/>
      <c r="EZ131" s="156"/>
      <c r="FA131" s="156"/>
      <c r="FB131" s="156"/>
      <c r="FC131" s="156"/>
      <c r="FD131" s="156"/>
      <c r="FE131" s="156"/>
      <c r="FF131" s="156"/>
      <c r="FG131" s="156"/>
      <c r="FH131" s="156"/>
      <c r="FI131" s="156"/>
      <c r="FJ131" s="156"/>
      <c r="FK131" s="156"/>
      <c r="FL131" s="156"/>
      <c r="FM131" s="156"/>
      <c r="FN131" s="156"/>
      <c r="FO131" s="156"/>
      <c r="FP131" s="156"/>
      <c r="FQ131" s="156"/>
      <c r="FR131" s="156"/>
      <c r="FS131" s="156"/>
      <c r="FT131" s="156"/>
      <c r="FU131" s="156"/>
      <c r="FV131" s="156"/>
      <c r="FW131" s="156"/>
      <c r="FX131" s="156"/>
    </row>
    <row r="132" spans="1:180" s="1279" customFormat="1" ht="36.75" customHeight="1">
      <c r="A132" s="1197" t="s">
        <v>1643</v>
      </c>
      <c r="B132" s="691" t="s">
        <v>1769</v>
      </c>
      <c r="C132" s="1207">
        <v>41704</v>
      </c>
      <c r="D132" s="689">
        <v>45352</v>
      </c>
      <c r="E132" s="689" t="str">
        <f t="shared" ca="1" si="18"/>
        <v>CADUCADO</v>
      </c>
      <c r="F132" s="689" t="str">
        <f t="shared" ca="1" si="19"/>
        <v>ALERTA</v>
      </c>
      <c r="G132" s="691" t="s">
        <v>1305</v>
      </c>
      <c r="H132" s="1202" t="s">
        <v>4232</v>
      </c>
      <c r="I132" s="1199" t="s">
        <v>4182</v>
      </c>
      <c r="J132" s="1200" t="s">
        <v>4233</v>
      </c>
      <c r="K132" s="1201" t="s">
        <v>5192</v>
      </c>
      <c r="L132" s="163"/>
      <c r="M132" s="163" t="str">
        <f t="shared" si="16"/>
        <v>D1312-105</v>
      </c>
      <c r="N132" s="163" t="str">
        <f t="shared" si="17"/>
        <v>3</v>
      </c>
      <c r="O132" s="164"/>
      <c r="P132" s="164"/>
      <c r="Q132" s="164"/>
      <c r="R132" s="907"/>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8"/>
      <c r="AY132" s="908"/>
      <c r="AZ132" s="908"/>
      <c r="BA132" s="908"/>
      <c r="BB132" s="908"/>
      <c r="BC132" s="908"/>
      <c r="BD132" s="908"/>
      <c r="BE132" s="908"/>
      <c r="BF132" s="908"/>
      <c r="BG132" s="908"/>
      <c r="BH132" s="908"/>
      <c r="BI132" s="908"/>
      <c r="BJ132" s="908"/>
      <c r="BK132" s="908"/>
      <c r="BL132" s="908"/>
      <c r="BM132" s="908"/>
      <c r="BN132" s="908"/>
      <c r="BO132" s="908"/>
      <c r="BP132" s="908"/>
      <c r="BQ132" s="908"/>
      <c r="BR132" s="908"/>
      <c r="BS132" s="908"/>
      <c r="BT132" s="908"/>
      <c r="BU132" s="908"/>
      <c r="BV132" s="908"/>
      <c r="BW132" s="908"/>
      <c r="BX132" s="908"/>
      <c r="BY132" s="908"/>
      <c r="BZ132" s="908"/>
      <c r="CA132" s="908"/>
      <c r="CB132" s="908"/>
      <c r="CC132" s="908"/>
      <c r="CD132" s="908"/>
      <c r="CE132" s="908"/>
      <c r="CF132" s="908"/>
      <c r="CG132" s="908"/>
      <c r="CH132" s="908"/>
      <c r="CI132" s="908"/>
      <c r="CJ132" s="908"/>
      <c r="CK132" s="908"/>
      <c r="CL132" s="908"/>
      <c r="CM132" s="908"/>
      <c r="CN132" s="908"/>
      <c r="CO132" s="908"/>
      <c r="CP132" s="908"/>
      <c r="CQ132" s="908"/>
      <c r="CR132" s="908"/>
      <c r="CS132" s="908"/>
      <c r="CT132" s="908"/>
      <c r="CU132" s="908"/>
      <c r="CV132" s="908"/>
      <c r="CW132" s="908"/>
      <c r="CX132" s="908"/>
      <c r="CY132" s="908"/>
      <c r="CZ132" s="908"/>
      <c r="DA132" s="908"/>
      <c r="DB132" s="908"/>
      <c r="DC132" s="908"/>
      <c r="DD132" s="908"/>
      <c r="DE132" s="908"/>
      <c r="DF132" s="908"/>
      <c r="DG132" s="908"/>
      <c r="DH132" s="908"/>
      <c r="DI132" s="908"/>
      <c r="DJ132" s="908"/>
      <c r="DK132" s="908"/>
      <c r="DL132" s="908"/>
      <c r="DM132" s="908"/>
      <c r="DN132" s="908"/>
      <c r="DO132" s="908"/>
      <c r="DP132" s="908"/>
      <c r="DQ132" s="908"/>
      <c r="DR132" s="908"/>
      <c r="DS132" s="908"/>
      <c r="DT132" s="908"/>
      <c r="DU132" s="908"/>
      <c r="DV132" s="908"/>
      <c r="DW132" s="908"/>
      <c r="DX132" s="908"/>
      <c r="DY132" s="908"/>
      <c r="DZ132" s="908"/>
      <c r="EA132" s="908"/>
      <c r="EB132" s="908"/>
      <c r="EC132" s="908"/>
      <c r="ED132" s="908"/>
      <c r="EE132" s="908"/>
      <c r="EF132" s="908"/>
      <c r="EG132" s="908"/>
      <c r="EH132" s="908"/>
      <c r="EI132" s="908"/>
      <c r="EJ132" s="908"/>
      <c r="EK132" s="908"/>
      <c r="EL132" s="908"/>
      <c r="EM132" s="908"/>
      <c r="EN132" s="908"/>
      <c r="EO132" s="908"/>
      <c r="EP132" s="908"/>
      <c r="EQ132" s="908"/>
      <c r="ER132" s="908"/>
      <c r="ES132" s="908"/>
      <c r="ET132" s="908"/>
      <c r="EU132" s="908"/>
      <c r="EV132" s="908"/>
      <c r="EW132" s="908"/>
      <c r="EX132" s="908"/>
      <c r="EY132" s="908"/>
      <c r="EZ132" s="908"/>
      <c r="FA132" s="908"/>
      <c r="FB132" s="908"/>
      <c r="FC132" s="908"/>
      <c r="FD132" s="908"/>
      <c r="FE132" s="908"/>
      <c r="FF132" s="908"/>
      <c r="FG132" s="908"/>
      <c r="FH132" s="908"/>
      <c r="FI132" s="908"/>
      <c r="FJ132" s="908"/>
      <c r="FK132" s="908"/>
      <c r="FL132" s="908"/>
      <c r="FM132" s="908"/>
      <c r="FN132" s="908"/>
      <c r="FO132" s="908"/>
      <c r="FP132" s="908"/>
      <c r="FQ132" s="908"/>
      <c r="FR132" s="908"/>
      <c r="FS132" s="908"/>
      <c r="FT132" s="908"/>
      <c r="FU132" s="908"/>
      <c r="FV132" s="908"/>
      <c r="FW132" s="908"/>
      <c r="FX132" s="908"/>
    </row>
    <row r="133" spans="1:180" s="165" customFormat="1" ht="30">
      <c r="A133" s="1204" t="s">
        <v>1633</v>
      </c>
      <c r="B133" s="193" t="s">
        <v>1770</v>
      </c>
      <c r="C133" s="189">
        <v>41726</v>
      </c>
      <c r="D133" s="190">
        <v>46813</v>
      </c>
      <c r="E133" s="190" t="str">
        <f t="shared" ca="1" si="18"/>
        <v>VIGENTE</v>
      </c>
      <c r="F133" s="190" t="str">
        <f t="shared" ca="1" si="19"/>
        <v>OK</v>
      </c>
      <c r="G133" s="193" t="s">
        <v>1305</v>
      </c>
      <c r="H133" s="191" t="s">
        <v>5682</v>
      </c>
      <c r="I133" s="753" t="s">
        <v>1771</v>
      </c>
      <c r="J133" s="192" t="s">
        <v>1772</v>
      </c>
      <c r="K133" s="998" t="s">
        <v>1773</v>
      </c>
      <c r="L133" s="163"/>
      <c r="M133" s="163" t="str">
        <f t="shared" si="16"/>
        <v>D1312-106</v>
      </c>
      <c r="N133" s="163" t="str">
        <f t="shared" si="17"/>
        <v/>
      </c>
      <c r="O133" s="164"/>
      <c r="P133" s="164"/>
      <c r="Q133" s="164"/>
      <c r="R133" s="164"/>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c r="EI133" s="156"/>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6"/>
      <c r="FU133" s="156"/>
      <c r="FV133" s="156"/>
      <c r="FW133" s="156"/>
      <c r="FX133" s="156"/>
    </row>
    <row r="134" spans="1:180" s="165" customFormat="1" ht="45">
      <c r="A134" s="1197" t="s">
        <v>1643</v>
      </c>
      <c r="B134" s="691" t="s">
        <v>1786</v>
      </c>
      <c r="C134" s="1207">
        <v>41731</v>
      </c>
      <c r="D134" s="689">
        <v>47209</v>
      </c>
      <c r="E134" s="689" t="str">
        <f t="shared" ca="1" si="18"/>
        <v>VIGENTE</v>
      </c>
      <c r="F134" s="689" t="str">
        <f t="shared" ca="1" si="19"/>
        <v>OK</v>
      </c>
      <c r="G134" s="691" t="s">
        <v>1305</v>
      </c>
      <c r="H134" s="1202" t="s">
        <v>1787</v>
      </c>
      <c r="I134" s="1199" t="s">
        <v>5689</v>
      </c>
      <c r="J134" s="1203" t="s">
        <v>1788</v>
      </c>
      <c r="K134" s="1201" t="s">
        <v>1789</v>
      </c>
      <c r="L134" s="163"/>
      <c r="M134" s="163" t="str">
        <f t="shared" si="16"/>
        <v>D1403-18</v>
      </c>
      <c r="N134" s="163" t="str">
        <f t="shared" si="17"/>
        <v/>
      </c>
      <c r="O134" s="164"/>
      <c r="P134" s="164"/>
      <c r="Q134" s="164"/>
      <c r="R134" s="164"/>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c r="EI134" s="156"/>
      <c r="EJ134" s="156"/>
      <c r="EK134" s="156"/>
      <c r="EL134" s="156"/>
      <c r="EM134" s="156"/>
      <c r="EN134" s="156"/>
      <c r="EO134" s="156"/>
      <c r="EP134" s="156"/>
      <c r="EQ134" s="156"/>
      <c r="ER134" s="156"/>
      <c r="ES134" s="156"/>
      <c r="ET134" s="156"/>
      <c r="EU134" s="156"/>
      <c r="EV134" s="156"/>
      <c r="EW134" s="156"/>
      <c r="EX134" s="156"/>
      <c r="EY134" s="156"/>
      <c r="EZ134" s="156"/>
      <c r="FA134" s="156"/>
      <c r="FB134" s="156"/>
      <c r="FC134" s="156"/>
      <c r="FD134" s="156"/>
      <c r="FE134" s="156"/>
      <c r="FF134" s="156"/>
      <c r="FG134" s="156"/>
      <c r="FH134" s="156"/>
      <c r="FI134" s="156"/>
      <c r="FJ134" s="156"/>
      <c r="FK134" s="156"/>
      <c r="FL134" s="156"/>
      <c r="FM134" s="156"/>
      <c r="FN134" s="156"/>
      <c r="FO134" s="156"/>
      <c r="FP134" s="156"/>
      <c r="FQ134" s="156"/>
      <c r="FR134" s="156"/>
      <c r="FS134" s="156"/>
      <c r="FT134" s="156"/>
      <c r="FU134" s="156"/>
      <c r="FV134" s="156"/>
      <c r="FW134" s="156"/>
      <c r="FX134" s="156"/>
    </row>
    <row r="135" spans="1:180" s="165" customFormat="1">
      <c r="A135" s="1204" t="s">
        <v>1633</v>
      </c>
      <c r="B135" s="188" t="s">
        <v>1796</v>
      </c>
      <c r="C135" s="685">
        <v>41764</v>
      </c>
      <c r="D135" s="190">
        <v>47239</v>
      </c>
      <c r="E135" s="190" t="str">
        <f t="shared" ca="1" si="18"/>
        <v>VIGENTE</v>
      </c>
      <c r="F135" s="190" t="str">
        <f t="shared" ca="1" si="19"/>
        <v>OK</v>
      </c>
      <c r="G135" s="188" t="s">
        <v>1305</v>
      </c>
      <c r="H135" s="191" t="s">
        <v>1797</v>
      </c>
      <c r="I135" s="753" t="s">
        <v>5945</v>
      </c>
      <c r="J135" s="191" t="s">
        <v>624</v>
      </c>
      <c r="K135" s="998" t="s">
        <v>1798</v>
      </c>
      <c r="L135" s="163"/>
      <c r="M135" s="163" t="str">
        <f t="shared" si="16"/>
        <v>D1403-11</v>
      </c>
      <c r="N135" s="163" t="str">
        <f t="shared" si="17"/>
        <v/>
      </c>
      <c r="O135" s="164"/>
      <c r="P135" s="164"/>
      <c r="Q135" s="164"/>
      <c r="R135" s="164"/>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c r="EI135" s="156"/>
      <c r="EJ135" s="156"/>
      <c r="EK135" s="156"/>
      <c r="EL135" s="156"/>
      <c r="EM135" s="156"/>
      <c r="EN135" s="156"/>
      <c r="EO135" s="156"/>
      <c r="EP135" s="156"/>
      <c r="EQ135" s="156"/>
      <c r="ER135" s="156"/>
      <c r="ES135" s="156"/>
      <c r="ET135" s="156"/>
      <c r="EU135" s="156"/>
      <c r="EV135" s="156"/>
      <c r="EW135" s="156"/>
      <c r="EX135" s="156"/>
      <c r="EY135" s="156"/>
      <c r="EZ135" s="156"/>
      <c r="FA135" s="156"/>
      <c r="FB135" s="156"/>
      <c r="FC135" s="156"/>
      <c r="FD135" s="156"/>
      <c r="FE135" s="156"/>
      <c r="FF135" s="156"/>
      <c r="FG135" s="156"/>
      <c r="FH135" s="156"/>
      <c r="FI135" s="156"/>
      <c r="FJ135" s="156"/>
      <c r="FK135" s="156"/>
      <c r="FL135" s="156"/>
      <c r="FM135" s="156"/>
      <c r="FN135" s="156"/>
      <c r="FO135" s="156"/>
      <c r="FP135" s="156"/>
      <c r="FQ135" s="156"/>
      <c r="FR135" s="156"/>
      <c r="FS135" s="156"/>
      <c r="FT135" s="156"/>
      <c r="FU135" s="156"/>
      <c r="FV135" s="156"/>
      <c r="FW135" s="156"/>
      <c r="FX135" s="156"/>
    </row>
    <row r="136" spans="1:180" s="156" customFormat="1" ht="45">
      <c r="A136" s="1228" t="s">
        <v>1642</v>
      </c>
      <c r="B136" s="687" t="s">
        <v>1800</v>
      </c>
      <c r="C136" s="688">
        <v>41764</v>
      </c>
      <c r="D136" s="689">
        <v>47239</v>
      </c>
      <c r="E136" s="1148" t="str">
        <f t="shared" ca="1" si="18"/>
        <v>VIGENTE</v>
      </c>
      <c r="F136" s="1148" t="str">
        <f t="shared" ca="1" si="19"/>
        <v>OK</v>
      </c>
      <c r="G136" s="687" t="s">
        <v>1305</v>
      </c>
      <c r="H136" s="1202" t="s">
        <v>5966</v>
      </c>
      <c r="I136" s="1200" t="s">
        <v>5967</v>
      </c>
      <c r="J136" s="1202" t="s">
        <v>5968</v>
      </c>
      <c r="K136" s="1072" t="s">
        <v>5969</v>
      </c>
      <c r="L136" s="163"/>
      <c r="M136" s="163" t="str">
        <f t="shared" si="16"/>
        <v>D1403-17</v>
      </c>
      <c r="N136" s="163" t="str">
        <f t="shared" si="17"/>
        <v/>
      </c>
      <c r="O136" s="164"/>
      <c r="P136" s="164"/>
      <c r="Q136" s="164"/>
      <c r="R136" s="164"/>
    </row>
    <row r="137" spans="1:180" s="165" customFormat="1" ht="45">
      <c r="A137" s="1228" t="s">
        <v>1642</v>
      </c>
      <c r="B137" s="687" t="s">
        <v>1799</v>
      </c>
      <c r="C137" s="688">
        <v>41764</v>
      </c>
      <c r="D137" s="689">
        <v>47239</v>
      </c>
      <c r="E137" s="689" t="str">
        <f t="shared" ca="1" si="18"/>
        <v>VIGENTE</v>
      </c>
      <c r="F137" s="689" t="str">
        <f t="shared" ca="1" si="19"/>
        <v>OK</v>
      </c>
      <c r="G137" s="687" t="s">
        <v>1307</v>
      </c>
      <c r="H137" s="1202" t="s">
        <v>1802</v>
      </c>
      <c r="I137" s="1199" t="s">
        <v>1803</v>
      </c>
      <c r="J137" s="1200" t="s">
        <v>1804</v>
      </c>
      <c r="K137" s="1201" t="s">
        <v>5706</v>
      </c>
      <c r="L137" s="163"/>
      <c r="M137" s="163" t="str">
        <f t="shared" si="16"/>
        <v>D1404-19</v>
      </c>
      <c r="N137" s="163" t="str">
        <f t="shared" si="17"/>
        <v/>
      </c>
      <c r="O137" s="164"/>
      <c r="P137" s="164"/>
      <c r="Q137" s="164"/>
      <c r="R137" s="164"/>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6"/>
      <c r="FU137" s="156"/>
      <c r="FV137" s="156"/>
      <c r="FW137" s="156"/>
      <c r="FX137" s="156"/>
    </row>
    <row r="138" spans="1:180" s="165" customFormat="1" ht="30">
      <c r="A138" s="1227" t="s">
        <v>1633</v>
      </c>
      <c r="B138" s="188" t="s">
        <v>1816</v>
      </c>
      <c r="C138" s="685">
        <v>41863</v>
      </c>
      <c r="D138" s="190">
        <v>47331</v>
      </c>
      <c r="E138" s="190" t="str">
        <f t="shared" ca="1" si="18"/>
        <v>VIGENTE</v>
      </c>
      <c r="F138" s="190" t="str">
        <f t="shared" ca="1" si="19"/>
        <v>OK</v>
      </c>
      <c r="G138" s="188" t="s">
        <v>1305</v>
      </c>
      <c r="H138" s="191" t="s">
        <v>4567</v>
      </c>
      <c r="I138" s="192" t="s">
        <v>4568</v>
      </c>
      <c r="J138" s="192" t="s">
        <v>4569</v>
      </c>
      <c r="K138" s="998" t="s">
        <v>5777</v>
      </c>
      <c r="L138" s="163"/>
      <c r="M138" s="163" t="str">
        <f t="shared" si="16"/>
        <v>D1405-21</v>
      </c>
      <c r="N138" s="163" t="str">
        <f t="shared" si="17"/>
        <v/>
      </c>
      <c r="O138" s="164"/>
      <c r="P138" s="164"/>
      <c r="Q138" s="164"/>
      <c r="R138" s="164"/>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6"/>
      <c r="EZ138" s="156"/>
      <c r="FA138" s="156"/>
      <c r="FB138" s="156"/>
      <c r="FC138" s="156"/>
      <c r="FD138" s="156"/>
      <c r="FE138" s="156"/>
      <c r="FF138" s="156"/>
      <c r="FG138" s="156"/>
      <c r="FH138" s="156"/>
      <c r="FI138" s="156"/>
      <c r="FJ138" s="156"/>
      <c r="FK138" s="156"/>
      <c r="FL138" s="156"/>
      <c r="FM138" s="156"/>
      <c r="FN138" s="156"/>
      <c r="FO138" s="156"/>
      <c r="FP138" s="156"/>
      <c r="FQ138" s="156"/>
      <c r="FR138" s="156"/>
      <c r="FS138" s="156"/>
      <c r="FT138" s="156"/>
      <c r="FU138" s="156"/>
      <c r="FV138" s="156"/>
      <c r="FW138" s="156"/>
      <c r="FX138" s="156"/>
    </row>
    <row r="139" spans="1:180" s="165" customFormat="1" ht="30">
      <c r="A139" s="1227" t="s">
        <v>1633</v>
      </c>
      <c r="B139" s="188" t="s">
        <v>1817</v>
      </c>
      <c r="C139" s="685">
        <v>41863</v>
      </c>
      <c r="D139" s="190">
        <v>47331</v>
      </c>
      <c r="E139" s="190" t="str">
        <f t="shared" ca="1" si="18"/>
        <v>VIGENTE</v>
      </c>
      <c r="F139" s="190" t="str">
        <f t="shared" ca="1" si="19"/>
        <v>OK</v>
      </c>
      <c r="G139" s="188" t="s">
        <v>1305</v>
      </c>
      <c r="H139" s="191" t="s">
        <v>4562</v>
      </c>
      <c r="I139" s="753" t="s">
        <v>4563</v>
      </c>
      <c r="J139" s="192" t="s">
        <v>4564</v>
      </c>
      <c r="K139" s="998" t="s">
        <v>5775</v>
      </c>
      <c r="L139" s="163"/>
      <c r="M139" s="163" t="str">
        <f t="shared" si="16"/>
        <v>D1405-20</v>
      </c>
      <c r="N139" s="163" t="str">
        <f t="shared" si="17"/>
        <v/>
      </c>
      <c r="O139" s="164"/>
      <c r="P139" s="164"/>
      <c r="Q139" s="164"/>
      <c r="R139" s="164"/>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6"/>
      <c r="EZ139" s="156"/>
      <c r="FA139" s="156"/>
      <c r="FB139" s="156"/>
      <c r="FC139" s="156"/>
      <c r="FD139" s="156"/>
      <c r="FE139" s="156"/>
      <c r="FF139" s="156"/>
      <c r="FG139" s="156"/>
      <c r="FH139" s="156"/>
      <c r="FI139" s="156"/>
      <c r="FJ139" s="156"/>
      <c r="FK139" s="156"/>
      <c r="FL139" s="156"/>
      <c r="FM139" s="156"/>
      <c r="FN139" s="156"/>
      <c r="FO139" s="156"/>
      <c r="FP139" s="156"/>
      <c r="FQ139" s="156"/>
      <c r="FR139" s="156"/>
      <c r="FS139" s="156"/>
      <c r="FT139" s="156"/>
      <c r="FU139" s="156"/>
      <c r="FV139" s="156"/>
      <c r="FW139" s="156"/>
      <c r="FX139" s="156"/>
    </row>
    <row r="140" spans="1:180" s="165" customFormat="1" ht="30">
      <c r="A140" s="1227" t="s">
        <v>1633</v>
      </c>
      <c r="B140" s="188" t="s">
        <v>1818</v>
      </c>
      <c r="C140" s="685">
        <v>41862</v>
      </c>
      <c r="D140" s="190">
        <v>47331</v>
      </c>
      <c r="E140" s="190" t="str">
        <f t="shared" ca="1" si="18"/>
        <v>VIGENTE</v>
      </c>
      <c r="F140" s="190" t="str">
        <f t="shared" ca="1" si="19"/>
        <v>OK</v>
      </c>
      <c r="G140" s="188" t="s">
        <v>1305</v>
      </c>
      <c r="H140" s="191" t="s">
        <v>3403</v>
      </c>
      <c r="I140" s="192" t="s">
        <v>3402</v>
      </c>
      <c r="J140" s="192" t="s">
        <v>4566</v>
      </c>
      <c r="K140" s="998" t="s">
        <v>5776</v>
      </c>
      <c r="L140" s="163"/>
      <c r="M140" s="163" t="str">
        <f t="shared" si="16"/>
        <v>D1405-22</v>
      </c>
      <c r="N140" s="163" t="str">
        <f t="shared" si="17"/>
        <v/>
      </c>
      <c r="O140" s="164"/>
      <c r="P140" s="164"/>
      <c r="Q140" s="164"/>
      <c r="R140" s="164"/>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6"/>
      <c r="FU140" s="156"/>
      <c r="FV140" s="156"/>
      <c r="FW140" s="156"/>
      <c r="FX140" s="156"/>
    </row>
    <row r="141" spans="1:180" s="165" customFormat="1" ht="30">
      <c r="A141" s="1227" t="s">
        <v>1633</v>
      </c>
      <c r="B141" s="188" t="s">
        <v>1829</v>
      </c>
      <c r="C141" s="685">
        <v>42228</v>
      </c>
      <c r="D141" s="190">
        <v>47331</v>
      </c>
      <c r="E141" s="190" t="str">
        <f t="shared" ca="1" si="18"/>
        <v>VIGENTE</v>
      </c>
      <c r="F141" s="190" t="str">
        <f t="shared" ca="1" si="19"/>
        <v>OK</v>
      </c>
      <c r="G141" s="188" t="s">
        <v>1305</v>
      </c>
      <c r="H141" s="191" t="s">
        <v>4565</v>
      </c>
      <c r="I141" s="753" t="s">
        <v>1830</v>
      </c>
      <c r="J141" s="192" t="s">
        <v>1831</v>
      </c>
      <c r="K141" s="998">
        <v>20764949</v>
      </c>
      <c r="L141" s="163"/>
      <c r="M141" s="163" t="str">
        <f t="shared" si="16"/>
        <v>D1408-31</v>
      </c>
      <c r="N141" s="163" t="str">
        <f t="shared" si="17"/>
        <v/>
      </c>
      <c r="O141" s="164"/>
      <c r="P141" s="164"/>
      <c r="Q141" s="164"/>
      <c r="R141" s="164"/>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row>
    <row r="142" spans="1:180" s="165" customFormat="1" ht="45">
      <c r="A142" s="1228" t="s">
        <v>1643</v>
      </c>
      <c r="B142" s="687" t="s">
        <v>1857</v>
      </c>
      <c r="C142" s="688">
        <v>41928</v>
      </c>
      <c r="D142" s="689">
        <v>47392</v>
      </c>
      <c r="E142" s="689" t="str">
        <f t="shared" ca="1" si="18"/>
        <v>VIGENTE</v>
      </c>
      <c r="F142" s="689" t="str">
        <f t="shared" ca="1" si="19"/>
        <v>OK</v>
      </c>
      <c r="G142" s="687" t="s">
        <v>1306</v>
      </c>
      <c r="H142" s="1202" t="s">
        <v>4620</v>
      </c>
      <c r="I142" s="1199" t="s">
        <v>4621</v>
      </c>
      <c r="J142" s="1200" t="s">
        <v>4622</v>
      </c>
      <c r="K142" s="1201" t="s">
        <v>4623</v>
      </c>
      <c r="L142" s="163"/>
      <c r="M142" s="163" t="str">
        <f t="shared" si="16"/>
        <v>D1408-29</v>
      </c>
      <c r="N142" s="163" t="str">
        <f t="shared" si="17"/>
        <v/>
      </c>
      <c r="O142" s="164"/>
      <c r="P142" s="164"/>
      <c r="Q142" s="164"/>
      <c r="R142" s="164"/>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c r="FH142" s="156"/>
      <c r="FI142" s="156"/>
      <c r="FJ142" s="156"/>
      <c r="FK142" s="156"/>
      <c r="FL142" s="156"/>
      <c r="FM142" s="156"/>
      <c r="FN142" s="156"/>
      <c r="FO142" s="156"/>
      <c r="FP142" s="156"/>
      <c r="FQ142" s="156"/>
      <c r="FR142" s="156"/>
      <c r="FS142" s="156"/>
      <c r="FT142" s="156"/>
      <c r="FU142" s="156"/>
      <c r="FV142" s="156"/>
      <c r="FW142" s="156"/>
      <c r="FX142" s="156"/>
    </row>
    <row r="143" spans="1:180" s="165" customFormat="1" ht="45">
      <c r="A143" s="1228" t="s">
        <v>1643</v>
      </c>
      <c r="B143" s="687" t="s">
        <v>3465</v>
      </c>
      <c r="C143" s="688">
        <v>42318</v>
      </c>
      <c r="D143" s="689">
        <v>47423</v>
      </c>
      <c r="E143" s="689" t="str">
        <f t="shared" ca="1" si="18"/>
        <v>VIGENTE</v>
      </c>
      <c r="F143" s="689" t="str">
        <f t="shared" ca="1" si="19"/>
        <v>OK</v>
      </c>
      <c r="G143" s="687" t="s">
        <v>1306</v>
      </c>
      <c r="H143" s="1202" t="s">
        <v>4625</v>
      </c>
      <c r="I143" s="1199" t="s">
        <v>4626</v>
      </c>
      <c r="J143" s="1200" t="s">
        <v>4627</v>
      </c>
      <c r="K143" s="1201" t="s">
        <v>4628</v>
      </c>
      <c r="L143" s="163"/>
      <c r="M143" s="163" t="str">
        <f t="shared" si="16"/>
        <v>D1408-24</v>
      </c>
      <c r="N143" s="163" t="str">
        <f t="shared" si="17"/>
        <v/>
      </c>
      <c r="O143" s="164"/>
      <c r="P143" s="164"/>
      <c r="Q143" s="164"/>
      <c r="R143" s="164"/>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c r="FH143" s="156"/>
      <c r="FI143" s="156"/>
      <c r="FJ143" s="156"/>
      <c r="FK143" s="156"/>
      <c r="FL143" s="156"/>
      <c r="FM143" s="156"/>
      <c r="FN143" s="156"/>
      <c r="FO143" s="156"/>
      <c r="FP143" s="156"/>
      <c r="FQ143" s="156"/>
      <c r="FR143" s="156"/>
      <c r="FS143" s="156"/>
      <c r="FT143" s="156"/>
      <c r="FU143" s="156"/>
      <c r="FV143" s="156"/>
      <c r="FW143" s="156"/>
      <c r="FX143" s="156"/>
    </row>
    <row r="144" spans="1:180" s="165" customFormat="1" ht="45">
      <c r="A144" s="1227" t="s">
        <v>1633</v>
      </c>
      <c r="B144" s="188" t="s">
        <v>1915</v>
      </c>
      <c r="C144" s="685">
        <v>42318</v>
      </c>
      <c r="D144" s="190">
        <v>47423</v>
      </c>
      <c r="E144" s="190" t="str">
        <f t="shared" ca="1" si="18"/>
        <v>VIGENTE</v>
      </c>
      <c r="F144" s="190" t="str">
        <f t="shared" ca="1" si="19"/>
        <v>OK</v>
      </c>
      <c r="G144" s="188" t="s">
        <v>1306</v>
      </c>
      <c r="H144" s="191" t="s">
        <v>1916</v>
      </c>
      <c r="I144" s="753" t="s">
        <v>5970</v>
      </c>
      <c r="J144" s="192" t="s">
        <v>5971</v>
      </c>
      <c r="K144" s="998" t="s">
        <v>1917</v>
      </c>
      <c r="L144" s="163"/>
      <c r="M144" s="163" t="str">
        <f t="shared" si="16"/>
        <v>D1408-28</v>
      </c>
      <c r="N144" s="163" t="str">
        <f t="shared" si="17"/>
        <v/>
      </c>
      <c r="O144" s="164"/>
      <c r="P144" s="164"/>
      <c r="Q144" s="164"/>
      <c r="R144" s="164"/>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6"/>
      <c r="EZ144" s="156"/>
      <c r="FA144" s="156"/>
      <c r="FB144" s="156"/>
      <c r="FC144" s="156"/>
      <c r="FD144" s="156"/>
      <c r="FE144" s="156"/>
      <c r="FF144" s="156"/>
      <c r="FG144" s="156"/>
      <c r="FH144" s="156"/>
      <c r="FI144" s="156"/>
      <c r="FJ144" s="156"/>
      <c r="FK144" s="156"/>
      <c r="FL144" s="156"/>
      <c r="FM144" s="156"/>
      <c r="FN144" s="156"/>
      <c r="FO144" s="156"/>
      <c r="FP144" s="156"/>
      <c r="FQ144" s="156"/>
      <c r="FR144" s="156"/>
      <c r="FS144" s="156"/>
      <c r="FT144" s="156"/>
      <c r="FU144" s="156"/>
      <c r="FV144" s="156"/>
      <c r="FW144" s="156"/>
      <c r="FX144" s="156"/>
    </row>
    <row r="145" spans="1:180" s="165" customFormat="1" ht="45">
      <c r="A145" s="1235" t="s">
        <v>1635</v>
      </c>
      <c r="B145" s="1223" t="s">
        <v>1906</v>
      </c>
      <c r="C145" s="1223">
        <v>41961</v>
      </c>
      <c r="D145" s="1223">
        <v>45597</v>
      </c>
      <c r="E145" s="1223" t="str">
        <f t="shared" ca="1" si="18"/>
        <v>CADUCADO</v>
      </c>
      <c r="F145" s="1223" t="str">
        <f t="shared" ca="1" si="19"/>
        <v>ALERTA</v>
      </c>
      <c r="G145" s="1223" t="s">
        <v>1306</v>
      </c>
      <c r="H145" s="1236" t="s">
        <v>4660</v>
      </c>
      <c r="I145" s="1236" t="s">
        <v>1918</v>
      </c>
      <c r="J145" s="1223"/>
      <c r="K145" s="1579"/>
      <c r="L145" s="163"/>
      <c r="M145" s="163" t="str">
        <f t="shared" si="16"/>
        <v>D1410-39</v>
      </c>
      <c r="N145" s="163" t="str">
        <f t="shared" si="17"/>
        <v/>
      </c>
      <c r="O145" s="164"/>
      <c r="P145" s="164"/>
      <c r="Q145" s="164"/>
      <c r="R145" s="164"/>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6"/>
      <c r="EZ145" s="156"/>
      <c r="FA145" s="156"/>
      <c r="FB145" s="156"/>
      <c r="FC145" s="156"/>
      <c r="FD145" s="156"/>
      <c r="FE145" s="156"/>
      <c r="FF145" s="156"/>
      <c r="FG145" s="156"/>
      <c r="FH145" s="156"/>
      <c r="FI145" s="156"/>
      <c r="FJ145" s="156"/>
      <c r="FK145" s="156"/>
      <c r="FL145" s="156"/>
      <c r="FM145" s="156"/>
      <c r="FN145" s="156"/>
      <c r="FO145" s="156"/>
      <c r="FP145" s="156"/>
      <c r="FQ145" s="156"/>
      <c r="FR145" s="156"/>
      <c r="FS145" s="156"/>
      <c r="FT145" s="156"/>
      <c r="FU145" s="156"/>
      <c r="FV145" s="156"/>
      <c r="FW145" s="156"/>
      <c r="FX145" s="156"/>
    </row>
    <row r="146" spans="1:180" s="165" customFormat="1" ht="30">
      <c r="A146" s="1227" t="s">
        <v>1634</v>
      </c>
      <c r="B146" s="188" t="s">
        <v>1920</v>
      </c>
      <c r="C146" s="685">
        <v>41961</v>
      </c>
      <c r="D146" s="190">
        <v>45597</v>
      </c>
      <c r="E146" s="190" t="str">
        <f t="shared" ca="1" si="18"/>
        <v>CADUCADO</v>
      </c>
      <c r="F146" s="190" t="str">
        <f t="shared" ca="1" si="19"/>
        <v>ALERTA</v>
      </c>
      <c r="G146" s="188" t="s">
        <v>1306</v>
      </c>
      <c r="H146" s="191" t="s">
        <v>1925</v>
      </c>
      <c r="I146" s="192" t="s">
        <v>2094</v>
      </c>
      <c r="J146" s="192" t="s">
        <v>1919</v>
      </c>
      <c r="K146" s="1000" t="s">
        <v>1930</v>
      </c>
      <c r="L146" s="163"/>
      <c r="M146" s="163" t="str">
        <f t="shared" si="16"/>
        <v>D1411-47</v>
      </c>
      <c r="N146" s="163" t="str">
        <f t="shared" si="17"/>
        <v/>
      </c>
      <c r="O146" s="164"/>
      <c r="P146" s="164"/>
      <c r="Q146" s="164"/>
      <c r="R146" s="164"/>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6"/>
      <c r="EZ146" s="156"/>
      <c r="FA146" s="156"/>
      <c r="FB146" s="156"/>
      <c r="FC146" s="156"/>
      <c r="FD146" s="156"/>
      <c r="FE146" s="156"/>
      <c r="FF146" s="156"/>
      <c r="FG146" s="156"/>
      <c r="FH146" s="156"/>
      <c r="FI146" s="156"/>
      <c r="FJ146" s="156"/>
      <c r="FK146" s="156"/>
      <c r="FL146" s="156"/>
      <c r="FM146" s="156"/>
      <c r="FN146" s="156"/>
      <c r="FO146" s="156"/>
      <c r="FP146" s="156"/>
      <c r="FQ146" s="156"/>
      <c r="FR146" s="156"/>
      <c r="FS146" s="156"/>
      <c r="FT146" s="156"/>
      <c r="FU146" s="156"/>
      <c r="FV146" s="156"/>
      <c r="FW146" s="156"/>
      <c r="FX146" s="156"/>
    </row>
    <row r="147" spans="1:180" s="165" customFormat="1" ht="30">
      <c r="A147" s="1227" t="s">
        <v>1634</v>
      </c>
      <c r="B147" s="188" t="s">
        <v>1921</v>
      </c>
      <c r="C147" s="685">
        <v>41961</v>
      </c>
      <c r="D147" s="190">
        <v>45597</v>
      </c>
      <c r="E147" s="190" t="str">
        <f t="shared" ca="1" si="18"/>
        <v>CADUCADO</v>
      </c>
      <c r="F147" s="190" t="str">
        <f t="shared" ca="1" si="19"/>
        <v>ALERTA</v>
      </c>
      <c r="G147" s="188" t="s">
        <v>1306</v>
      </c>
      <c r="H147" s="191" t="s">
        <v>1926</v>
      </c>
      <c r="I147" s="192" t="s">
        <v>2094</v>
      </c>
      <c r="J147" s="192" t="s">
        <v>1919</v>
      </c>
      <c r="K147" s="1000" t="s">
        <v>1931</v>
      </c>
      <c r="L147" s="163"/>
      <c r="M147" s="163" t="str">
        <f t="shared" si="16"/>
        <v>D1411-46</v>
      </c>
      <c r="N147" s="163" t="str">
        <f t="shared" si="17"/>
        <v/>
      </c>
      <c r="O147" s="164"/>
      <c r="P147" s="164"/>
      <c r="Q147" s="164"/>
      <c r="R147" s="164"/>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6"/>
      <c r="EZ147" s="156"/>
      <c r="FA147" s="156"/>
      <c r="FB147" s="156"/>
      <c r="FC147" s="156"/>
      <c r="FD147" s="156"/>
      <c r="FE147" s="156"/>
      <c r="FF147" s="156"/>
      <c r="FG147" s="156"/>
      <c r="FH147" s="156"/>
      <c r="FI147" s="156"/>
      <c r="FJ147" s="156"/>
      <c r="FK147" s="156"/>
      <c r="FL147" s="156"/>
      <c r="FM147" s="156"/>
      <c r="FN147" s="156"/>
      <c r="FO147" s="156"/>
      <c r="FP147" s="156"/>
      <c r="FQ147" s="156"/>
      <c r="FR147" s="156"/>
      <c r="FS147" s="156"/>
      <c r="FT147" s="156"/>
      <c r="FU147" s="156"/>
      <c r="FV147" s="156"/>
      <c r="FW147" s="156"/>
      <c r="FX147" s="156"/>
    </row>
    <row r="148" spans="1:180" s="165" customFormat="1" ht="55.5" customHeight="1">
      <c r="A148" s="1227" t="s">
        <v>1634</v>
      </c>
      <c r="B148" s="188" t="s">
        <v>1922</v>
      </c>
      <c r="C148" s="685">
        <v>41961</v>
      </c>
      <c r="D148" s="190">
        <v>45597</v>
      </c>
      <c r="E148" s="190" t="str">
        <f t="shared" ca="1" si="18"/>
        <v>CADUCADO</v>
      </c>
      <c r="F148" s="190" t="str">
        <f t="shared" ca="1" si="19"/>
        <v>ALERTA</v>
      </c>
      <c r="G148" s="188" t="s">
        <v>1306</v>
      </c>
      <c r="H148" s="191" t="s">
        <v>1927</v>
      </c>
      <c r="I148" s="192" t="s">
        <v>2094</v>
      </c>
      <c r="J148" s="192" t="s">
        <v>1919</v>
      </c>
      <c r="K148" s="1000" t="s">
        <v>1932</v>
      </c>
      <c r="L148" s="163"/>
      <c r="M148" s="163" t="str">
        <f t="shared" si="16"/>
        <v>D1411-53</v>
      </c>
      <c r="N148" s="163" t="str">
        <f t="shared" si="17"/>
        <v/>
      </c>
      <c r="O148" s="164"/>
      <c r="P148" s="164"/>
      <c r="Q148" s="164"/>
      <c r="R148" s="164"/>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6"/>
      <c r="EZ148" s="156"/>
      <c r="FA148" s="156"/>
      <c r="FB148" s="156"/>
      <c r="FC148" s="156"/>
      <c r="FD148" s="156"/>
      <c r="FE148" s="156"/>
      <c r="FF148" s="156"/>
      <c r="FG148" s="156"/>
      <c r="FH148" s="156"/>
      <c r="FI148" s="156"/>
      <c r="FJ148" s="156"/>
      <c r="FK148" s="156"/>
      <c r="FL148" s="156"/>
      <c r="FM148" s="156"/>
      <c r="FN148" s="156"/>
      <c r="FO148" s="156"/>
      <c r="FP148" s="156"/>
      <c r="FQ148" s="156"/>
      <c r="FR148" s="156"/>
      <c r="FS148" s="156"/>
      <c r="FT148" s="156"/>
      <c r="FU148" s="156"/>
      <c r="FV148" s="156"/>
      <c r="FW148" s="156"/>
      <c r="FX148" s="156"/>
    </row>
    <row r="149" spans="1:180" s="165" customFormat="1" ht="30">
      <c r="A149" s="1227" t="s">
        <v>1634</v>
      </c>
      <c r="B149" s="188" t="s">
        <v>1923</v>
      </c>
      <c r="C149" s="685">
        <v>41961</v>
      </c>
      <c r="D149" s="190">
        <v>45597</v>
      </c>
      <c r="E149" s="190" t="str">
        <f t="shared" ca="1" si="18"/>
        <v>CADUCADO</v>
      </c>
      <c r="F149" s="190" t="str">
        <f t="shared" ca="1" si="19"/>
        <v>ALERTA</v>
      </c>
      <c r="G149" s="188" t="s">
        <v>1306</v>
      </c>
      <c r="H149" s="191" t="s">
        <v>1928</v>
      </c>
      <c r="I149" s="192" t="s">
        <v>2094</v>
      </c>
      <c r="J149" s="192" t="s">
        <v>1919</v>
      </c>
      <c r="K149" s="1000" t="s">
        <v>1933</v>
      </c>
      <c r="L149" s="163"/>
      <c r="M149" s="163" t="str">
        <f t="shared" si="16"/>
        <v>D1411-53</v>
      </c>
      <c r="N149" s="163" t="str">
        <f t="shared" si="17"/>
        <v>1</v>
      </c>
      <c r="O149" s="164"/>
      <c r="P149" s="164"/>
      <c r="Q149" s="164"/>
      <c r="R149" s="164"/>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6"/>
      <c r="EZ149" s="156"/>
      <c r="FA149" s="156"/>
      <c r="FB149" s="156"/>
      <c r="FC149" s="156"/>
      <c r="FD149" s="156"/>
      <c r="FE149" s="156"/>
      <c r="FF149" s="156"/>
      <c r="FG149" s="156"/>
      <c r="FH149" s="156"/>
      <c r="FI149" s="156"/>
      <c r="FJ149" s="156"/>
      <c r="FK149" s="156"/>
      <c r="FL149" s="156"/>
      <c r="FM149" s="156"/>
      <c r="FN149" s="156"/>
      <c r="FO149" s="156"/>
      <c r="FP149" s="156"/>
      <c r="FQ149" s="156"/>
      <c r="FR149" s="156"/>
      <c r="FS149" s="156"/>
      <c r="FT149" s="156"/>
      <c r="FU149" s="156"/>
      <c r="FV149" s="156"/>
      <c r="FW149" s="156"/>
      <c r="FX149" s="156"/>
    </row>
    <row r="150" spans="1:180" s="165" customFormat="1" ht="30">
      <c r="A150" s="1227" t="s">
        <v>1634</v>
      </c>
      <c r="B150" s="188" t="s">
        <v>1924</v>
      </c>
      <c r="C150" s="685">
        <v>41961</v>
      </c>
      <c r="D150" s="190">
        <v>45597</v>
      </c>
      <c r="E150" s="190" t="str">
        <f t="shared" ca="1" si="18"/>
        <v>CADUCADO</v>
      </c>
      <c r="F150" s="190" t="str">
        <f t="shared" ca="1" si="19"/>
        <v>ALERTA</v>
      </c>
      <c r="G150" s="188" t="s">
        <v>1306</v>
      </c>
      <c r="H150" s="191" t="s">
        <v>1929</v>
      </c>
      <c r="I150" s="192" t="s">
        <v>2094</v>
      </c>
      <c r="J150" s="192" t="s">
        <v>1919</v>
      </c>
      <c r="K150" s="1000" t="s">
        <v>1934</v>
      </c>
      <c r="L150" s="163"/>
      <c r="M150" s="163" t="str">
        <f t="shared" si="16"/>
        <v>D1411-53</v>
      </c>
      <c r="N150" s="163" t="str">
        <f t="shared" si="17"/>
        <v>2</v>
      </c>
      <c r="O150" s="164"/>
      <c r="P150" s="164"/>
      <c r="Q150" s="164"/>
      <c r="R150" s="164"/>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6"/>
      <c r="EZ150" s="156"/>
      <c r="FA150" s="156"/>
      <c r="FB150" s="156"/>
      <c r="FC150" s="156"/>
      <c r="FD150" s="156"/>
      <c r="FE150" s="156"/>
      <c r="FF150" s="156"/>
      <c r="FG150" s="156"/>
      <c r="FH150" s="156"/>
      <c r="FI150" s="156"/>
      <c r="FJ150" s="156"/>
      <c r="FK150" s="156"/>
      <c r="FL150" s="156"/>
      <c r="FM150" s="156"/>
      <c r="FN150" s="156"/>
      <c r="FO150" s="156"/>
      <c r="FP150" s="156"/>
      <c r="FQ150" s="156"/>
      <c r="FR150" s="156"/>
      <c r="FS150" s="156"/>
      <c r="FT150" s="156"/>
      <c r="FU150" s="156"/>
      <c r="FV150" s="156"/>
      <c r="FW150" s="156"/>
      <c r="FX150" s="156"/>
    </row>
    <row r="151" spans="1:180" s="165" customFormat="1" ht="30">
      <c r="A151" s="1227" t="s">
        <v>1634</v>
      </c>
      <c r="B151" s="188" t="s">
        <v>2091</v>
      </c>
      <c r="C151" s="685">
        <v>41961</v>
      </c>
      <c r="D151" s="190">
        <v>45597</v>
      </c>
      <c r="E151" s="190" t="str">
        <f t="shared" ca="1" si="18"/>
        <v>CADUCADO</v>
      </c>
      <c r="F151" s="190" t="str">
        <f t="shared" ca="1" si="19"/>
        <v>ALERTA</v>
      </c>
      <c r="G151" s="188" t="s">
        <v>1306</v>
      </c>
      <c r="H151" s="191" t="s">
        <v>2095</v>
      </c>
      <c r="I151" s="192" t="s">
        <v>2094</v>
      </c>
      <c r="J151" s="192" t="s">
        <v>1919</v>
      </c>
      <c r="K151" s="1000" t="s">
        <v>2098</v>
      </c>
      <c r="L151" s="163"/>
      <c r="M151" s="163" t="str">
        <f t="shared" si="16"/>
        <v>D1411-53</v>
      </c>
      <c r="N151" s="163" t="str">
        <f t="shared" si="17"/>
        <v>3</v>
      </c>
      <c r="O151" s="164"/>
      <c r="P151" s="164"/>
      <c r="Q151" s="164"/>
      <c r="R151" s="164"/>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6"/>
      <c r="EZ151" s="156"/>
      <c r="FA151" s="156"/>
      <c r="FB151" s="156"/>
      <c r="FC151" s="156"/>
      <c r="FD151" s="156"/>
      <c r="FE151" s="156"/>
      <c r="FF151" s="156"/>
      <c r="FG151" s="156"/>
      <c r="FH151" s="156"/>
      <c r="FI151" s="156"/>
      <c r="FJ151" s="156"/>
      <c r="FK151" s="156"/>
      <c r="FL151" s="156"/>
      <c r="FM151" s="156"/>
      <c r="FN151" s="156"/>
      <c r="FO151" s="156"/>
      <c r="FP151" s="156"/>
      <c r="FQ151" s="156"/>
      <c r="FR151" s="156"/>
      <c r="FS151" s="156"/>
      <c r="FT151" s="156"/>
      <c r="FU151" s="156"/>
      <c r="FV151" s="156"/>
      <c r="FW151" s="156"/>
      <c r="FX151" s="156"/>
    </row>
    <row r="152" spans="1:180" s="165" customFormat="1" ht="30">
      <c r="A152" s="1227" t="s">
        <v>1634</v>
      </c>
      <c r="B152" s="188" t="s">
        <v>2092</v>
      </c>
      <c r="C152" s="685">
        <v>41961</v>
      </c>
      <c r="D152" s="190">
        <v>45597</v>
      </c>
      <c r="E152" s="190" t="str">
        <f t="shared" ca="1" si="18"/>
        <v>CADUCADO</v>
      </c>
      <c r="F152" s="190" t="str">
        <f t="shared" ca="1" si="19"/>
        <v>ALERTA</v>
      </c>
      <c r="G152" s="188" t="s">
        <v>1306</v>
      </c>
      <c r="H152" s="686" t="s">
        <v>2096</v>
      </c>
      <c r="I152" s="192" t="s">
        <v>2094</v>
      </c>
      <c r="J152" s="192" t="s">
        <v>1919</v>
      </c>
      <c r="K152" s="1000" t="s">
        <v>2099</v>
      </c>
      <c r="L152" s="163"/>
      <c r="M152" s="163" t="str">
        <f t="shared" si="16"/>
        <v>D1411-53</v>
      </c>
      <c r="N152" s="163" t="str">
        <f t="shared" si="17"/>
        <v>4</v>
      </c>
      <c r="O152" s="164"/>
      <c r="P152" s="164"/>
      <c r="Q152" s="164"/>
      <c r="R152" s="164"/>
      <c r="S152" s="156"/>
      <c r="T152" s="156"/>
      <c r="U152" s="156"/>
      <c r="V152" s="156"/>
      <c r="W152" s="156"/>
      <c r="X152" s="168"/>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6"/>
      <c r="EZ152" s="156"/>
      <c r="FA152" s="156"/>
      <c r="FB152" s="156"/>
      <c r="FC152" s="156"/>
      <c r="FD152" s="156"/>
      <c r="FE152" s="156"/>
      <c r="FF152" s="156"/>
      <c r="FG152" s="156"/>
      <c r="FH152" s="156"/>
      <c r="FI152" s="156"/>
      <c r="FJ152" s="156"/>
      <c r="FK152" s="156"/>
      <c r="FL152" s="156"/>
      <c r="FM152" s="156"/>
      <c r="FN152" s="156"/>
      <c r="FO152" s="156"/>
      <c r="FP152" s="156"/>
      <c r="FQ152" s="156"/>
      <c r="FR152" s="156"/>
      <c r="FS152" s="156"/>
      <c r="FT152" s="156"/>
      <c r="FU152" s="156"/>
      <c r="FV152" s="156"/>
      <c r="FW152" s="156"/>
      <c r="FX152" s="156"/>
    </row>
    <row r="153" spans="1:180" s="165" customFormat="1" ht="30">
      <c r="A153" s="1227" t="s">
        <v>1634</v>
      </c>
      <c r="B153" s="188" t="s">
        <v>2093</v>
      </c>
      <c r="C153" s="685">
        <v>41961</v>
      </c>
      <c r="D153" s="190">
        <v>45597</v>
      </c>
      <c r="E153" s="190" t="str">
        <f t="shared" ca="1" si="18"/>
        <v>CADUCADO</v>
      </c>
      <c r="F153" s="190" t="str">
        <f t="shared" ca="1" si="19"/>
        <v>ALERTA</v>
      </c>
      <c r="G153" s="188" t="s">
        <v>1306</v>
      </c>
      <c r="H153" s="686" t="s">
        <v>2097</v>
      </c>
      <c r="I153" s="192" t="s">
        <v>2094</v>
      </c>
      <c r="J153" s="192" t="s">
        <v>1919</v>
      </c>
      <c r="K153" s="1000" t="s">
        <v>2100</v>
      </c>
      <c r="L153" s="163"/>
      <c r="M153" s="163" t="str">
        <f t="shared" si="16"/>
        <v>D1411-53</v>
      </c>
      <c r="N153" s="163" t="str">
        <f t="shared" si="17"/>
        <v>5</v>
      </c>
      <c r="O153" s="164"/>
      <c r="P153" s="164"/>
      <c r="Q153" s="164"/>
      <c r="R153" s="164"/>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6"/>
      <c r="EZ153" s="156"/>
      <c r="FA153" s="156"/>
      <c r="FB153" s="156"/>
      <c r="FC153" s="156"/>
      <c r="FD153" s="156"/>
      <c r="FE153" s="156"/>
      <c r="FF153" s="156"/>
      <c r="FG153" s="156"/>
      <c r="FH153" s="156"/>
      <c r="FI153" s="156"/>
      <c r="FJ153" s="156"/>
      <c r="FK153" s="156"/>
      <c r="FL153" s="156"/>
      <c r="FM153" s="156"/>
      <c r="FN153" s="156"/>
      <c r="FO153" s="156"/>
      <c r="FP153" s="156"/>
      <c r="FQ153" s="156"/>
      <c r="FR153" s="156"/>
      <c r="FS153" s="156"/>
      <c r="FT153" s="156"/>
      <c r="FU153" s="156"/>
      <c r="FV153" s="156"/>
      <c r="FW153" s="156"/>
      <c r="FX153" s="156"/>
    </row>
    <row r="154" spans="1:180" s="165" customFormat="1" ht="30">
      <c r="A154" s="1227" t="s">
        <v>1634</v>
      </c>
      <c r="B154" s="188" t="s">
        <v>2809</v>
      </c>
      <c r="C154" s="685">
        <v>41961</v>
      </c>
      <c r="D154" s="190">
        <v>45597</v>
      </c>
      <c r="E154" s="190" t="str">
        <f t="shared" ca="1" si="18"/>
        <v>CADUCADO</v>
      </c>
      <c r="F154" s="190" t="str">
        <f t="shared" ca="1" si="19"/>
        <v>ALERTA</v>
      </c>
      <c r="G154" s="188" t="s">
        <v>1306</v>
      </c>
      <c r="H154" s="686" t="s">
        <v>2810</v>
      </c>
      <c r="I154" s="192" t="s">
        <v>2094</v>
      </c>
      <c r="J154" s="192" t="s">
        <v>1919</v>
      </c>
      <c r="K154" s="1000" t="s">
        <v>2811</v>
      </c>
      <c r="L154" s="163"/>
      <c r="M154" s="163" t="str">
        <f t="shared" si="16"/>
        <v>D1411-53</v>
      </c>
      <c r="N154" s="163" t="str">
        <f t="shared" si="17"/>
        <v>6</v>
      </c>
      <c r="O154" s="164"/>
      <c r="P154" s="164"/>
      <c r="Q154" s="164"/>
      <c r="R154" s="164"/>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6"/>
      <c r="EZ154" s="156"/>
      <c r="FA154" s="156"/>
      <c r="FB154" s="156"/>
      <c r="FC154" s="156"/>
      <c r="FD154" s="156"/>
      <c r="FE154" s="156"/>
      <c r="FF154" s="156"/>
      <c r="FG154" s="156"/>
      <c r="FH154" s="156"/>
      <c r="FI154" s="156"/>
      <c r="FJ154" s="156"/>
      <c r="FK154" s="156"/>
      <c r="FL154" s="156"/>
      <c r="FM154" s="156"/>
      <c r="FN154" s="156"/>
      <c r="FO154" s="156"/>
      <c r="FP154" s="156"/>
      <c r="FQ154" s="156"/>
      <c r="FR154" s="156"/>
      <c r="FS154" s="156"/>
      <c r="FT154" s="156"/>
      <c r="FU154" s="156"/>
      <c r="FV154" s="156"/>
      <c r="FW154" s="156"/>
      <c r="FX154" s="156"/>
    </row>
    <row r="155" spans="1:180" s="165" customFormat="1" ht="30">
      <c r="A155" s="1227" t="s">
        <v>1634</v>
      </c>
      <c r="B155" s="188" t="s">
        <v>4661</v>
      </c>
      <c r="C155" s="685">
        <v>41961</v>
      </c>
      <c r="D155" s="190">
        <v>45597</v>
      </c>
      <c r="E155" s="190" t="str">
        <f ca="1">IF(D155&lt;=$T$2,"CADUCADO","VIGENTE")</f>
        <v>CADUCADO</v>
      </c>
      <c r="F155" s="190" t="str">
        <f ca="1">IF($T$2&gt;=(EDATE(D155,-4)),"ALERTA","OK")</f>
        <v>ALERTA</v>
      </c>
      <c r="G155" s="188" t="s">
        <v>1306</v>
      </c>
      <c r="H155" s="686" t="s">
        <v>4662</v>
      </c>
      <c r="I155" s="192" t="s">
        <v>2094</v>
      </c>
      <c r="J155" s="192" t="s">
        <v>1919</v>
      </c>
      <c r="K155" s="998" t="s">
        <v>4663</v>
      </c>
      <c r="L155" s="163"/>
      <c r="M155" s="163" t="str">
        <f t="shared" si="16"/>
        <v>D1411-53</v>
      </c>
      <c r="N155" s="163" t="str">
        <f t="shared" si="17"/>
        <v>7</v>
      </c>
      <c r="O155" s="164"/>
      <c r="P155" s="164"/>
      <c r="Q155" s="164"/>
      <c r="R155" s="164"/>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6"/>
      <c r="EZ155" s="156"/>
      <c r="FA155" s="156"/>
      <c r="FB155" s="156"/>
      <c r="FC155" s="156"/>
      <c r="FD155" s="156"/>
      <c r="FE155" s="156"/>
      <c r="FF155" s="156"/>
      <c r="FG155" s="156"/>
      <c r="FH155" s="156"/>
      <c r="FI155" s="156"/>
      <c r="FJ155" s="156"/>
      <c r="FK155" s="156"/>
      <c r="FL155" s="156"/>
      <c r="FM155" s="156"/>
      <c r="FN155" s="156"/>
      <c r="FO155" s="156"/>
      <c r="FP155" s="156"/>
      <c r="FQ155" s="156"/>
      <c r="FR155" s="156"/>
      <c r="FS155" s="156"/>
      <c r="FT155" s="156"/>
      <c r="FU155" s="156"/>
      <c r="FV155" s="156"/>
      <c r="FW155" s="156"/>
      <c r="FX155" s="156"/>
    </row>
    <row r="156" spans="1:180" s="165" customFormat="1" ht="75">
      <c r="A156" s="1227" t="s">
        <v>1634</v>
      </c>
      <c r="B156" s="152" t="s">
        <v>5060</v>
      </c>
      <c r="C156" s="685">
        <v>41961</v>
      </c>
      <c r="D156" s="190">
        <v>45597</v>
      </c>
      <c r="E156" s="190" t="str">
        <f ca="1">IF(D156&lt;=$T$2,"CADUCADO","VIGENTE")</f>
        <v>CADUCADO</v>
      </c>
      <c r="F156" s="190" t="str">
        <f ca="1">IF($T$2&gt;=(EDATE(D156,-4)),"ALERTA","OK")</f>
        <v>ALERTA</v>
      </c>
      <c r="G156" s="188" t="s">
        <v>1306</v>
      </c>
      <c r="H156" s="686" t="s">
        <v>5061</v>
      </c>
      <c r="I156" s="686" t="s">
        <v>5062</v>
      </c>
      <c r="J156" s="192" t="s">
        <v>1919</v>
      </c>
      <c r="K156" s="998" t="s">
        <v>5063</v>
      </c>
      <c r="L156" s="163"/>
      <c r="M156" s="163"/>
      <c r="N156" s="163"/>
      <c r="O156" s="164"/>
      <c r="P156" s="164"/>
      <c r="Q156" s="164"/>
      <c r="R156" s="164"/>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6"/>
      <c r="EZ156" s="156"/>
      <c r="FA156" s="156"/>
      <c r="FB156" s="156"/>
      <c r="FC156" s="156"/>
      <c r="FD156" s="156"/>
      <c r="FE156" s="156"/>
      <c r="FF156" s="156"/>
      <c r="FG156" s="156"/>
      <c r="FH156" s="156"/>
      <c r="FI156" s="156"/>
      <c r="FJ156" s="156"/>
      <c r="FK156" s="156"/>
      <c r="FL156" s="156"/>
      <c r="FM156" s="156"/>
      <c r="FN156" s="156"/>
      <c r="FO156" s="156"/>
      <c r="FP156" s="156"/>
      <c r="FQ156" s="156"/>
      <c r="FR156" s="156"/>
      <c r="FS156" s="156"/>
      <c r="FT156" s="156"/>
      <c r="FU156" s="156"/>
      <c r="FV156" s="156"/>
      <c r="FW156" s="156"/>
      <c r="FX156" s="156"/>
    </row>
    <row r="157" spans="1:180" s="165" customFormat="1" ht="75">
      <c r="A157" s="1227" t="s">
        <v>1634</v>
      </c>
      <c r="B157" s="152" t="s">
        <v>5262</v>
      </c>
      <c r="C157" s="685">
        <v>41961</v>
      </c>
      <c r="D157" s="190">
        <v>45597</v>
      </c>
      <c r="E157" s="190" t="str">
        <f ca="1">IF(D157&lt;=$T$2,"CADUCADO","VIGENTE")</f>
        <v>CADUCADO</v>
      </c>
      <c r="F157" s="190" t="str">
        <f ca="1">IF($T$2&gt;=(EDATE(D157,-4)),"ALERTA","OK")</f>
        <v>ALERTA</v>
      </c>
      <c r="G157" s="188" t="s">
        <v>1306</v>
      </c>
      <c r="H157" s="686" t="s">
        <v>5259</v>
      </c>
      <c r="I157" s="686" t="s">
        <v>5261</v>
      </c>
      <c r="J157" s="191" t="s">
        <v>1919</v>
      </c>
      <c r="K157" s="998" t="s">
        <v>5260</v>
      </c>
      <c r="L157" s="163"/>
      <c r="M157" s="163"/>
      <c r="N157" s="163"/>
      <c r="O157" s="164"/>
      <c r="P157" s="164"/>
      <c r="Q157" s="164"/>
      <c r="R157" s="164"/>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6"/>
      <c r="EZ157" s="156"/>
      <c r="FA157" s="156"/>
      <c r="FB157" s="156"/>
      <c r="FC157" s="156"/>
      <c r="FD157" s="156"/>
      <c r="FE157" s="156"/>
      <c r="FF157" s="156"/>
      <c r="FG157" s="156"/>
      <c r="FH157" s="156"/>
      <c r="FI157" s="156"/>
      <c r="FJ157" s="156"/>
      <c r="FK157" s="156"/>
      <c r="FL157" s="156"/>
      <c r="FM157" s="156"/>
      <c r="FN157" s="156"/>
      <c r="FO157" s="156"/>
      <c r="FP157" s="156"/>
      <c r="FQ157" s="156"/>
      <c r="FR157" s="156"/>
      <c r="FS157" s="156"/>
      <c r="FT157" s="156"/>
      <c r="FU157" s="156"/>
      <c r="FV157" s="156"/>
      <c r="FW157" s="156"/>
      <c r="FX157" s="156"/>
    </row>
    <row r="158" spans="1:180" s="165" customFormat="1" ht="105">
      <c r="A158" s="1227" t="s">
        <v>1634</v>
      </c>
      <c r="B158" s="152" t="s">
        <v>5609</v>
      </c>
      <c r="C158" s="685">
        <v>41961</v>
      </c>
      <c r="D158" s="190">
        <v>45597</v>
      </c>
      <c r="E158" s="190" t="str">
        <f ca="1">IF(D158&lt;=$T$2,"CADUCADO","VIGENTE")</f>
        <v>CADUCADO</v>
      </c>
      <c r="F158" s="190" t="str">
        <f ca="1">IF($T$2&gt;=(EDATE(D158,-4)),"ALERTA","OK")</f>
        <v>ALERTA</v>
      </c>
      <c r="G158" s="188" t="s">
        <v>1306</v>
      </c>
      <c r="H158" s="686" t="s">
        <v>5610</v>
      </c>
      <c r="I158" s="686" t="s">
        <v>5611</v>
      </c>
      <c r="J158" s="191" t="s">
        <v>1919</v>
      </c>
      <c r="K158" s="998" t="s">
        <v>5612</v>
      </c>
      <c r="L158" s="163"/>
      <c r="M158" s="163"/>
      <c r="N158" s="163"/>
      <c r="O158" s="164"/>
      <c r="P158" s="164"/>
      <c r="Q158" s="164"/>
      <c r="R158" s="164"/>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6"/>
      <c r="EZ158" s="156"/>
      <c r="FA158" s="156"/>
      <c r="FB158" s="156"/>
      <c r="FC158" s="156"/>
      <c r="FD158" s="156"/>
      <c r="FE158" s="156"/>
      <c r="FF158" s="156"/>
      <c r="FG158" s="156"/>
      <c r="FH158" s="156"/>
      <c r="FI158" s="156"/>
      <c r="FJ158" s="156"/>
      <c r="FK158" s="156"/>
      <c r="FL158" s="156"/>
      <c r="FM158" s="156"/>
      <c r="FN158" s="156"/>
      <c r="FO158" s="156"/>
      <c r="FP158" s="156"/>
      <c r="FQ158" s="156"/>
      <c r="FR158" s="156"/>
      <c r="FS158" s="156"/>
      <c r="FT158" s="156"/>
      <c r="FU158" s="156"/>
      <c r="FV158" s="156"/>
      <c r="FW158" s="156"/>
      <c r="FX158" s="156"/>
    </row>
    <row r="159" spans="1:180" s="165" customFormat="1" ht="30">
      <c r="A159" s="1227" t="s">
        <v>1633</v>
      </c>
      <c r="B159" s="188" t="s">
        <v>1986</v>
      </c>
      <c r="C159" s="685">
        <v>41987</v>
      </c>
      <c r="D159" s="190">
        <v>45627</v>
      </c>
      <c r="E159" s="190" t="str">
        <f t="shared" ca="1" si="18"/>
        <v>CADUCADO</v>
      </c>
      <c r="F159" s="190" t="str">
        <f t="shared" ca="1" si="19"/>
        <v>ALERTA</v>
      </c>
      <c r="G159" s="188" t="s">
        <v>1305</v>
      </c>
      <c r="H159" s="191" t="s">
        <v>238</v>
      </c>
      <c r="I159" s="753" t="s">
        <v>1985</v>
      </c>
      <c r="J159" s="192" t="s">
        <v>5023</v>
      </c>
      <c r="K159" s="998" t="s">
        <v>5024</v>
      </c>
      <c r="L159" s="163"/>
      <c r="M159" s="163"/>
      <c r="N159" s="163"/>
      <c r="O159" s="164"/>
      <c r="P159" s="164"/>
      <c r="Q159" s="164"/>
      <c r="R159" s="164"/>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c r="FH159" s="156"/>
      <c r="FI159" s="156"/>
      <c r="FJ159" s="156"/>
      <c r="FK159" s="156"/>
      <c r="FL159" s="156"/>
      <c r="FM159" s="156"/>
      <c r="FN159" s="156"/>
      <c r="FO159" s="156"/>
      <c r="FP159" s="156"/>
      <c r="FQ159" s="156"/>
      <c r="FR159" s="156"/>
      <c r="FS159" s="156"/>
      <c r="FT159" s="156"/>
      <c r="FU159" s="156"/>
      <c r="FV159" s="156"/>
      <c r="FW159" s="156"/>
      <c r="FX159" s="156"/>
    </row>
    <row r="160" spans="1:180" s="165" customFormat="1" ht="30">
      <c r="A160" s="1227" t="s">
        <v>1633</v>
      </c>
      <c r="B160" s="188" t="s">
        <v>1988</v>
      </c>
      <c r="C160" s="685">
        <v>41997</v>
      </c>
      <c r="D160" s="190">
        <v>45627</v>
      </c>
      <c r="E160" s="190" t="str">
        <f t="shared" ca="1" si="18"/>
        <v>CADUCADO</v>
      </c>
      <c r="F160" s="190" t="str">
        <f t="shared" ca="1" si="19"/>
        <v>ALERTA</v>
      </c>
      <c r="G160" s="188" t="s">
        <v>1305</v>
      </c>
      <c r="H160" s="191" t="s">
        <v>4617</v>
      </c>
      <c r="I160" s="753" t="s">
        <v>1989</v>
      </c>
      <c r="J160" s="192" t="s">
        <v>4618</v>
      </c>
      <c r="K160" s="1000" t="s">
        <v>4619</v>
      </c>
      <c r="L160" s="163"/>
      <c r="M160" s="163" t="str">
        <f>IF(ISNUMBER(FIND("/",$B153,1)),MID($B153,1,FIND("/",$B153,1)-1),$B153)</f>
        <v>D1411-53</v>
      </c>
      <c r="N160" s="163" t="str">
        <f>IF(ISNUMBER(FIND("/",$B153,1)),MID($B153,FIND("/",$B153,1)+1,LEN($B153)),"")</f>
        <v>8</v>
      </c>
      <c r="O160" s="164"/>
      <c r="P160" s="164"/>
      <c r="Q160" s="164"/>
      <c r="R160" s="164"/>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6"/>
      <c r="EZ160" s="156"/>
      <c r="FA160" s="156"/>
      <c r="FB160" s="156"/>
      <c r="FC160" s="156"/>
      <c r="FD160" s="156"/>
      <c r="FE160" s="156"/>
      <c r="FF160" s="156"/>
      <c r="FG160" s="156"/>
      <c r="FH160" s="156"/>
      <c r="FI160" s="156"/>
      <c r="FJ160" s="156"/>
      <c r="FK160" s="156"/>
      <c r="FL160" s="156"/>
      <c r="FM160" s="156"/>
      <c r="FN160" s="156"/>
      <c r="FO160" s="156"/>
      <c r="FP160" s="156"/>
      <c r="FQ160" s="156"/>
      <c r="FR160" s="156"/>
      <c r="FS160" s="156"/>
      <c r="FT160" s="156"/>
      <c r="FU160" s="156"/>
      <c r="FV160" s="156"/>
      <c r="FW160" s="156"/>
      <c r="FX160" s="156"/>
    </row>
    <row r="161" spans="1:180" s="165" customFormat="1" ht="30">
      <c r="A161" s="1227" t="s">
        <v>1633</v>
      </c>
      <c r="B161" s="188" t="s">
        <v>1987</v>
      </c>
      <c r="C161" s="685">
        <v>41997</v>
      </c>
      <c r="D161" s="190">
        <v>43800</v>
      </c>
      <c r="E161" s="190" t="str">
        <f t="shared" ca="1" si="18"/>
        <v>CADUCADO</v>
      </c>
      <c r="F161" s="190" t="str">
        <f t="shared" ca="1" si="19"/>
        <v>ALERTA</v>
      </c>
      <c r="G161" s="188" t="s">
        <v>1306</v>
      </c>
      <c r="H161" s="191" t="s">
        <v>1990</v>
      </c>
      <c r="I161" s="753" t="s">
        <v>2672</v>
      </c>
      <c r="J161" s="192" t="s">
        <v>1078</v>
      </c>
      <c r="K161" s="998" t="s">
        <v>1991</v>
      </c>
      <c r="L161" s="163"/>
      <c r="M161" s="163" t="str">
        <f>IF(ISNUMBER(FIND("/",$B154,1)),MID($B154,1,FIND("/",$B154,1)-1),$B154)</f>
        <v>D1411-53</v>
      </c>
      <c r="N161" s="163" t="str">
        <f>IF(ISNUMBER(FIND("/",$B154,1)),MID($B154,FIND("/",$B154,1)+1,LEN($B154)),"")</f>
        <v>9</v>
      </c>
      <c r="O161" s="164"/>
      <c r="P161" s="164"/>
      <c r="Q161" s="164"/>
      <c r="R161" s="164"/>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6"/>
      <c r="EZ161" s="156"/>
      <c r="FA161" s="156"/>
      <c r="FB161" s="156"/>
      <c r="FC161" s="156"/>
      <c r="FD161" s="156"/>
      <c r="FE161" s="156"/>
      <c r="FF161" s="156"/>
      <c r="FG161" s="156"/>
      <c r="FH161" s="156"/>
      <c r="FI161" s="156"/>
      <c r="FJ161" s="156"/>
      <c r="FK161" s="156"/>
      <c r="FL161" s="156"/>
      <c r="FM161" s="156"/>
      <c r="FN161" s="156"/>
      <c r="FO161" s="156"/>
      <c r="FP161" s="156"/>
      <c r="FQ161" s="156"/>
      <c r="FR161" s="156"/>
      <c r="FS161" s="156"/>
      <c r="FT161" s="156"/>
      <c r="FU161" s="156"/>
      <c r="FV161" s="156"/>
      <c r="FW161" s="156"/>
      <c r="FX161" s="156"/>
    </row>
    <row r="162" spans="1:180" s="165" customFormat="1" ht="45">
      <c r="A162" s="1228" t="s">
        <v>1642</v>
      </c>
      <c r="B162" s="687" t="s">
        <v>1992</v>
      </c>
      <c r="C162" s="688">
        <v>41997</v>
      </c>
      <c r="D162" s="689">
        <v>45657</v>
      </c>
      <c r="E162" s="689" t="str">
        <f t="shared" ca="1" si="18"/>
        <v>CADUCADO</v>
      </c>
      <c r="F162" s="689" t="str">
        <f t="shared" ca="1" si="19"/>
        <v>ALERTA</v>
      </c>
      <c r="G162" s="687" t="s">
        <v>1306</v>
      </c>
      <c r="H162" s="1202" t="s">
        <v>4581</v>
      </c>
      <c r="I162" s="1199" t="s">
        <v>4582</v>
      </c>
      <c r="J162" s="1200" t="s">
        <v>4583</v>
      </c>
      <c r="K162" s="1072" t="s">
        <v>5217</v>
      </c>
      <c r="L162" s="163"/>
      <c r="M162" s="163" t="str">
        <f t="shared" ref="M162:M185" si="20">IF(ISNUMBER(FIND("/",$B159,1)),MID($B159,1,FIND("/",$B159,1)-1),$B159)</f>
        <v>D1412-61</v>
      </c>
      <c r="N162" s="163" t="str">
        <f t="shared" ref="N162:N185" si="21">IF(ISNUMBER(FIND("/",$B159,1)),MID($B159,FIND("/",$B159,1)+1,LEN($B159)),"")</f>
        <v/>
      </c>
      <c r="O162" s="164"/>
      <c r="P162" s="164"/>
      <c r="Q162" s="164"/>
      <c r="R162" s="164"/>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c r="EF162" s="156"/>
      <c r="EG162" s="156"/>
      <c r="EH162" s="156"/>
      <c r="EI162" s="156"/>
      <c r="EJ162" s="156"/>
      <c r="EK162" s="156"/>
      <c r="EL162" s="156"/>
      <c r="EM162" s="156"/>
      <c r="EN162" s="156"/>
      <c r="EO162" s="156"/>
      <c r="EP162" s="156"/>
      <c r="EQ162" s="156"/>
      <c r="ER162" s="156"/>
      <c r="ES162" s="156"/>
      <c r="ET162" s="156"/>
      <c r="EU162" s="156"/>
      <c r="EV162" s="156"/>
      <c r="EW162" s="156"/>
      <c r="EX162" s="156"/>
      <c r="EY162" s="156"/>
      <c r="EZ162" s="156"/>
      <c r="FA162" s="156"/>
      <c r="FB162" s="156"/>
      <c r="FC162" s="156"/>
      <c r="FD162" s="156"/>
      <c r="FE162" s="156"/>
      <c r="FF162" s="156"/>
      <c r="FG162" s="156"/>
      <c r="FH162" s="156"/>
      <c r="FI162" s="156"/>
      <c r="FJ162" s="156"/>
      <c r="FK162" s="156"/>
      <c r="FL162" s="156"/>
      <c r="FM162" s="156"/>
      <c r="FN162" s="156"/>
      <c r="FO162" s="156"/>
      <c r="FP162" s="156"/>
      <c r="FQ162" s="156"/>
      <c r="FR162" s="156"/>
      <c r="FS162" s="156"/>
      <c r="FT162" s="156"/>
      <c r="FU162" s="156"/>
      <c r="FV162" s="156"/>
      <c r="FW162" s="156"/>
      <c r="FX162" s="156"/>
    </row>
    <row r="163" spans="1:180" s="165" customFormat="1" ht="30">
      <c r="A163" s="1227" t="s">
        <v>1633</v>
      </c>
      <c r="B163" s="188" t="s">
        <v>1993</v>
      </c>
      <c r="C163" s="685">
        <v>41997</v>
      </c>
      <c r="D163" s="190">
        <v>47453</v>
      </c>
      <c r="E163" s="190" t="str">
        <f t="shared" ca="1" si="18"/>
        <v>VIGENTE</v>
      </c>
      <c r="F163" s="190" t="str">
        <f t="shared" ca="1" si="19"/>
        <v>OK</v>
      </c>
      <c r="G163" s="188" t="s">
        <v>1305</v>
      </c>
      <c r="H163" s="191" t="s">
        <v>4577</v>
      </c>
      <c r="I163" s="753" t="s">
        <v>4578</v>
      </c>
      <c r="J163" s="192" t="s">
        <v>4579</v>
      </c>
      <c r="K163" s="998" t="s">
        <v>4580</v>
      </c>
      <c r="L163" s="163"/>
      <c r="M163" s="163" t="str">
        <f t="shared" si="20"/>
        <v>D1412-65</v>
      </c>
      <c r="N163" s="163" t="str">
        <f t="shared" si="21"/>
        <v/>
      </c>
      <c r="O163" s="164"/>
      <c r="P163" s="164"/>
      <c r="Q163" s="164"/>
      <c r="R163" s="164"/>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c r="EF163" s="156"/>
      <c r="EG163" s="156"/>
      <c r="EH163" s="156"/>
      <c r="EI163" s="156"/>
      <c r="EJ163" s="156"/>
      <c r="EK163" s="156"/>
      <c r="EL163" s="156"/>
      <c r="EM163" s="156"/>
      <c r="EN163" s="156"/>
      <c r="EO163" s="156"/>
      <c r="EP163" s="156"/>
      <c r="EQ163" s="156"/>
      <c r="ER163" s="156"/>
      <c r="ES163" s="156"/>
      <c r="ET163" s="156"/>
      <c r="EU163" s="156"/>
      <c r="EV163" s="156"/>
      <c r="EW163" s="156"/>
      <c r="EX163" s="156"/>
      <c r="EY163" s="156"/>
      <c r="EZ163" s="156"/>
      <c r="FA163" s="156"/>
      <c r="FB163" s="156"/>
      <c r="FC163" s="156"/>
      <c r="FD163" s="156"/>
      <c r="FE163" s="156"/>
      <c r="FF163" s="156"/>
      <c r="FG163" s="156"/>
      <c r="FH163" s="156"/>
      <c r="FI163" s="156"/>
      <c r="FJ163" s="156"/>
      <c r="FK163" s="156"/>
      <c r="FL163" s="156"/>
      <c r="FM163" s="156"/>
      <c r="FN163" s="156"/>
      <c r="FO163" s="156"/>
      <c r="FP163" s="156"/>
      <c r="FQ163" s="156"/>
      <c r="FR163" s="156"/>
      <c r="FS163" s="156"/>
      <c r="FT163" s="156"/>
      <c r="FU163" s="156"/>
      <c r="FV163" s="156"/>
      <c r="FW163" s="156"/>
      <c r="FX163" s="156"/>
    </row>
    <row r="164" spans="1:180" s="165" customFormat="1" ht="45">
      <c r="A164" s="1228" t="s">
        <v>2818</v>
      </c>
      <c r="B164" s="687" t="s">
        <v>1994</v>
      </c>
      <c r="C164" s="688">
        <v>41997</v>
      </c>
      <c r="D164" s="689">
        <v>45627</v>
      </c>
      <c r="E164" s="689" t="str">
        <f t="shared" ca="1" si="18"/>
        <v>CADUCADO</v>
      </c>
      <c r="F164" s="689" t="str">
        <f t="shared" ca="1" si="19"/>
        <v>ALERTA</v>
      </c>
      <c r="G164" s="687" t="s">
        <v>1305</v>
      </c>
      <c r="H164" s="1202" t="s">
        <v>4637</v>
      </c>
      <c r="I164" s="1199" t="s">
        <v>2819</v>
      </c>
      <c r="J164" s="1200" t="s">
        <v>4638</v>
      </c>
      <c r="K164" s="1072" t="s">
        <v>2820</v>
      </c>
      <c r="L164" s="163"/>
      <c r="M164" s="163" t="str">
        <f t="shared" si="20"/>
        <v>D1412-62</v>
      </c>
      <c r="N164" s="163" t="str">
        <f t="shared" si="21"/>
        <v/>
      </c>
      <c r="O164" s="164"/>
      <c r="P164" s="164"/>
      <c r="Q164" s="164"/>
      <c r="R164" s="164"/>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c r="EF164" s="156"/>
      <c r="EG164" s="156"/>
      <c r="EH164" s="156"/>
      <c r="EI164" s="156"/>
      <c r="EJ164" s="156"/>
      <c r="EK164" s="156"/>
      <c r="EL164" s="156"/>
      <c r="EM164" s="156"/>
      <c r="EN164" s="156"/>
      <c r="EO164" s="156"/>
      <c r="EP164" s="156"/>
      <c r="EQ164" s="156"/>
      <c r="ER164" s="156"/>
      <c r="ES164" s="156"/>
      <c r="ET164" s="156"/>
      <c r="EU164" s="156"/>
      <c r="EV164" s="156"/>
      <c r="EW164" s="156"/>
      <c r="EX164" s="156"/>
      <c r="EY164" s="156"/>
      <c r="EZ164" s="156"/>
      <c r="FA164" s="156"/>
      <c r="FB164" s="156"/>
      <c r="FC164" s="156"/>
      <c r="FD164" s="156"/>
      <c r="FE164" s="156"/>
      <c r="FF164" s="156"/>
      <c r="FG164" s="156"/>
      <c r="FH164" s="156"/>
      <c r="FI164" s="156"/>
      <c r="FJ164" s="156"/>
      <c r="FK164" s="156"/>
      <c r="FL164" s="156"/>
      <c r="FM164" s="156"/>
      <c r="FN164" s="156"/>
      <c r="FO164" s="156"/>
      <c r="FP164" s="156"/>
      <c r="FQ164" s="156"/>
      <c r="FR164" s="156"/>
      <c r="FS164" s="156"/>
      <c r="FT164" s="156"/>
      <c r="FU164" s="156"/>
      <c r="FV164" s="156"/>
      <c r="FW164" s="156"/>
      <c r="FX164" s="156"/>
    </row>
    <row r="165" spans="1:180" s="165" customFormat="1" ht="30">
      <c r="A165" s="1227" t="s">
        <v>1633</v>
      </c>
      <c r="B165" s="188" t="s">
        <v>2172</v>
      </c>
      <c r="C165" s="685">
        <v>42038</v>
      </c>
      <c r="D165" s="190">
        <v>45689</v>
      </c>
      <c r="E165" s="190" t="str">
        <f t="shared" ca="1" si="18"/>
        <v>CADUCADO</v>
      </c>
      <c r="F165" s="190" t="str">
        <f t="shared" ca="1" si="19"/>
        <v>ALERTA</v>
      </c>
      <c r="G165" s="188"/>
      <c r="H165" s="191" t="s">
        <v>4642</v>
      </c>
      <c r="I165" s="753" t="s">
        <v>4643</v>
      </c>
      <c r="J165" s="192" t="s">
        <v>4566</v>
      </c>
      <c r="K165" s="998" t="s">
        <v>4644</v>
      </c>
      <c r="L165" s="163"/>
      <c r="M165" s="163" t="str">
        <f t="shared" si="20"/>
        <v>D1412-66</v>
      </c>
      <c r="N165" s="163" t="str">
        <f t="shared" si="21"/>
        <v/>
      </c>
      <c r="O165" s="164"/>
      <c r="P165" s="164"/>
      <c r="Q165" s="164"/>
      <c r="R165" s="164"/>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c r="EF165" s="156"/>
      <c r="EG165" s="156"/>
      <c r="EH165" s="156"/>
      <c r="EI165" s="156"/>
      <c r="EJ165" s="156"/>
      <c r="EK165" s="156"/>
      <c r="EL165" s="156"/>
      <c r="EM165" s="156"/>
      <c r="EN165" s="156"/>
      <c r="EO165" s="156"/>
      <c r="EP165" s="156"/>
      <c r="EQ165" s="156"/>
      <c r="ER165" s="156"/>
      <c r="ES165" s="156"/>
      <c r="ET165" s="156"/>
      <c r="EU165" s="156"/>
      <c r="EV165" s="156"/>
      <c r="EW165" s="156"/>
      <c r="EX165" s="156"/>
      <c r="EY165" s="156"/>
      <c r="EZ165" s="156"/>
      <c r="FA165" s="156"/>
      <c r="FB165" s="156"/>
      <c r="FC165" s="156"/>
      <c r="FD165" s="156"/>
      <c r="FE165" s="156"/>
      <c r="FF165" s="156"/>
      <c r="FG165" s="156"/>
      <c r="FH165" s="156"/>
      <c r="FI165" s="156"/>
      <c r="FJ165" s="156"/>
      <c r="FK165" s="156"/>
      <c r="FL165" s="156"/>
      <c r="FM165" s="156"/>
      <c r="FN165" s="156"/>
      <c r="FO165" s="156"/>
      <c r="FP165" s="156"/>
      <c r="FQ165" s="156"/>
      <c r="FR165" s="156"/>
      <c r="FS165" s="156"/>
      <c r="FT165" s="156"/>
      <c r="FU165" s="156"/>
      <c r="FV165" s="156"/>
      <c r="FW165" s="156"/>
      <c r="FX165" s="156"/>
    </row>
    <row r="166" spans="1:180" s="165" customFormat="1" ht="30">
      <c r="A166" s="1227" t="s">
        <v>1633</v>
      </c>
      <c r="B166" s="188" t="s">
        <v>2013</v>
      </c>
      <c r="C166" s="685">
        <v>42038</v>
      </c>
      <c r="D166" s="190">
        <v>45689</v>
      </c>
      <c r="E166" s="190" t="str">
        <f t="shared" ca="1" si="18"/>
        <v>CADUCADO</v>
      </c>
      <c r="F166" s="190" t="str">
        <f t="shared" ca="1" si="19"/>
        <v>ALERTA</v>
      </c>
      <c r="G166" s="188" t="s">
        <v>1305</v>
      </c>
      <c r="H166" s="191" t="s">
        <v>4639</v>
      </c>
      <c r="I166" s="192" t="s">
        <v>4640</v>
      </c>
      <c r="J166" s="192" t="s">
        <v>1078</v>
      </c>
      <c r="K166" s="998" t="s">
        <v>4641</v>
      </c>
      <c r="L166" s="163"/>
      <c r="M166" s="163" t="str">
        <f t="shared" si="20"/>
        <v>D1412-63</v>
      </c>
      <c r="N166" s="163" t="str">
        <f t="shared" si="21"/>
        <v/>
      </c>
      <c r="O166" s="164"/>
      <c r="P166" s="164"/>
      <c r="Q166" s="164"/>
      <c r="R166" s="164"/>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56"/>
      <c r="EE166" s="156"/>
      <c r="EF166" s="156"/>
      <c r="EG166" s="156"/>
      <c r="EH166" s="156"/>
      <c r="EI166" s="156"/>
      <c r="EJ166" s="156"/>
      <c r="EK166" s="156"/>
      <c r="EL166" s="156"/>
      <c r="EM166" s="156"/>
      <c r="EN166" s="156"/>
      <c r="EO166" s="156"/>
      <c r="EP166" s="156"/>
      <c r="EQ166" s="156"/>
      <c r="ER166" s="156"/>
      <c r="ES166" s="156"/>
      <c r="ET166" s="156"/>
      <c r="EU166" s="156"/>
      <c r="EV166" s="156"/>
      <c r="EW166" s="156"/>
      <c r="EX166" s="156"/>
      <c r="EY166" s="156"/>
      <c r="EZ166" s="156"/>
      <c r="FA166" s="156"/>
      <c r="FB166" s="156"/>
      <c r="FC166" s="156"/>
      <c r="FD166" s="156"/>
      <c r="FE166" s="156"/>
      <c r="FF166" s="156"/>
      <c r="FG166" s="156"/>
      <c r="FH166" s="156"/>
      <c r="FI166" s="156"/>
      <c r="FJ166" s="156"/>
      <c r="FK166" s="156"/>
      <c r="FL166" s="156"/>
      <c r="FM166" s="156"/>
      <c r="FN166" s="156"/>
      <c r="FO166" s="156"/>
      <c r="FP166" s="156"/>
      <c r="FQ166" s="156"/>
      <c r="FR166" s="156"/>
      <c r="FS166" s="156"/>
      <c r="FT166" s="156"/>
      <c r="FU166" s="156"/>
      <c r="FV166" s="156"/>
      <c r="FW166" s="156"/>
      <c r="FX166" s="156"/>
    </row>
    <row r="167" spans="1:180" s="165" customFormat="1" ht="30">
      <c r="A167" s="1227" t="s">
        <v>1633</v>
      </c>
      <c r="B167" s="188" t="s">
        <v>2014</v>
      </c>
      <c r="C167" s="685">
        <v>42038</v>
      </c>
      <c r="D167" s="190">
        <v>45689</v>
      </c>
      <c r="E167" s="190" t="str">
        <f t="shared" ca="1" si="18"/>
        <v>CADUCADO</v>
      </c>
      <c r="F167" s="190" t="str">
        <f t="shared" ca="1" si="19"/>
        <v>ALERTA</v>
      </c>
      <c r="G167" s="188" t="s">
        <v>1305</v>
      </c>
      <c r="H167" s="191" t="s">
        <v>4646</v>
      </c>
      <c r="I167" s="192" t="s">
        <v>2015</v>
      </c>
      <c r="J167" s="192" t="s">
        <v>4213</v>
      </c>
      <c r="K167" s="998" t="s">
        <v>4647</v>
      </c>
      <c r="L167" s="163"/>
      <c r="M167" s="163" t="str">
        <f t="shared" si="20"/>
        <v>D1412-64</v>
      </c>
      <c r="N167" s="163" t="str">
        <f t="shared" si="21"/>
        <v/>
      </c>
      <c r="O167" s="164"/>
      <c r="P167" s="164"/>
      <c r="Q167" s="164"/>
      <c r="R167" s="164"/>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6"/>
      <c r="FU167" s="156"/>
      <c r="FV167" s="156"/>
      <c r="FW167" s="156"/>
      <c r="FX167" s="156"/>
    </row>
    <row r="168" spans="1:180" s="165" customFormat="1" ht="30">
      <c r="A168" s="1227" t="s">
        <v>1633</v>
      </c>
      <c r="B168" s="188" t="s">
        <v>2016</v>
      </c>
      <c r="C168" s="685">
        <v>42038</v>
      </c>
      <c r="D168" s="190">
        <v>45689</v>
      </c>
      <c r="E168" s="190" t="str">
        <f t="shared" ca="1" si="18"/>
        <v>CADUCADO</v>
      </c>
      <c r="F168" s="190" t="str">
        <f t="shared" ca="1" si="19"/>
        <v>ALERTA</v>
      </c>
      <c r="G168" s="188" t="s">
        <v>1305</v>
      </c>
      <c r="H168" s="191" t="s">
        <v>4656</v>
      </c>
      <c r="I168" s="753" t="s">
        <v>4657</v>
      </c>
      <c r="J168" s="192" t="s">
        <v>4658</v>
      </c>
      <c r="K168" s="998" t="s">
        <v>4659</v>
      </c>
      <c r="L168" s="163"/>
      <c r="M168" s="163" t="str">
        <f t="shared" si="20"/>
        <v>D1502-03</v>
      </c>
      <c r="N168" s="163" t="str">
        <f t="shared" si="21"/>
        <v/>
      </c>
      <c r="O168" s="164"/>
      <c r="P168" s="164"/>
      <c r="Q168" s="164"/>
      <c r="R168" s="164"/>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6"/>
      <c r="FU168" s="156"/>
      <c r="FV168" s="156"/>
      <c r="FW168" s="156"/>
      <c r="FX168" s="156"/>
    </row>
    <row r="169" spans="1:180" s="165" customFormat="1" ht="60">
      <c r="A169" s="1228" t="s">
        <v>1643</v>
      </c>
      <c r="B169" s="687" t="s">
        <v>2047</v>
      </c>
      <c r="C169" s="688">
        <v>42102</v>
      </c>
      <c r="D169" s="689">
        <v>45748</v>
      </c>
      <c r="E169" s="689" t="str">
        <f t="shared" ca="1" si="18"/>
        <v>CADUCADO</v>
      </c>
      <c r="F169" s="689" t="str">
        <f t="shared" ca="1" si="19"/>
        <v>ALERTA</v>
      </c>
      <c r="G169" s="687" t="s">
        <v>1305</v>
      </c>
      <c r="H169" s="1202" t="s">
        <v>2048</v>
      </c>
      <c r="I169" s="1199" t="s">
        <v>2673</v>
      </c>
      <c r="J169" s="1200" t="s">
        <v>5749</v>
      </c>
      <c r="K169" s="1201" t="s">
        <v>5750</v>
      </c>
      <c r="L169" s="163"/>
      <c r="M169" s="163" t="str">
        <f t="shared" si="20"/>
        <v>D1502-04</v>
      </c>
      <c r="N169" s="163" t="str">
        <f t="shared" si="21"/>
        <v/>
      </c>
      <c r="O169" s="164"/>
      <c r="P169" s="164"/>
      <c r="Q169" s="164"/>
      <c r="R169" s="164"/>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c r="FH169" s="156"/>
      <c r="FI169" s="156"/>
      <c r="FJ169" s="156"/>
      <c r="FK169" s="156"/>
      <c r="FL169" s="156"/>
      <c r="FM169" s="156"/>
      <c r="FN169" s="156"/>
      <c r="FO169" s="156"/>
      <c r="FP169" s="156"/>
      <c r="FQ169" s="156"/>
      <c r="FR169" s="156"/>
      <c r="FS169" s="156"/>
      <c r="FT169" s="156"/>
      <c r="FU169" s="156"/>
      <c r="FV169" s="156"/>
      <c r="FW169" s="156"/>
      <c r="FX169" s="156"/>
    </row>
    <row r="170" spans="1:180" s="165" customFormat="1" ht="30">
      <c r="A170" s="1227" t="s">
        <v>1633</v>
      </c>
      <c r="B170" s="188" t="s">
        <v>2050</v>
      </c>
      <c r="C170" s="685">
        <v>42102</v>
      </c>
      <c r="D170" s="190">
        <v>45748</v>
      </c>
      <c r="E170" s="190" t="str">
        <f t="shared" ca="1" si="18"/>
        <v>CADUCADO</v>
      </c>
      <c r="F170" s="190" t="str">
        <f t="shared" ca="1" si="19"/>
        <v>ALERTA</v>
      </c>
      <c r="G170" s="188" t="s">
        <v>1305</v>
      </c>
      <c r="H170" s="191" t="s">
        <v>2051</v>
      </c>
      <c r="I170" s="753" t="s">
        <v>2674</v>
      </c>
      <c r="J170" s="192" t="s">
        <v>2588</v>
      </c>
      <c r="K170" s="998" t="s">
        <v>2052</v>
      </c>
      <c r="L170" s="163"/>
      <c r="M170" s="163" t="str">
        <f t="shared" si="20"/>
        <v>D1502-05</v>
      </c>
      <c r="N170" s="163" t="str">
        <f t="shared" si="21"/>
        <v/>
      </c>
      <c r="O170" s="164"/>
      <c r="P170" s="164"/>
      <c r="Q170" s="164"/>
      <c r="R170" s="164"/>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c r="FH170" s="156"/>
      <c r="FI170" s="156"/>
      <c r="FJ170" s="156"/>
      <c r="FK170" s="156"/>
      <c r="FL170" s="156"/>
      <c r="FM170" s="156"/>
      <c r="FN170" s="156"/>
      <c r="FO170" s="156"/>
      <c r="FP170" s="156"/>
      <c r="FQ170" s="156"/>
      <c r="FR170" s="156"/>
      <c r="FS170" s="156"/>
      <c r="FT170" s="156"/>
      <c r="FU170" s="156"/>
      <c r="FV170" s="156"/>
      <c r="FW170" s="156"/>
      <c r="FX170" s="156"/>
    </row>
    <row r="171" spans="1:180" s="165" customFormat="1" ht="30">
      <c r="A171" s="1227" t="s">
        <v>1633</v>
      </c>
      <c r="B171" s="188" t="s">
        <v>2053</v>
      </c>
      <c r="C171" s="685">
        <v>42102</v>
      </c>
      <c r="D171" s="190">
        <v>45748</v>
      </c>
      <c r="E171" s="190" t="str">
        <f t="shared" ca="1" si="18"/>
        <v>CADUCADO</v>
      </c>
      <c r="F171" s="190" t="str">
        <f t="shared" ca="1" si="19"/>
        <v>ALERTA</v>
      </c>
      <c r="G171" s="188" t="s">
        <v>1305</v>
      </c>
      <c r="H171" s="191" t="s">
        <v>2054</v>
      </c>
      <c r="I171" s="753" t="s">
        <v>2675</v>
      </c>
      <c r="J171" s="192" t="s">
        <v>2055</v>
      </c>
      <c r="K171" s="1000">
        <v>10905321</v>
      </c>
      <c r="L171" s="163"/>
      <c r="M171" s="163" t="str">
        <f t="shared" si="20"/>
        <v>D1502-02</v>
      </c>
      <c r="N171" s="163" t="str">
        <f t="shared" si="21"/>
        <v/>
      </c>
      <c r="O171" s="164"/>
      <c r="P171" s="164"/>
      <c r="Q171" s="164"/>
      <c r="R171" s="164"/>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6"/>
      <c r="FU171" s="156"/>
      <c r="FV171" s="156"/>
      <c r="FW171" s="156"/>
      <c r="FX171" s="156"/>
    </row>
    <row r="172" spans="1:180" s="165" customFormat="1" ht="30">
      <c r="A172" s="1227" t="s">
        <v>1633</v>
      </c>
      <c r="B172" s="188" t="s">
        <v>2057</v>
      </c>
      <c r="C172" s="685">
        <v>42102</v>
      </c>
      <c r="D172" s="190">
        <v>45748</v>
      </c>
      <c r="E172" s="190" t="str">
        <f t="shared" ca="1" si="18"/>
        <v>CADUCADO</v>
      </c>
      <c r="F172" s="190" t="str">
        <f t="shared" ca="1" si="19"/>
        <v>ALERTA</v>
      </c>
      <c r="G172" s="188" t="s">
        <v>1305</v>
      </c>
      <c r="H172" s="191" t="s">
        <v>2058</v>
      </c>
      <c r="I172" s="753" t="s">
        <v>2676</v>
      </c>
      <c r="J172" s="192" t="s">
        <v>2055</v>
      </c>
      <c r="K172" s="1000">
        <v>10745065</v>
      </c>
      <c r="L172" s="163"/>
      <c r="M172" s="163" t="str">
        <f t="shared" si="20"/>
        <v>D1504-15</v>
      </c>
      <c r="N172" s="163" t="str">
        <f t="shared" si="21"/>
        <v/>
      </c>
      <c r="O172" s="164"/>
      <c r="P172" s="164"/>
      <c r="Q172" s="164"/>
      <c r="R172" s="164"/>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6"/>
      <c r="FU172" s="156"/>
      <c r="FV172" s="156"/>
      <c r="FW172" s="156"/>
      <c r="FX172" s="156"/>
    </row>
    <row r="173" spans="1:180" s="165" customFormat="1" ht="30">
      <c r="A173" s="1227" t="s">
        <v>1633</v>
      </c>
      <c r="B173" s="188" t="s">
        <v>2056</v>
      </c>
      <c r="C173" s="685">
        <v>42102</v>
      </c>
      <c r="D173" s="190">
        <v>45748</v>
      </c>
      <c r="E173" s="190" t="str">
        <f t="shared" ca="1" si="18"/>
        <v>CADUCADO</v>
      </c>
      <c r="F173" s="190" t="str">
        <f t="shared" ca="1" si="19"/>
        <v>ALERTA</v>
      </c>
      <c r="G173" s="188" t="s">
        <v>1305</v>
      </c>
      <c r="H173" s="191" t="s">
        <v>2059</v>
      </c>
      <c r="I173" s="753" t="s">
        <v>2677</v>
      </c>
      <c r="J173" s="192" t="s">
        <v>2055</v>
      </c>
      <c r="K173" s="1000">
        <v>10745049</v>
      </c>
      <c r="L173" s="163"/>
      <c r="M173" s="163" t="str">
        <f t="shared" si="20"/>
        <v>D1504-14</v>
      </c>
      <c r="N173" s="163" t="str">
        <f t="shared" si="21"/>
        <v/>
      </c>
      <c r="O173" s="164"/>
      <c r="P173" s="164"/>
      <c r="Q173" s="164"/>
      <c r="R173" s="164"/>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6"/>
      <c r="EZ173" s="156"/>
      <c r="FA173" s="156"/>
      <c r="FB173" s="156"/>
      <c r="FC173" s="156"/>
      <c r="FD173" s="156"/>
      <c r="FE173" s="156"/>
      <c r="FF173" s="156"/>
      <c r="FG173" s="156"/>
      <c r="FH173" s="156"/>
      <c r="FI173" s="156"/>
      <c r="FJ173" s="156"/>
      <c r="FK173" s="156"/>
      <c r="FL173" s="156"/>
      <c r="FM173" s="156"/>
      <c r="FN173" s="156"/>
      <c r="FO173" s="156"/>
      <c r="FP173" s="156"/>
      <c r="FQ173" s="156"/>
      <c r="FR173" s="156"/>
      <c r="FS173" s="156"/>
      <c r="FT173" s="156"/>
      <c r="FU173" s="156"/>
      <c r="FV173" s="156"/>
      <c r="FW173" s="156"/>
      <c r="FX173" s="156"/>
    </row>
    <row r="174" spans="1:180" s="165" customFormat="1" ht="30">
      <c r="A174" s="1227" t="s">
        <v>1633</v>
      </c>
      <c r="B174" s="188" t="s">
        <v>2049</v>
      </c>
      <c r="C174" s="685">
        <v>42102</v>
      </c>
      <c r="D174" s="190">
        <v>45748</v>
      </c>
      <c r="E174" s="190" t="str">
        <f t="shared" ca="1" si="18"/>
        <v>CADUCADO</v>
      </c>
      <c r="F174" s="190" t="str">
        <f t="shared" ca="1" si="19"/>
        <v>ALERTA</v>
      </c>
      <c r="G174" s="188" t="s">
        <v>1305</v>
      </c>
      <c r="H174" s="191" t="s">
        <v>2060</v>
      </c>
      <c r="I174" s="753" t="s">
        <v>2678</v>
      </c>
      <c r="J174" s="192" t="s">
        <v>2055</v>
      </c>
      <c r="K174" s="1000">
        <v>11200666</v>
      </c>
      <c r="L174" s="163"/>
      <c r="M174" s="163" t="str">
        <f t="shared" si="20"/>
        <v>D1504-18</v>
      </c>
      <c r="N174" s="163" t="str">
        <f t="shared" si="21"/>
        <v/>
      </c>
      <c r="O174" s="164"/>
      <c r="P174" s="164"/>
      <c r="Q174" s="164"/>
      <c r="R174" s="164"/>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c r="EF174" s="156"/>
      <c r="EG174" s="156"/>
      <c r="EH174" s="156"/>
      <c r="EI174" s="156"/>
      <c r="EJ174" s="156"/>
      <c r="EK174" s="156"/>
      <c r="EL174" s="156"/>
      <c r="EM174" s="156"/>
      <c r="EN174" s="156"/>
      <c r="EO174" s="156"/>
      <c r="EP174" s="156"/>
      <c r="EQ174" s="156"/>
      <c r="ER174" s="156"/>
      <c r="ES174" s="156"/>
      <c r="ET174" s="156"/>
      <c r="EU174" s="156"/>
      <c r="EV174" s="156"/>
      <c r="EW174" s="156"/>
      <c r="EX174" s="156"/>
      <c r="EY174" s="156"/>
      <c r="EZ174" s="156"/>
      <c r="FA174" s="156"/>
      <c r="FB174" s="156"/>
      <c r="FC174" s="156"/>
      <c r="FD174" s="156"/>
      <c r="FE174" s="156"/>
      <c r="FF174" s="156"/>
      <c r="FG174" s="156"/>
      <c r="FH174" s="156"/>
      <c r="FI174" s="156"/>
      <c r="FJ174" s="156"/>
      <c r="FK174" s="156"/>
      <c r="FL174" s="156"/>
      <c r="FM174" s="156"/>
      <c r="FN174" s="156"/>
      <c r="FO174" s="156"/>
      <c r="FP174" s="156"/>
      <c r="FQ174" s="156"/>
      <c r="FR174" s="156"/>
      <c r="FS174" s="156"/>
      <c r="FT174" s="156"/>
      <c r="FU174" s="156"/>
      <c r="FV174" s="156"/>
      <c r="FW174" s="156"/>
      <c r="FX174" s="156"/>
    </row>
    <row r="175" spans="1:180" s="165" customFormat="1" ht="45">
      <c r="A175" s="1228" t="s">
        <v>1643</v>
      </c>
      <c r="B175" s="687" t="s">
        <v>2062</v>
      </c>
      <c r="C175" s="688">
        <v>42132</v>
      </c>
      <c r="D175" s="689">
        <v>45778</v>
      </c>
      <c r="E175" s="689" t="str">
        <f t="shared" ca="1" si="18"/>
        <v>CADUCADO</v>
      </c>
      <c r="F175" s="689" t="str">
        <f t="shared" ca="1" si="19"/>
        <v>ALERTA</v>
      </c>
      <c r="G175" s="687" t="s">
        <v>1307</v>
      </c>
      <c r="H175" s="1202" t="s">
        <v>4158</v>
      </c>
      <c r="I175" s="1199" t="s">
        <v>2679</v>
      </c>
      <c r="J175" s="1200" t="s">
        <v>4576</v>
      </c>
      <c r="K175" s="1201" t="s">
        <v>5295</v>
      </c>
      <c r="L175" s="163"/>
      <c r="M175" s="163" t="str">
        <f t="shared" si="20"/>
        <v>D1504-17</v>
      </c>
      <c r="N175" s="163" t="str">
        <f t="shared" si="21"/>
        <v/>
      </c>
      <c r="O175" s="164"/>
      <c r="P175" s="164"/>
      <c r="Q175" s="164"/>
      <c r="R175" s="164"/>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6"/>
      <c r="FU175" s="156"/>
      <c r="FV175" s="156"/>
      <c r="FW175" s="156"/>
      <c r="FX175" s="156"/>
    </row>
    <row r="176" spans="1:180" s="165" customFormat="1" ht="45">
      <c r="A176" s="1227" t="s">
        <v>1633</v>
      </c>
      <c r="B176" s="188" t="s">
        <v>2102</v>
      </c>
      <c r="C176" s="685">
        <v>42156</v>
      </c>
      <c r="D176" s="190">
        <v>43983</v>
      </c>
      <c r="E176" s="190" t="str">
        <f t="shared" ca="1" si="18"/>
        <v>CADUCADO</v>
      </c>
      <c r="F176" s="190" t="str">
        <f t="shared" ca="1" si="19"/>
        <v>ALERTA</v>
      </c>
      <c r="G176" s="188" t="s">
        <v>1306</v>
      </c>
      <c r="H176" s="191" t="s">
        <v>2101</v>
      </c>
      <c r="I176" s="753" t="s">
        <v>2680</v>
      </c>
      <c r="J176" s="192" t="s">
        <v>2103</v>
      </c>
      <c r="K176" s="1000" t="s">
        <v>2159</v>
      </c>
      <c r="L176" s="163"/>
      <c r="M176" s="163" t="str">
        <f t="shared" si="20"/>
        <v>D1504-19</v>
      </c>
      <c r="N176" s="163" t="str">
        <f t="shared" si="21"/>
        <v/>
      </c>
      <c r="O176" s="164"/>
      <c r="P176" s="164"/>
      <c r="Q176" s="164"/>
      <c r="R176" s="164"/>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6"/>
      <c r="FU176" s="156"/>
      <c r="FV176" s="156"/>
      <c r="FW176" s="156"/>
      <c r="FX176" s="156"/>
    </row>
    <row r="177" spans="1:180" s="165" customFormat="1" ht="28.5" customHeight="1">
      <c r="A177" s="1227" t="s">
        <v>1633</v>
      </c>
      <c r="B177" s="188" t="s">
        <v>2157</v>
      </c>
      <c r="C177" s="685">
        <v>42194</v>
      </c>
      <c r="D177" s="190">
        <v>45839</v>
      </c>
      <c r="E177" s="190" t="str">
        <f t="shared" ca="1" si="18"/>
        <v>VIGENTE</v>
      </c>
      <c r="F177" s="190" t="str">
        <f t="shared" ca="1" si="19"/>
        <v>ALERTA</v>
      </c>
      <c r="G177" s="193" t="s">
        <v>1304</v>
      </c>
      <c r="H177" s="191" t="s">
        <v>2158</v>
      </c>
      <c r="I177" s="1237" t="s">
        <v>2719</v>
      </c>
      <c r="J177" s="1206" t="s">
        <v>4648</v>
      </c>
      <c r="K177" s="1000" t="s">
        <v>4649</v>
      </c>
      <c r="L177" s="163"/>
      <c r="M177" s="163" t="str">
        <f t="shared" si="20"/>
        <v>D1504-16</v>
      </c>
      <c r="N177" s="163" t="str">
        <f t="shared" si="21"/>
        <v/>
      </c>
      <c r="O177" s="164"/>
      <c r="P177" s="164"/>
      <c r="Q177" s="164"/>
      <c r="R177" s="164"/>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c r="FH177" s="156"/>
      <c r="FI177" s="156"/>
      <c r="FJ177" s="156"/>
      <c r="FK177" s="156"/>
      <c r="FL177" s="156"/>
      <c r="FM177" s="156"/>
      <c r="FN177" s="156"/>
      <c r="FO177" s="156"/>
      <c r="FP177" s="156"/>
      <c r="FQ177" s="156"/>
      <c r="FR177" s="156"/>
      <c r="FS177" s="156"/>
      <c r="FT177" s="156"/>
      <c r="FU177" s="156"/>
      <c r="FV177" s="156"/>
      <c r="FW177" s="156"/>
      <c r="FX177" s="156"/>
    </row>
    <row r="178" spans="1:180" s="439" customFormat="1" ht="44.25" customHeight="1">
      <c r="A178" s="1228" t="s">
        <v>1643</v>
      </c>
      <c r="B178" s="687" t="s">
        <v>2175</v>
      </c>
      <c r="C178" s="688">
        <v>42250</v>
      </c>
      <c r="D178" s="689">
        <v>45901</v>
      </c>
      <c r="E178" s="689" t="str">
        <f t="shared" ca="1" si="18"/>
        <v>VIGENTE</v>
      </c>
      <c r="F178" s="689" t="str">
        <f t="shared" ca="1" si="19"/>
        <v>ALERTA</v>
      </c>
      <c r="G178" s="687" t="s">
        <v>1307</v>
      </c>
      <c r="H178" s="1202" t="s">
        <v>4575</v>
      </c>
      <c r="I178" s="1200" t="s">
        <v>2681</v>
      </c>
      <c r="J178" s="1202" t="s">
        <v>4636</v>
      </c>
      <c r="K178" s="1201" t="s">
        <v>5804</v>
      </c>
      <c r="L178" s="163"/>
      <c r="M178" s="163" t="str">
        <f t="shared" si="20"/>
        <v>D1505-26</v>
      </c>
      <c r="N178" s="163" t="str">
        <f t="shared" si="21"/>
        <v/>
      </c>
      <c r="O178" s="164"/>
      <c r="P178" s="164"/>
      <c r="Q178" s="164"/>
      <c r="R178" s="164"/>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c r="FH178" s="156"/>
      <c r="FI178" s="156"/>
      <c r="FJ178" s="156"/>
      <c r="FK178" s="156"/>
      <c r="FL178" s="156"/>
      <c r="FM178" s="156"/>
      <c r="FN178" s="156"/>
      <c r="FO178" s="156"/>
      <c r="FP178" s="156"/>
      <c r="FQ178" s="156"/>
      <c r="FR178" s="156"/>
      <c r="FS178" s="156"/>
      <c r="FT178" s="156"/>
      <c r="FU178" s="156"/>
      <c r="FV178" s="156"/>
      <c r="FW178" s="156"/>
      <c r="FX178" s="156"/>
    </row>
    <row r="179" spans="1:180" s="165" customFormat="1" ht="30">
      <c r="A179" s="1227" t="s">
        <v>1633</v>
      </c>
      <c r="B179" s="188" t="s">
        <v>2193</v>
      </c>
      <c r="C179" s="685">
        <v>42285</v>
      </c>
      <c r="D179" s="190">
        <v>45931</v>
      </c>
      <c r="E179" s="190" t="str">
        <f t="shared" ca="1" si="18"/>
        <v>VIGENTE</v>
      </c>
      <c r="F179" s="190" t="str">
        <f t="shared" ca="1" si="19"/>
        <v>ALERTA</v>
      </c>
      <c r="G179" s="188" t="s">
        <v>1304</v>
      </c>
      <c r="H179" s="191" t="s">
        <v>2194</v>
      </c>
      <c r="I179" s="1237" t="s">
        <v>2682</v>
      </c>
      <c r="J179" s="192" t="s">
        <v>4650</v>
      </c>
      <c r="K179" s="1000" t="s">
        <v>4651</v>
      </c>
      <c r="L179" s="163"/>
      <c r="M179" s="163" t="str">
        <f t="shared" si="20"/>
        <v>D1506-27</v>
      </c>
      <c r="N179" s="163" t="str">
        <f t="shared" si="21"/>
        <v/>
      </c>
      <c r="O179" s="164"/>
      <c r="P179" s="164"/>
      <c r="Q179" s="164"/>
      <c r="R179" s="164"/>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6"/>
      <c r="FU179" s="156"/>
      <c r="FV179" s="156"/>
      <c r="FW179" s="156"/>
      <c r="FX179" s="156"/>
    </row>
    <row r="180" spans="1:180" s="165" customFormat="1" ht="30">
      <c r="A180" s="1228" t="s">
        <v>1643</v>
      </c>
      <c r="B180" s="687" t="s">
        <v>2220</v>
      </c>
      <c r="C180" s="688">
        <v>42356</v>
      </c>
      <c r="D180" s="689">
        <v>45992</v>
      </c>
      <c r="E180" s="689" t="str">
        <f t="shared" ca="1" si="18"/>
        <v>VIGENTE</v>
      </c>
      <c r="F180" s="689" t="str">
        <f t="shared" ca="1" si="19"/>
        <v>OK</v>
      </c>
      <c r="G180" s="687" t="s">
        <v>1305</v>
      </c>
      <c r="H180" s="1202" t="s">
        <v>2221</v>
      </c>
      <c r="I180" s="1199" t="s">
        <v>2222</v>
      </c>
      <c r="J180" s="1200" t="s">
        <v>4494</v>
      </c>
      <c r="K180" s="1072" t="s">
        <v>4495</v>
      </c>
      <c r="L180" s="163"/>
      <c r="M180" s="163" t="str">
        <f t="shared" si="20"/>
        <v>D1507-39</v>
      </c>
      <c r="N180" s="163" t="str">
        <f t="shared" si="21"/>
        <v/>
      </c>
      <c r="O180" s="164"/>
      <c r="P180" s="164"/>
      <c r="Q180" s="164"/>
      <c r="R180" s="164"/>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6"/>
      <c r="FU180" s="156"/>
      <c r="FV180" s="156"/>
      <c r="FW180" s="156"/>
      <c r="FX180" s="156"/>
    </row>
    <row r="181" spans="1:180" s="439" customFormat="1" ht="30">
      <c r="A181" s="1227" t="s">
        <v>1633</v>
      </c>
      <c r="B181" s="188" t="s">
        <v>2229</v>
      </c>
      <c r="C181" s="685">
        <v>42722</v>
      </c>
      <c r="D181" s="190">
        <v>45992</v>
      </c>
      <c r="E181" s="190" t="str">
        <f t="shared" ca="1" si="18"/>
        <v>VIGENTE</v>
      </c>
      <c r="F181" s="190" t="str">
        <f t="shared" ca="1" si="19"/>
        <v>OK</v>
      </c>
      <c r="G181" s="188" t="s">
        <v>1305</v>
      </c>
      <c r="H181" s="191" t="s">
        <v>2236</v>
      </c>
      <c r="I181" s="191" t="s">
        <v>2237</v>
      </c>
      <c r="J181" s="1206" t="s">
        <v>607</v>
      </c>
      <c r="K181" s="1000">
        <v>11544039</v>
      </c>
      <c r="L181" s="163"/>
      <c r="M181" s="163" t="str">
        <f t="shared" si="20"/>
        <v>D1509-45</v>
      </c>
      <c r="N181" s="163" t="str">
        <f t="shared" si="21"/>
        <v/>
      </c>
      <c r="O181" s="164"/>
      <c r="P181" s="164"/>
      <c r="Q181" s="164"/>
      <c r="R181" s="164"/>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c r="DI181" s="156"/>
      <c r="DJ181" s="156"/>
      <c r="DK181" s="156"/>
      <c r="DL181" s="156"/>
      <c r="DM181" s="156"/>
      <c r="DN181" s="156"/>
      <c r="DO181" s="156"/>
      <c r="DP181" s="156"/>
      <c r="DQ181" s="156"/>
      <c r="DR181" s="156"/>
      <c r="DS181" s="156"/>
      <c r="DT181" s="156"/>
      <c r="DU181" s="156"/>
      <c r="DV181" s="156"/>
      <c r="DW181" s="156"/>
      <c r="DX181" s="156"/>
      <c r="DY181" s="156"/>
      <c r="DZ181" s="156"/>
      <c r="EA181" s="156"/>
      <c r="EB181" s="156"/>
      <c r="EC181" s="156"/>
      <c r="ED181" s="156"/>
      <c r="EE181" s="156"/>
      <c r="EF181" s="156"/>
      <c r="EG181" s="156"/>
      <c r="EH181" s="156"/>
      <c r="EI181" s="156"/>
      <c r="EJ181" s="156"/>
      <c r="EK181" s="156"/>
      <c r="EL181" s="156"/>
      <c r="EM181" s="156"/>
      <c r="EN181" s="156"/>
      <c r="EO181" s="156"/>
      <c r="EP181" s="156"/>
      <c r="EQ181" s="156"/>
      <c r="ER181" s="156"/>
      <c r="ES181" s="156"/>
      <c r="ET181" s="156"/>
      <c r="EU181" s="156"/>
      <c r="EV181" s="156"/>
      <c r="EW181" s="156"/>
      <c r="EX181" s="156"/>
      <c r="EY181" s="156"/>
      <c r="EZ181" s="156"/>
      <c r="FA181" s="156"/>
      <c r="FB181" s="156"/>
      <c r="FC181" s="156"/>
      <c r="FD181" s="156"/>
      <c r="FE181" s="156"/>
      <c r="FF181" s="156"/>
      <c r="FG181" s="156"/>
      <c r="FH181" s="156"/>
      <c r="FI181" s="156"/>
      <c r="FJ181" s="156"/>
      <c r="FK181" s="156"/>
      <c r="FL181" s="156"/>
      <c r="FM181" s="156"/>
      <c r="FN181" s="156"/>
      <c r="FO181" s="156"/>
      <c r="FP181" s="156"/>
      <c r="FQ181" s="156"/>
      <c r="FR181" s="156"/>
      <c r="FS181" s="156"/>
      <c r="FT181" s="156"/>
      <c r="FU181" s="156"/>
      <c r="FV181" s="156"/>
      <c r="FW181" s="156"/>
      <c r="FX181" s="156"/>
    </row>
    <row r="182" spans="1:180" s="165" customFormat="1" ht="45">
      <c r="A182" s="1228" t="s">
        <v>1642</v>
      </c>
      <c r="B182" s="687" t="s">
        <v>2243</v>
      </c>
      <c r="C182" s="688">
        <v>42404</v>
      </c>
      <c r="D182" s="689">
        <v>46054</v>
      </c>
      <c r="E182" s="689" t="str">
        <f t="shared" ca="1" si="18"/>
        <v>VIGENTE</v>
      </c>
      <c r="F182" s="689" t="str">
        <f t="shared" ca="1" si="19"/>
        <v>OK</v>
      </c>
      <c r="G182" s="687" t="s">
        <v>1305</v>
      </c>
      <c r="H182" s="1202" t="s">
        <v>5046</v>
      </c>
      <c r="I182" s="1200" t="s">
        <v>3365</v>
      </c>
      <c r="J182" s="1200" t="s">
        <v>5047</v>
      </c>
      <c r="K182" s="1201" t="s">
        <v>5048</v>
      </c>
      <c r="L182" s="163"/>
      <c r="M182" s="163" t="str">
        <f t="shared" si="20"/>
        <v>D1510-47</v>
      </c>
      <c r="N182" s="163" t="str">
        <f t="shared" si="21"/>
        <v/>
      </c>
      <c r="O182" s="164"/>
      <c r="P182" s="164"/>
      <c r="Q182" s="164"/>
      <c r="R182" s="164"/>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6"/>
      <c r="DN182" s="156"/>
      <c r="DO182" s="156"/>
      <c r="DP182" s="156"/>
      <c r="DQ182" s="156"/>
      <c r="DR182" s="156"/>
      <c r="DS182" s="156"/>
      <c r="DT182" s="156"/>
      <c r="DU182" s="156"/>
      <c r="DV182" s="156"/>
      <c r="DW182" s="156"/>
      <c r="DX182" s="156"/>
      <c r="DY182" s="156"/>
      <c r="DZ182" s="156"/>
      <c r="EA182" s="156"/>
      <c r="EB182" s="156"/>
      <c r="EC182" s="156"/>
      <c r="ED182" s="156"/>
      <c r="EE182" s="156"/>
      <c r="EF182" s="156"/>
      <c r="EG182" s="156"/>
      <c r="EH182" s="156"/>
      <c r="EI182" s="156"/>
      <c r="EJ182" s="156"/>
      <c r="EK182" s="156"/>
      <c r="EL182" s="156"/>
      <c r="EM182" s="156"/>
      <c r="EN182" s="156"/>
      <c r="EO182" s="156"/>
      <c r="EP182" s="156"/>
      <c r="EQ182" s="156"/>
      <c r="ER182" s="156"/>
      <c r="ES182" s="156"/>
      <c r="ET182" s="156"/>
      <c r="EU182" s="156"/>
      <c r="EV182" s="156"/>
      <c r="EW182" s="156"/>
      <c r="EX182" s="156"/>
      <c r="EY182" s="156"/>
      <c r="EZ182" s="156"/>
      <c r="FA182" s="156"/>
      <c r="FB182" s="156"/>
      <c r="FC182" s="156"/>
      <c r="FD182" s="156"/>
      <c r="FE182" s="156"/>
      <c r="FF182" s="156"/>
      <c r="FG182" s="156"/>
      <c r="FH182" s="156"/>
      <c r="FI182" s="156"/>
      <c r="FJ182" s="156"/>
      <c r="FK182" s="156"/>
      <c r="FL182" s="156"/>
      <c r="FM182" s="156"/>
      <c r="FN182" s="156"/>
      <c r="FO182" s="156"/>
      <c r="FP182" s="156"/>
      <c r="FQ182" s="156"/>
      <c r="FR182" s="156"/>
      <c r="FS182" s="156"/>
      <c r="FT182" s="156"/>
      <c r="FU182" s="156"/>
      <c r="FV182" s="156"/>
      <c r="FW182" s="156"/>
      <c r="FX182" s="156"/>
    </row>
    <row r="183" spans="1:180" s="439" customFormat="1" ht="60">
      <c r="A183" s="1228" t="s">
        <v>1643</v>
      </c>
      <c r="B183" s="687" t="s">
        <v>2244</v>
      </c>
      <c r="C183" s="688">
        <v>42404</v>
      </c>
      <c r="D183" s="689">
        <v>46081</v>
      </c>
      <c r="E183" s="689" t="str">
        <f t="shared" ca="1" si="18"/>
        <v>VIGENTE</v>
      </c>
      <c r="F183" s="689" t="str">
        <f t="shared" ca="1" si="19"/>
        <v>OK</v>
      </c>
      <c r="G183" s="687" t="s">
        <v>1305</v>
      </c>
      <c r="H183" s="1202" t="s">
        <v>2248</v>
      </c>
      <c r="I183" s="1200" t="s">
        <v>2683</v>
      </c>
      <c r="J183" s="1203" t="s">
        <v>2249</v>
      </c>
      <c r="K183" s="1201" t="s">
        <v>2250</v>
      </c>
      <c r="L183" s="163"/>
      <c r="M183" s="163" t="str">
        <f t="shared" si="20"/>
        <v>D1512-54</v>
      </c>
      <c r="N183" s="163" t="str">
        <f t="shared" si="21"/>
        <v/>
      </c>
      <c r="O183" s="164"/>
      <c r="P183" s="164"/>
      <c r="Q183" s="164"/>
      <c r="R183" s="164"/>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6"/>
      <c r="DY183" s="156"/>
      <c r="DZ183" s="156"/>
      <c r="EA183" s="156"/>
      <c r="EB183" s="156"/>
      <c r="EC183" s="156"/>
      <c r="ED183" s="156"/>
      <c r="EE183" s="156"/>
      <c r="EF183" s="156"/>
      <c r="EG183" s="156"/>
      <c r="EH183" s="156"/>
      <c r="EI183" s="156"/>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6"/>
      <c r="FU183" s="156"/>
      <c r="FV183" s="156"/>
      <c r="FW183" s="156"/>
      <c r="FX183" s="156"/>
    </row>
    <row r="184" spans="1:180" s="165" customFormat="1" ht="30">
      <c r="A184" s="1228" t="s">
        <v>1643</v>
      </c>
      <c r="B184" s="687" t="s">
        <v>2245</v>
      </c>
      <c r="C184" s="688">
        <v>42404</v>
      </c>
      <c r="D184" s="689">
        <v>46081</v>
      </c>
      <c r="E184" s="689" t="str">
        <f t="shared" ca="1" si="18"/>
        <v>VIGENTE</v>
      </c>
      <c r="F184" s="689" t="str">
        <f t="shared" ca="1" si="19"/>
        <v>OK</v>
      </c>
      <c r="G184" s="687" t="s">
        <v>1305</v>
      </c>
      <c r="H184" s="1202" t="s">
        <v>2246</v>
      </c>
      <c r="I184" s="1238" t="s">
        <v>2684</v>
      </c>
      <c r="J184" s="1203" t="s">
        <v>2247</v>
      </c>
      <c r="K184" s="1201" t="s">
        <v>5014</v>
      </c>
      <c r="L184" s="163"/>
      <c r="M184" s="163" t="str">
        <f t="shared" si="20"/>
        <v>D1512-57</v>
      </c>
      <c r="N184" s="163" t="str">
        <f t="shared" si="21"/>
        <v/>
      </c>
      <c r="O184" s="164"/>
      <c r="P184" s="164"/>
      <c r="Q184" s="164"/>
      <c r="R184" s="164"/>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6"/>
      <c r="DY184" s="156"/>
      <c r="DZ184" s="156"/>
      <c r="EA184" s="156"/>
      <c r="EB184" s="156"/>
      <c r="EC184" s="156"/>
      <c r="ED184" s="156"/>
      <c r="EE184" s="156"/>
      <c r="EF184" s="156"/>
      <c r="EG184" s="156"/>
      <c r="EH184" s="156"/>
      <c r="EI184" s="156"/>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c r="FH184" s="156"/>
      <c r="FI184" s="156"/>
      <c r="FJ184" s="156"/>
      <c r="FK184" s="156"/>
      <c r="FL184" s="156"/>
      <c r="FM184" s="156"/>
      <c r="FN184" s="156"/>
      <c r="FO184" s="156"/>
      <c r="FP184" s="156"/>
      <c r="FQ184" s="156"/>
      <c r="FR184" s="156"/>
      <c r="FS184" s="156"/>
      <c r="FT184" s="156"/>
      <c r="FU184" s="156"/>
      <c r="FV184" s="156"/>
      <c r="FW184" s="156"/>
      <c r="FX184" s="156"/>
    </row>
    <row r="185" spans="1:180" s="439" customFormat="1" ht="51" customHeight="1">
      <c r="A185" s="1228" t="s">
        <v>1642</v>
      </c>
      <c r="B185" s="687" t="s">
        <v>2342</v>
      </c>
      <c r="C185" s="688">
        <v>42432</v>
      </c>
      <c r="D185" s="689">
        <v>46082</v>
      </c>
      <c r="E185" s="689" t="str">
        <f t="shared" ca="1" si="18"/>
        <v>VIGENTE</v>
      </c>
      <c r="F185" s="689" t="str">
        <f t="shared" ca="1" si="19"/>
        <v>OK</v>
      </c>
      <c r="G185" s="687" t="s">
        <v>1305</v>
      </c>
      <c r="H185" s="1202" t="s">
        <v>2314</v>
      </c>
      <c r="I185" s="1199" t="s">
        <v>2315</v>
      </c>
      <c r="J185" s="1200" t="s">
        <v>2316</v>
      </c>
      <c r="K185" s="1201" t="s">
        <v>2317</v>
      </c>
      <c r="L185" s="163"/>
      <c r="M185" s="163" t="str">
        <f t="shared" si="20"/>
        <v>D1602-02</v>
      </c>
      <c r="N185" s="163" t="str">
        <f t="shared" si="21"/>
        <v/>
      </c>
      <c r="O185" s="164"/>
      <c r="P185" s="164"/>
      <c r="Q185" s="164"/>
      <c r="R185" s="164"/>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c r="DF185" s="156"/>
      <c r="DG185" s="156"/>
      <c r="DH185" s="156"/>
      <c r="DI185" s="156"/>
      <c r="DJ185" s="156"/>
      <c r="DK185" s="156"/>
      <c r="DL185" s="156"/>
      <c r="DM185" s="156"/>
      <c r="DN185" s="156"/>
      <c r="DO185" s="156"/>
      <c r="DP185" s="156"/>
      <c r="DQ185" s="156"/>
      <c r="DR185" s="156"/>
      <c r="DS185" s="156"/>
      <c r="DT185" s="156"/>
      <c r="DU185" s="156"/>
      <c r="DV185" s="156"/>
      <c r="DW185" s="156"/>
      <c r="DX185" s="156"/>
      <c r="DY185" s="156"/>
      <c r="DZ185" s="156"/>
      <c r="EA185" s="156"/>
      <c r="EB185" s="156"/>
      <c r="EC185" s="156"/>
      <c r="ED185" s="156"/>
      <c r="EE185" s="156"/>
      <c r="EF185" s="156"/>
      <c r="EG185" s="156"/>
      <c r="EH185" s="156"/>
      <c r="EI185" s="156"/>
      <c r="EJ185" s="156"/>
      <c r="EK185" s="156"/>
      <c r="EL185" s="156"/>
      <c r="EM185" s="156"/>
      <c r="EN185" s="156"/>
      <c r="EO185" s="156"/>
      <c r="EP185" s="156"/>
      <c r="EQ185" s="156"/>
      <c r="ER185" s="156"/>
      <c r="ES185" s="156"/>
      <c r="ET185" s="156"/>
      <c r="EU185" s="156"/>
      <c r="EV185" s="156"/>
      <c r="EW185" s="156"/>
      <c r="EX185" s="156"/>
      <c r="EY185" s="156"/>
      <c r="EZ185" s="156"/>
      <c r="FA185" s="156"/>
      <c r="FB185" s="156"/>
      <c r="FC185" s="156"/>
      <c r="FD185" s="156"/>
      <c r="FE185" s="156"/>
      <c r="FF185" s="156"/>
      <c r="FG185" s="156"/>
      <c r="FH185" s="156"/>
      <c r="FI185" s="156"/>
      <c r="FJ185" s="156"/>
      <c r="FK185" s="156"/>
      <c r="FL185" s="156"/>
      <c r="FM185" s="156"/>
      <c r="FN185" s="156"/>
      <c r="FO185" s="156"/>
      <c r="FP185" s="156"/>
      <c r="FQ185" s="156"/>
      <c r="FR185" s="156"/>
      <c r="FS185" s="156"/>
      <c r="FT185" s="156"/>
      <c r="FU185" s="156"/>
      <c r="FV185" s="156"/>
      <c r="FW185" s="156"/>
      <c r="FX185" s="156"/>
    </row>
    <row r="186" spans="1:180" s="1864" customFormat="1" ht="45">
      <c r="A186" s="1232" t="s">
        <v>1635</v>
      </c>
      <c r="B186" s="1239" t="s">
        <v>2324</v>
      </c>
      <c r="C186" s="1240">
        <v>42437</v>
      </c>
      <c r="D186" s="1223">
        <v>46082</v>
      </c>
      <c r="E186" s="1223" t="str">
        <f t="shared" ref="E186:E243" ca="1" si="22">IF(D186&lt;=$T$2,"CADUCADO","VIGENTE")</f>
        <v>VIGENTE</v>
      </c>
      <c r="F186" s="1223" t="str">
        <f t="shared" ref="F186:F243" ca="1" si="23">IF($T$2&gt;=(EDATE(D186,-4)),"ALERTA","OK")</f>
        <v>OK</v>
      </c>
      <c r="G186" s="1239" t="s">
        <v>1306</v>
      </c>
      <c r="H186" s="1224" t="s">
        <v>5090</v>
      </c>
      <c r="I186" s="1233" t="s">
        <v>2347</v>
      </c>
      <c r="J186" s="1225" t="s">
        <v>1919</v>
      </c>
      <c r="K186" s="1241" t="s">
        <v>2517</v>
      </c>
      <c r="L186" s="1307"/>
      <c r="M186" s="1307" t="str">
        <f>IF(ISNUMBER(FIND("/",$B184,1)),MID($B184,1,FIND("/",$B184,1)-1),$B184)</f>
        <v>D1602-04</v>
      </c>
      <c r="N186" s="1307" t="str">
        <f>IF(ISNUMBER(FIND("/",$B184,1)),MID($B184,FIND("/",$B184,1)+1,LEN($B184)),"")</f>
        <v/>
      </c>
      <c r="O186" s="1036"/>
      <c r="P186" s="1036"/>
      <c r="Q186" s="1036"/>
      <c r="R186" s="1036"/>
      <c r="S186" s="1037"/>
      <c r="T186" s="1037"/>
      <c r="U186" s="1037"/>
      <c r="V186" s="1037"/>
      <c r="W186" s="1037"/>
      <c r="X186" s="1037"/>
      <c r="Y186" s="1037"/>
      <c r="Z186" s="1037"/>
      <c r="AA186" s="1037"/>
      <c r="AB186" s="1037"/>
      <c r="AC186" s="1037"/>
      <c r="AD186" s="1037"/>
      <c r="AE186" s="1037"/>
      <c r="AF186" s="1037"/>
      <c r="AG186" s="1037"/>
      <c r="AH186" s="1037"/>
      <c r="AI186" s="1037"/>
      <c r="AJ186" s="1037"/>
      <c r="AK186" s="1037"/>
      <c r="AL186" s="1037"/>
      <c r="AM186" s="1037"/>
      <c r="AN186" s="1037"/>
      <c r="AO186" s="1037"/>
      <c r="AP186" s="1037"/>
      <c r="AQ186" s="1037"/>
      <c r="AR186" s="1037"/>
      <c r="AS186" s="1037"/>
      <c r="AT186" s="1037"/>
      <c r="AU186" s="1037"/>
      <c r="AV186" s="1037"/>
      <c r="AW186" s="1037"/>
      <c r="AX186" s="1037"/>
      <c r="AY186" s="1037"/>
      <c r="AZ186" s="1037"/>
      <c r="BA186" s="1037"/>
      <c r="BB186" s="1037"/>
      <c r="BC186" s="1037"/>
      <c r="BD186" s="1037"/>
      <c r="BE186" s="1037"/>
      <c r="BF186" s="1037"/>
      <c r="BG186" s="1037"/>
      <c r="BH186" s="1037"/>
      <c r="BI186" s="1037"/>
      <c r="BJ186" s="1037"/>
      <c r="BK186" s="1037"/>
      <c r="BL186" s="1037"/>
      <c r="BM186" s="1037"/>
      <c r="BN186" s="1037"/>
      <c r="BO186" s="1037"/>
      <c r="BP186" s="1037"/>
      <c r="BQ186" s="1037"/>
      <c r="BR186" s="1037"/>
      <c r="BS186" s="1037"/>
      <c r="BT186" s="1037"/>
      <c r="BU186" s="1037"/>
      <c r="BV186" s="1037"/>
      <c r="BW186" s="1037"/>
      <c r="BX186" s="1037"/>
      <c r="BY186" s="1037"/>
      <c r="BZ186" s="1037"/>
      <c r="CA186" s="1037"/>
      <c r="CB186" s="1037"/>
      <c r="CC186" s="1037"/>
      <c r="CD186" s="1037"/>
      <c r="CE186" s="1037"/>
      <c r="CF186" s="1037"/>
      <c r="CG186" s="1037"/>
      <c r="CH186" s="1037"/>
      <c r="CI186" s="1037"/>
      <c r="CJ186" s="1037"/>
      <c r="CK186" s="1037"/>
      <c r="CL186" s="1037"/>
      <c r="CM186" s="1037"/>
      <c r="CN186" s="1037"/>
      <c r="CO186" s="1037"/>
      <c r="CP186" s="1037"/>
      <c r="CQ186" s="1037"/>
      <c r="CR186" s="1037"/>
      <c r="CS186" s="1037"/>
      <c r="CT186" s="1037"/>
      <c r="CU186" s="1037"/>
      <c r="CV186" s="1037"/>
      <c r="CW186" s="1037"/>
      <c r="CX186" s="1037"/>
      <c r="CY186" s="1037"/>
      <c r="CZ186" s="1037"/>
      <c r="DA186" s="1037"/>
      <c r="DB186" s="1037"/>
      <c r="DC186" s="1037"/>
      <c r="DD186" s="1037"/>
      <c r="DE186" s="1037"/>
      <c r="DF186" s="1037"/>
      <c r="DG186" s="1037"/>
      <c r="DH186" s="1037"/>
      <c r="DI186" s="1037"/>
      <c r="DJ186" s="1037"/>
      <c r="DK186" s="1037"/>
      <c r="DL186" s="1037"/>
      <c r="DM186" s="1037"/>
      <c r="DN186" s="1037"/>
      <c r="DO186" s="1037"/>
      <c r="DP186" s="1037"/>
      <c r="DQ186" s="1037"/>
      <c r="DR186" s="1037"/>
      <c r="DS186" s="1037"/>
      <c r="DT186" s="1037"/>
      <c r="DU186" s="1037"/>
      <c r="DV186" s="1037"/>
      <c r="DW186" s="1037"/>
      <c r="DX186" s="1037"/>
      <c r="DY186" s="1037"/>
      <c r="DZ186" s="1037"/>
      <c r="EA186" s="1037"/>
      <c r="EB186" s="1037"/>
      <c r="EC186" s="1037"/>
      <c r="ED186" s="1037"/>
      <c r="EE186" s="1037"/>
      <c r="EF186" s="1037"/>
      <c r="EG186" s="1037"/>
      <c r="EH186" s="1037"/>
      <c r="EI186" s="1037"/>
      <c r="EJ186" s="1037"/>
      <c r="EK186" s="1037"/>
      <c r="EL186" s="1037"/>
      <c r="EM186" s="1037"/>
      <c r="EN186" s="1037"/>
      <c r="EO186" s="1037"/>
      <c r="EP186" s="1037"/>
      <c r="EQ186" s="1037"/>
      <c r="ER186" s="1037"/>
      <c r="ES186" s="1037"/>
      <c r="ET186" s="1037"/>
      <c r="EU186" s="1037"/>
      <c r="EV186" s="1037"/>
      <c r="EW186" s="1037"/>
      <c r="EX186" s="1037"/>
      <c r="EY186" s="1037"/>
      <c r="EZ186" s="1037"/>
      <c r="FA186" s="1037"/>
      <c r="FB186" s="1037"/>
      <c r="FC186" s="1037"/>
      <c r="FD186" s="1037"/>
      <c r="FE186" s="1037"/>
      <c r="FF186" s="1037"/>
      <c r="FG186" s="1037"/>
      <c r="FH186" s="1037"/>
      <c r="FI186" s="1037"/>
      <c r="FJ186" s="1037"/>
      <c r="FK186" s="1037"/>
      <c r="FL186" s="1037"/>
      <c r="FM186" s="1037"/>
      <c r="FN186" s="1037"/>
      <c r="FO186" s="1037"/>
      <c r="FP186" s="1037"/>
      <c r="FQ186" s="1037"/>
      <c r="FR186" s="1037"/>
      <c r="FS186" s="1037"/>
      <c r="FT186" s="1037"/>
      <c r="FU186" s="1037"/>
      <c r="FV186" s="1037"/>
      <c r="FW186" s="1037"/>
      <c r="FX186" s="1037"/>
    </row>
    <row r="187" spans="1:180" s="439" customFormat="1" ht="30">
      <c r="A187" s="1227" t="s">
        <v>1634</v>
      </c>
      <c r="B187" s="188" t="s">
        <v>2348</v>
      </c>
      <c r="C187" s="685">
        <v>42437</v>
      </c>
      <c r="D187" s="190">
        <v>46082</v>
      </c>
      <c r="E187" s="190" t="str">
        <f t="shared" ca="1" si="22"/>
        <v>VIGENTE</v>
      </c>
      <c r="F187" s="190" t="str">
        <f t="shared" ca="1" si="23"/>
        <v>OK</v>
      </c>
      <c r="G187" s="188" t="s">
        <v>1306</v>
      </c>
      <c r="H187" s="191" t="s">
        <v>2368</v>
      </c>
      <c r="I187" s="192" t="s">
        <v>2388</v>
      </c>
      <c r="J187" s="192" t="s">
        <v>1919</v>
      </c>
      <c r="K187" s="1000" t="s">
        <v>2418</v>
      </c>
      <c r="L187" s="163"/>
      <c r="M187" s="163" t="str">
        <f>IF(ISNUMBER(FIND("/",$B185,1)),MID($B185,1,FIND("/",$B185,1)-1),$B185)</f>
        <v>D1603-14</v>
      </c>
      <c r="N187" s="163"/>
      <c r="O187" s="164"/>
      <c r="P187" s="164"/>
      <c r="Q187" s="164"/>
      <c r="R187" s="164"/>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6"/>
      <c r="FU187" s="156"/>
      <c r="FV187" s="156"/>
      <c r="FW187" s="156"/>
      <c r="FX187" s="156"/>
    </row>
    <row r="188" spans="1:180" s="439" customFormat="1">
      <c r="A188" s="1227" t="s">
        <v>1634</v>
      </c>
      <c r="B188" s="188" t="s">
        <v>2349</v>
      </c>
      <c r="C188" s="685">
        <v>42437</v>
      </c>
      <c r="D188" s="190">
        <v>46082</v>
      </c>
      <c r="E188" s="190" t="str">
        <f t="shared" ca="1" si="22"/>
        <v>VIGENTE</v>
      </c>
      <c r="F188" s="190" t="str">
        <f t="shared" ca="1" si="23"/>
        <v>OK</v>
      </c>
      <c r="G188" s="188" t="s">
        <v>1306</v>
      </c>
      <c r="H188" s="686" t="s">
        <v>2369</v>
      </c>
      <c r="I188" s="192" t="s">
        <v>2389</v>
      </c>
      <c r="J188" s="192" t="s">
        <v>1919</v>
      </c>
      <c r="K188" s="1000" t="s">
        <v>2408</v>
      </c>
      <c r="L188" s="163"/>
      <c r="M188" s="163" t="e">
        <f>IF(ISNUMBER(FIND("/",#REF!,1)),MID(#REF!,1,FIND("/",#REF!,1)-1),#REF!)</f>
        <v>#REF!</v>
      </c>
      <c r="N188" s="163"/>
      <c r="O188" s="164"/>
      <c r="P188" s="164"/>
      <c r="Q188" s="164"/>
      <c r="R188" s="164"/>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c r="DI188" s="156"/>
      <c r="DJ188" s="156"/>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c r="FH188" s="156"/>
      <c r="FI188" s="156"/>
      <c r="FJ188" s="156"/>
      <c r="FK188" s="156"/>
      <c r="FL188" s="156"/>
      <c r="FM188" s="156"/>
      <c r="FN188" s="156"/>
      <c r="FO188" s="156"/>
      <c r="FP188" s="156"/>
      <c r="FQ188" s="156"/>
      <c r="FR188" s="156"/>
      <c r="FS188" s="156"/>
      <c r="FT188" s="156"/>
      <c r="FU188" s="156"/>
      <c r="FV188" s="156"/>
      <c r="FW188" s="156"/>
      <c r="FX188" s="156"/>
    </row>
    <row r="189" spans="1:180" s="449" customFormat="1">
      <c r="A189" s="1227" t="s">
        <v>1634</v>
      </c>
      <c r="B189" s="188" t="s">
        <v>2350</v>
      </c>
      <c r="C189" s="685">
        <v>42437</v>
      </c>
      <c r="D189" s="190">
        <v>46082</v>
      </c>
      <c r="E189" s="190" t="str">
        <f t="shared" ca="1" si="22"/>
        <v>VIGENTE</v>
      </c>
      <c r="F189" s="190" t="str">
        <f t="shared" ca="1" si="23"/>
        <v>OK</v>
      </c>
      <c r="G189" s="188" t="s">
        <v>1306</v>
      </c>
      <c r="H189" s="686" t="s">
        <v>2370</v>
      </c>
      <c r="I189" s="192" t="s">
        <v>2390</v>
      </c>
      <c r="J189" s="192" t="s">
        <v>1919</v>
      </c>
      <c r="K189" s="1000" t="s">
        <v>2409</v>
      </c>
      <c r="L189" s="163"/>
      <c r="M189" s="163" t="str">
        <f t="shared" ref="M189:M209" si="24">IF(ISNUMBER(FIND("/",$B186,1)),MID($B186,1,FIND("/",$B186,1)-1),$B186)</f>
        <v>D1603-18</v>
      </c>
      <c r="N189" s="163"/>
      <c r="O189" s="164"/>
      <c r="P189" s="164"/>
      <c r="Q189" s="164"/>
      <c r="R189" s="164"/>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156"/>
      <c r="EZ189" s="156"/>
      <c r="FA189" s="156"/>
      <c r="FB189" s="156"/>
      <c r="FC189" s="156"/>
      <c r="FD189" s="156"/>
      <c r="FE189" s="156"/>
      <c r="FF189" s="156"/>
      <c r="FG189" s="156"/>
      <c r="FH189" s="156"/>
      <c r="FI189" s="156"/>
      <c r="FJ189" s="156"/>
      <c r="FK189" s="156"/>
      <c r="FL189" s="156"/>
      <c r="FM189" s="156"/>
      <c r="FN189" s="156"/>
      <c r="FO189" s="156"/>
      <c r="FP189" s="156"/>
      <c r="FQ189" s="156"/>
      <c r="FR189" s="156"/>
      <c r="FS189" s="156"/>
      <c r="FT189" s="156"/>
      <c r="FU189" s="156"/>
      <c r="FV189" s="156"/>
      <c r="FW189" s="156"/>
      <c r="FX189" s="156"/>
    </row>
    <row r="190" spans="1:180" s="165" customFormat="1" ht="30">
      <c r="A190" s="1227" t="s">
        <v>1634</v>
      </c>
      <c r="B190" s="188" t="s">
        <v>2351</v>
      </c>
      <c r="C190" s="685">
        <v>42437</v>
      </c>
      <c r="D190" s="190">
        <v>46082</v>
      </c>
      <c r="E190" s="190" t="str">
        <f t="shared" ca="1" si="22"/>
        <v>VIGENTE</v>
      </c>
      <c r="F190" s="190" t="str">
        <f t="shared" ca="1" si="23"/>
        <v>OK</v>
      </c>
      <c r="G190" s="188" t="s">
        <v>1306</v>
      </c>
      <c r="H190" s="686" t="s">
        <v>2371</v>
      </c>
      <c r="I190" s="192" t="s">
        <v>2391</v>
      </c>
      <c r="J190" s="192" t="s">
        <v>1919</v>
      </c>
      <c r="K190" s="1000" t="s">
        <v>2410</v>
      </c>
      <c r="L190" s="163"/>
      <c r="M190" s="163" t="str">
        <f t="shared" si="24"/>
        <v>D1603-18</v>
      </c>
      <c r="N190" s="163"/>
      <c r="O190" s="164"/>
      <c r="P190" s="164"/>
      <c r="Q190" s="164"/>
      <c r="R190" s="164"/>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c r="DI190" s="156"/>
      <c r="DJ190" s="156"/>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156"/>
      <c r="EZ190" s="156"/>
      <c r="FA190" s="156"/>
      <c r="FB190" s="156"/>
      <c r="FC190" s="156"/>
      <c r="FD190" s="156"/>
      <c r="FE190" s="156"/>
      <c r="FF190" s="156"/>
      <c r="FG190" s="156"/>
      <c r="FH190" s="156"/>
      <c r="FI190" s="156"/>
      <c r="FJ190" s="156"/>
      <c r="FK190" s="156"/>
      <c r="FL190" s="156"/>
      <c r="FM190" s="156"/>
      <c r="FN190" s="156"/>
      <c r="FO190" s="156"/>
      <c r="FP190" s="156"/>
      <c r="FQ190" s="156"/>
      <c r="FR190" s="156"/>
      <c r="FS190" s="156"/>
      <c r="FT190" s="156"/>
      <c r="FU190" s="156"/>
      <c r="FV190" s="156"/>
      <c r="FW190" s="156"/>
      <c r="FX190" s="156"/>
    </row>
    <row r="191" spans="1:180" s="165" customFormat="1" ht="30">
      <c r="A191" s="1227" t="s">
        <v>1634</v>
      </c>
      <c r="B191" s="188" t="s">
        <v>2352</v>
      </c>
      <c r="C191" s="685">
        <v>42437</v>
      </c>
      <c r="D191" s="190">
        <v>46082</v>
      </c>
      <c r="E191" s="190" t="str">
        <f t="shared" ca="1" si="22"/>
        <v>VIGENTE</v>
      </c>
      <c r="F191" s="190" t="str">
        <f t="shared" ca="1" si="23"/>
        <v>OK</v>
      </c>
      <c r="G191" s="188" t="s">
        <v>1306</v>
      </c>
      <c r="H191" s="686" t="s">
        <v>2372</v>
      </c>
      <c r="I191" s="192" t="s">
        <v>2392</v>
      </c>
      <c r="J191" s="192" t="s">
        <v>1919</v>
      </c>
      <c r="K191" s="1000" t="s">
        <v>2411</v>
      </c>
      <c r="L191" s="163"/>
      <c r="M191" s="163" t="str">
        <f t="shared" si="24"/>
        <v>D1603-18</v>
      </c>
      <c r="N191" s="163"/>
      <c r="O191" s="164"/>
      <c r="P191" s="164"/>
      <c r="Q191" s="164"/>
      <c r="R191" s="164"/>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6"/>
      <c r="FU191" s="156"/>
      <c r="FV191" s="156"/>
      <c r="FW191" s="156"/>
      <c r="FX191" s="156"/>
    </row>
    <row r="192" spans="1:180" s="165" customFormat="1">
      <c r="A192" s="1227" t="s">
        <v>1634</v>
      </c>
      <c r="B192" s="188" t="s">
        <v>2353</v>
      </c>
      <c r="C192" s="685">
        <v>42437</v>
      </c>
      <c r="D192" s="190">
        <v>46082</v>
      </c>
      <c r="E192" s="190" t="str">
        <f t="shared" ca="1" si="22"/>
        <v>VIGENTE</v>
      </c>
      <c r="F192" s="190" t="str">
        <f t="shared" ca="1" si="23"/>
        <v>OK</v>
      </c>
      <c r="G192" s="188" t="s">
        <v>1306</v>
      </c>
      <c r="H192" s="686" t="s">
        <v>2373</v>
      </c>
      <c r="I192" s="192" t="s">
        <v>2393</v>
      </c>
      <c r="J192" s="192" t="s">
        <v>1919</v>
      </c>
      <c r="K192" s="1000" t="s">
        <v>2412</v>
      </c>
      <c r="L192" s="163"/>
      <c r="M192" s="163" t="str">
        <f t="shared" si="24"/>
        <v>D1603-18</v>
      </c>
      <c r="N192" s="163"/>
      <c r="O192" s="164"/>
      <c r="P192" s="164"/>
      <c r="Q192" s="164"/>
      <c r="R192" s="164"/>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c r="FM192" s="156"/>
      <c r="FN192" s="156"/>
      <c r="FO192" s="156"/>
      <c r="FP192" s="156"/>
      <c r="FQ192" s="156"/>
      <c r="FR192" s="156"/>
      <c r="FS192" s="156"/>
      <c r="FT192" s="156"/>
      <c r="FU192" s="156"/>
      <c r="FV192" s="156"/>
      <c r="FW192" s="156"/>
      <c r="FX192" s="156"/>
    </row>
    <row r="193" spans="1:180" s="165" customFormat="1">
      <c r="A193" s="1227" t="s">
        <v>1634</v>
      </c>
      <c r="B193" s="188" t="s">
        <v>2354</v>
      </c>
      <c r="C193" s="685">
        <v>42437</v>
      </c>
      <c r="D193" s="190">
        <v>46082</v>
      </c>
      <c r="E193" s="190" t="str">
        <f t="shared" ca="1" si="22"/>
        <v>VIGENTE</v>
      </c>
      <c r="F193" s="190" t="str">
        <f t="shared" ca="1" si="23"/>
        <v>OK</v>
      </c>
      <c r="G193" s="188" t="s">
        <v>1306</v>
      </c>
      <c r="H193" s="686" t="s">
        <v>2374</v>
      </c>
      <c r="I193" s="192" t="s">
        <v>2394</v>
      </c>
      <c r="J193" s="192" t="s">
        <v>1919</v>
      </c>
      <c r="K193" s="1000" t="s">
        <v>2413</v>
      </c>
      <c r="L193" s="163"/>
      <c r="M193" s="163" t="str">
        <f t="shared" si="24"/>
        <v>D1603-18</v>
      </c>
      <c r="N193" s="163"/>
      <c r="O193" s="164"/>
      <c r="P193" s="164"/>
      <c r="Q193" s="164"/>
      <c r="R193" s="164"/>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156"/>
      <c r="EZ193" s="156"/>
      <c r="FA193" s="156"/>
      <c r="FB193" s="156"/>
      <c r="FC193" s="156"/>
      <c r="FD193" s="156"/>
      <c r="FE193" s="156"/>
      <c r="FF193" s="156"/>
      <c r="FG193" s="156"/>
      <c r="FH193" s="156"/>
      <c r="FI193" s="156"/>
      <c r="FJ193" s="156"/>
      <c r="FK193" s="156"/>
      <c r="FL193" s="156"/>
      <c r="FM193" s="156"/>
      <c r="FN193" s="156"/>
      <c r="FO193" s="156"/>
      <c r="FP193" s="156"/>
      <c r="FQ193" s="156"/>
      <c r="FR193" s="156"/>
      <c r="FS193" s="156"/>
      <c r="FT193" s="156"/>
      <c r="FU193" s="156"/>
      <c r="FV193" s="156"/>
      <c r="FW193" s="156"/>
      <c r="FX193" s="156"/>
    </row>
    <row r="194" spans="1:180" s="165" customFormat="1" ht="30">
      <c r="A194" s="1227" t="s">
        <v>1634</v>
      </c>
      <c r="B194" s="188" t="s">
        <v>2355</v>
      </c>
      <c r="C194" s="685">
        <v>42437</v>
      </c>
      <c r="D194" s="190">
        <v>46082</v>
      </c>
      <c r="E194" s="190" t="str">
        <f t="shared" ca="1" si="22"/>
        <v>VIGENTE</v>
      </c>
      <c r="F194" s="190" t="str">
        <f t="shared" ca="1" si="23"/>
        <v>OK</v>
      </c>
      <c r="G194" s="188" t="s">
        <v>1306</v>
      </c>
      <c r="H194" s="686" t="s">
        <v>2375</v>
      </c>
      <c r="I194" s="192" t="s">
        <v>2395</v>
      </c>
      <c r="J194" s="192" t="s">
        <v>1919</v>
      </c>
      <c r="K194" s="1000" t="s">
        <v>2414</v>
      </c>
      <c r="L194" s="163"/>
      <c r="M194" s="163" t="str">
        <f t="shared" si="24"/>
        <v>D1603-18</v>
      </c>
      <c r="N194" s="163"/>
      <c r="O194" s="164"/>
      <c r="P194" s="164"/>
      <c r="Q194" s="164"/>
      <c r="R194" s="164"/>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c r="DI194" s="156"/>
      <c r="DJ194" s="156"/>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156"/>
      <c r="EZ194" s="156"/>
      <c r="FA194" s="156"/>
      <c r="FB194" s="156"/>
      <c r="FC194" s="156"/>
      <c r="FD194" s="156"/>
      <c r="FE194" s="156"/>
      <c r="FF194" s="156"/>
      <c r="FG194" s="156"/>
      <c r="FH194" s="156"/>
      <c r="FI194" s="156"/>
      <c r="FJ194" s="156"/>
      <c r="FK194" s="156"/>
      <c r="FL194" s="156"/>
      <c r="FM194" s="156"/>
      <c r="FN194" s="156"/>
      <c r="FO194" s="156"/>
      <c r="FP194" s="156"/>
      <c r="FQ194" s="156"/>
      <c r="FR194" s="156"/>
      <c r="FS194" s="156"/>
      <c r="FT194" s="156"/>
      <c r="FU194" s="156"/>
      <c r="FV194" s="156"/>
      <c r="FW194" s="156"/>
      <c r="FX194" s="156"/>
    </row>
    <row r="195" spans="1:180" s="165" customFormat="1">
      <c r="A195" s="1227" t="s">
        <v>1634</v>
      </c>
      <c r="B195" s="188" t="s">
        <v>2356</v>
      </c>
      <c r="C195" s="685">
        <v>42437</v>
      </c>
      <c r="D195" s="190">
        <v>46082</v>
      </c>
      <c r="E195" s="190" t="str">
        <f t="shared" ca="1" si="22"/>
        <v>VIGENTE</v>
      </c>
      <c r="F195" s="190" t="str">
        <f t="shared" ca="1" si="23"/>
        <v>OK</v>
      </c>
      <c r="G195" s="188" t="s">
        <v>1306</v>
      </c>
      <c r="H195" s="686" t="s">
        <v>2376</v>
      </c>
      <c r="I195" s="192" t="s">
        <v>2396</v>
      </c>
      <c r="J195" s="192" t="s">
        <v>1919</v>
      </c>
      <c r="K195" s="1000" t="s">
        <v>2415</v>
      </c>
      <c r="L195" s="163"/>
      <c r="M195" s="163" t="str">
        <f t="shared" si="24"/>
        <v>D1603-18</v>
      </c>
      <c r="N195" s="163"/>
      <c r="O195" s="164"/>
      <c r="P195" s="164"/>
      <c r="Q195" s="164"/>
      <c r="R195" s="164"/>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c r="DI195" s="156"/>
      <c r="DJ195" s="156"/>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6"/>
      <c r="FU195" s="156"/>
      <c r="FV195" s="156"/>
      <c r="FW195" s="156"/>
      <c r="FX195" s="156"/>
    </row>
    <row r="196" spans="1:180" s="165" customFormat="1" ht="30">
      <c r="A196" s="1227" t="s">
        <v>1634</v>
      </c>
      <c r="B196" s="188" t="s">
        <v>2357</v>
      </c>
      <c r="C196" s="685">
        <v>42437</v>
      </c>
      <c r="D196" s="190">
        <v>46082</v>
      </c>
      <c r="E196" s="190" t="str">
        <f t="shared" ca="1" si="22"/>
        <v>VIGENTE</v>
      </c>
      <c r="F196" s="190" t="str">
        <f t="shared" ca="1" si="23"/>
        <v>OK</v>
      </c>
      <c r="G196" s="188" t="s">
        <v>1306</v>
      </c>
      <c r="H196" s="191" t="s">
        <v>2377</v>
      </c>
      <c r="I196" s="192" t="s">
        <v>2397</v>
      </c>
      <c r="J196" s="192" t="s">
        <v>1919</v>
      </c>
      <c r="K196" s="1000" t="s">
        <v>2416</v>
      </c>
      <c r="L196" s="163"/>
      <c r="M196" s="163" t="str">
        <f t="shared" si="24"/>
        <v>D1603-18</v>
      </c>
      <c r="N196" s="163"/>
      <c r="O196" s="164"/>
      <c r="P196" s="164"/>
      <c r="Q196" s="164"/>
      <c r="R196" s="164"/>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c r="FH196" s="156"/>
      <c r="FI196" s="156"/>
      <c r="FJ196" s="156"/>
      <c r="FK196" s="156"/>
      <c r="FL196" s="156"/>
      <c r="FM196" s="156"/>
      <c r="FN196" s="156"/>
      <c r="FO196" s="156"/>
      <c r="FP196" s="156"/>
      <c r="FQ196" s="156"/>
      <c r="FR196" s="156"/>
      <c r="FS196" s="156"/>
      <c r="FT196" s="156"/>
      <c r="FU196" s="156"/>
      <c r="FV196" s="156"/>
      <c r="FW196" s="156"/>
      <c r="FX196" s="156"/>
    </row>
    <row r="197" spans="1:180" s="165" customFormat="1" ht="30">
      <c r="A197" s="1227" t="s">
        <v>1634</v>
      </c>
      <c r="B197" s="188" t="s">
        <v>2358</v>
      </c>
      <c r="C197" s="685">
        <v>42437</v>
      </c>
      <c r="D197" s="190">
        <v>46082</v>
      </c>
      <c r="E197" s="190" t="str">
        <f t="shared" ca="1" si="22"/>
        <v>VIGENTE</v>
      </c>
      <c r="F197" s="190" t="str">
        <f t="shared" ca="1" si="23"/>
        <v>OK</v>
      </c>
      <c r="G197" s="188" t="s">
        <v>1306</v>
      </c>
      <c r="H197" s="191" t="s">
        <v>2378</v>
      </c>
      <c r="I197" s="192" t="s">
        <v>2398</v>
      </c>
      <c r="J197" s="192" t="s">
        <v>1919</v>
      </c>
      <c r="K197" s="1000" t="s">
        <v>2417</v>
      </c>
      <c r="L197" s="163"/>
      <c r="M197" s="163" t="str">
        <f t="shared" si="24"/>
        <v>D1603-18</v>
      </c>
      <c r="N197" s="163"/>
      <c r="O197" s="164"/>
      <c r="P197" s="164"/>
      <c r="Q197" s="164"/>
      <c r="R197" s="164"/>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c r="DI197" s="156"/>
      <c r="DJ197" s="156"/>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156"/>
      <c r="EZ197" s="156"/>
      <c r="FA197" s="156"/>
      <c r="FB197" s="156"/>
      <c r="FC197" s="156"/>
      <c r="FD197" s="156"/>
      <c r="FE197" s="156"/>
      <c r="FF197" s="156"/>
      <c r="FG197" s="156"/>
      <c r="FH197" s="156"/>
      <c r="FI197" s="156"/>
      <c r="FJ197" s="156"/>
      <c r="FK197" s="156"/>
      <c r="FL197" s="156"/>
      <c r="FM197" s="156"/>
      <c r="FN197" s="156"/>
      <c r="FO197" s="156"/>
      <c r="FP197" s="156"/>
      <c r="FQ197" s="156"/>
      <c r="FR197" s="156"/>
      <c r="FS197" s="156"/>
      <c r="FT197" s="156"/>
      <c r="FU197" s="156"/>
      <c r="FV197" s="156"/>
      <c r="FW197" s="156"/>
      <c r="FX197" s="156"/>
    </row>
    <row r="198" spans="1:180" s="165" customFormat="1" ht="30">
      <c r="A198" s="1227" t="s">
        <v>1634</v>
      </c>
      <c r="B198" s="188" t="s">
        <v>2359</v>
      </c>
      <c r="C198" s="685">
        <v>42437</v>
      </c>
      <c r="D198" s="190">
        <v>46082</v>
      </c>
      <c r="E198" s="190" t="str">
        <f t="shared" ca="1" si="22"/>
        <v>VIGENTE</v>
      </c>
      <c r="F198" s="190" t="str">
        <f t="shared" ca="1" si="23"/>
        <v>OK</v>
      </c>
      <c r="G198" s="188" t="s">
        <v>1306</v>
      </c>
      <c r="H198" s="191" t="s">
        <v>2379</v>
      </c>
      <c r="I198" s="192" t="s">
        <v>2399</v>
      </c>
      <c r="J198" s="192" t="s">
        <v>1919</v>
      </c>
      <c r="K198" s="1000" t="s">
        <v>2419</v>
      </c>
      <c r="L198" s="163"/>
      <c r="M198" s="163" t="str">
        <f t="shared" si="24"/>
        <v>D1603-18</v>
      </c>
      <c r="N198" s="163"/>
      <c r="O198" s="164"/>
      <c r="P198" s="164"/>
      <c r="Q198" s="164"/>
      <c r="R198" s="164"/>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156"/>
      <c r="EZ198" s="156"/>
      <c r="FA198" s="156"/>
      <c r="FB198" s="156"/>
      <c r="FC198" s="156"/>
      <c r="FD198" s="156"/>
      <c r="FE198" s="156"/>
      <c r="FF198" s="156"/>
      <c r="FG198" s="156"/>
      <c r="FH198" s="156"/>
      <c r="FI198" s="156"/>
      <c r="FJ198" s="156"/>
      <c r="FK198" s="156"/>
      <c r="FL198" s="156"/>
      <c r="FM198" s="156"/>
      <c r="FN198" s="156"/>
      <c r="FO198" s="156"/>
      <c r="FP198" s="156"/>
      <c r="FQ198" s="156"/>
      <c r="FR198" s="156"/>
      <c r="FS198" s="156"/>
      <c r="FT198" s="156"/>
      <c r="FU198" s="156"/>
      <c r="FV198" s="156"/>
      <c r="FW198" s="156"/>
      <c r="FX198" s="156"/>
    </row>
    <row r="199" spans="1:180" s="165" customFormat="1" ht="30">
      <c r="A199" s="1227" t="s">
        <v>1634</v>
      </c>
      <c r="B199" s="188" t="s">
        <v>2360</v>
      </c>
      <c r="C199" s="685">
        <v>42437</v>
      </c>
      <c r="D199" s="190">
        <v>46082</v>
      </c>
      <c r="E199" s="190" t="str">
        <f t="shared" ca="1" si="22"/>
        <v>VIGENTE</v>
      </c>
      <c r="F199" s="190" t="str">
        <f t="shared" ca="1" si="23"/>
        <v>OK</v>
      </c>
      <c r="G199" s="188" t="s">
        <v>1306</v>
      </c>
      <c r="H199" s="191" t="s">
        <v>2380</v>
      </c>
      <c r="I199" s="192" t="s">
        <v>2400</v>
      </c>
      <c r="J199" s="192" t="s">
        <v>1919</v>
      </c>
      <c r="K199" s="1000" t="s">
        <v>2420</v>
      </c>
      <c r="L199" s="163"/>
      <c r="M199" s="163" t="str">
        <f t="shared" si="24"/>
        <v>D1603-18</v>
      </c>
      <c r="N199" s="163"/>
      <c r="O199" s="164"/>
      <c r="P199" s="164"/>
      <c r="Q199" s="164"/>
      <c r="R199" s="164"/>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6"/>
      <c r="FU199" s="156"/>
      <c r="FV199" s="156"/>
      <c r="FW199" s="156"/>
      <c r="FX199" s="156"/>
    </row>
    <row r="200" spans="1:180" s="165" customFormat="1" ht="30">
      <c r="A200" s="1227" t="s">
        <v>1634</v>
      </c>
      <c r="B200" s="188" t="s">
        <v>2361</v>
      </c>
      <c r="C200" s="685">
        <v>42437</v>
      </c>
      <c r="D200" s="190">
        <v>46082</v>
      </c>
      <c r="E200" s="190" t="str">
        <f t="shared" ca="1" si="22"/>
        <v>VIGENTE</v>
      </c>
      <c r="F200" s="190" t="str">
        <f t="shared" ca="1" si="23"/>
        <v>OK</v>
      </c>
      <c r="G200" s="188" t="s">
        <v>1306</v>
      </c>
      <c r="H200" s="191" t="s">
        <v>2381</v>
      </c>
      <c r="I200" s="192" t="s">
        <v>2401</v>
      </c>
      <c r="J200" s="192" t="s">
        <v>1919</v>
      </c>
      <c r="K200" s="1000" t="s">
        <v>2421</v>
      </c>
      <c r="L200" s="163"/>
      <c r="M200" s="163" t="str">
        <f t="shared" si="24"/>
        <v>D1603-18</v>
      </c>
      <c r="N200" s="163"/>
      <c r="O200" s="164"/>
      <c r="P200" s="164"/>
      <c r="Q200" s="164"/>
      <c r="R200" s="164"/>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c r="FH200" s="156"/>
      <c r="FI200" s="156"/>
      <c r="FJ200" s="156"/>
      <c r="FK200" s="156"/>
      <c r="FL200" s="156"/>
      <c r="FM200" s="156"/>
      <c r="FN200" s="156"/>
      <c r="FO200" s="156"/>
      <c r="FP200" s="156"/>
      <c r="FQ200" s="156"/>
      <c r="FR200" s="156"/>
      <c r="FS200" s="156"/>
      <c r="FT200" s="156"/>
      <c r="FU200" s="156"/>
      <c r="FV200" s="156"/>
      <c r="FW200" s="156"/>
      <c r="FX200" s="156"/>
    </row>
    <row r="201" spans="1:180" s="165" customFormat="1" ht="30">
      <c r="A201" s="1227" t="s">
        <v>1634</v>
      </c>
      <c r="B201" s="188" t="s">
        <v>2362</v>
      </c>
      <c r="C201" s="685">
        <v>42437</v>
      </c>
      <c r="D201" s="190">
        <v>46082</v>
      </c>
      <c r="E201" s="190" t="str">
        <f t="shared" ca="1" si="22"/>
        <v>VIGENTE</v>
      </c>
      <c r="F201" s="190" t="str">
        <f t="shared" ca="1" si="23"/>
        <v>OK</v>
      </c>
      <c r="G201" s="188" t="s">
        <v>1306</v>
      </c>
      <c r="H201" s="191" t="s">
        <v>2382</v>
      </c>
      <c r="I201" s="192" t="s">
        <v>2402</v>
      </c>
      <c r="J201" s="192" t="s">
        <v>1919</v>
      </c>
      <c r="K201" s="1000" t="s">
        <v>2422</v>
      </c>
      <c r="L201" s="163"/>
      <c r="M201" s="163" t="str">
        <f t="shared" si="24"/>
        <v>D1603-18</v>
      </c>
      <c r="N201" s="163"/>
      <c r="O201" s="164"/>
      <c r="P201" s="164"/>
      <c r="Q201" s="164"/>
      <c r="R201" s="164"/>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156"/>
      <c r="EZ201" s="156"/>
      <c r="FA201" s="156"/>
      <c r="FB201" s="156"/>
      <c r="FC201" s="156"/>
      <c r="FD201" s="156"/>
      <c r="FE201" s="156"/>
      <c r="FF201" s="156"/>
      <c r="FG201" s="156"/>
      <c r="FH201" s="156"/>
      <c r="FI201" s="156"/>
      <c r="FJ201" s="156"/>
      <c r="FK201" s="156"/>
      <c r="FL201" s="156"/>
      <c r="FM201" s="156"/>
      <c r="FN201" s="156"/>
      <c r="FO201" s="156"/>
      <c r="FP201" s="156"/>
      <c r="FQ201" s="156"/>
      <c r="FR201" s="156"/>
      <c r="FS201" s="156"/>
      <c r="FT201" s="156"/>
      <c r="FU201" s="156"/>
      <c r="FV201" s="156"/>
      <c r="FW201" s="156"/>
      <c r="FX201" s="156"/>
    </row>
    <row r="202" spans="1:180" s="165" customFormat="1" ht="30">
      <c r="A202" s="1227" t="s">
        <v>1634</v>
      </c>
      <c r="B202" s="188" t="s">
        <v>2363</v>
      </c>
      <c r="C202" s="685">
        <v>42437</v>
      </c>
      <c r="D202" s="190">
        <v>46082</v>
      </c>
      <c r="E202" s="190" t="str">
        <f t="shared" ca="1" si="22"/>
        <v>VIGENTE</v>
      </c>
      <c r="F202" s="190" t="str">
        <f t="shared" ca="1" si="23"/>
        <v>OK</v>
      </c>
      <c r="G202" s="188" t="s">
        <v>1306</v>
      </c>
      <c r="H202" s="191" t="s">
        <v>2383</v>
      </c>
      <c r="I202" s="192" t="s">
        <v>2403</v>
      </c>
      <c r="J202" s="192" t="s">
        <v>1919</v>
      </c>
      <c r="K202" s="1000" t="s">
        <v>2423</v>
      </c>
      <c r="L202" s="163"/>
      <c r="M202" s="163" t="str">
        <f t="shared" si="24"/>
        <v>D1603-18</v>
      </c>
      <c r="N202" s="163"/>
      <c r="O202" s="164"/>
      <c r="P202" s="164"/>
      <c r="Q202" s="164"/>
      <c r="R202" s="164"/>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156"/>
      <c r="EZ202" s="156"/>
      <c r="FA202" s="156"/>
      <c r="FB202" s="156"/>
      <c r="FC202" s="156"/>
      <c r="FD202" s="156"/>
      <c r="FE202" s="156"/>
      <c r="FF202" s="156"/>
      <c r="FG202" s="156"/>
      <c r="FH202" s="156"/>
      <c r="FI202" s="156"/>
      <c r="FJ202" s="156"/>
      <c r="FK202" s="156"/>
      <c r="FL202" s="156"/>
      <c r="FM202" s="156"/>
      <c r="FN202" s="156"/>
      <c r="FO202" s="156"/>
      <c r="FP202" s="156"/>
      <c r="FQ202" s="156"/>
      <c r="FR202" s="156"/>
      <c r="FS202" s="156"/>
      <c r="FT202" s="156"/>
      <c r="FU202" s="156"/>
      <c r="FV202" s="156"/>
      <c r="FW202" s="156"/>
      <c r="FX202" s="156"/>
    </row>
    <row r="203" spans="1:180" s="165" customFormat="1" ht="30">
      <c r="A203" s="1227" t="s">
        <v>1634</v>
      </c>
      <c r="B203" s="188" t="s">
        <v>2364</v>
      </c>
      <c r="C203" s="685">
        <v>42437</v>
      </c>
      <c r="D203" s="190">
        <v>46082</v>
      </c>
      <c r="E203" s="190" t="str">
        <f t="shared" ca="1" si="22"/>
        <v>VIGENTE</v>
      </c>
      <c r="F203" s="190" t="str">
        <f t="shared" ca="1" si="23"/>
        <v>OK</v>
      </c>
      <c r="G203" s="188" t="s">
        <v>1306</v>
      </c>
      <c r="H203" s="191" t="s">
        <v>2384</v>
      </c>
      <c r="I203" s="192" t="s">
        <v>2404</v>
      </c>
      <c r="J203" s="192" t="s">
        <v>1919</v>
      </c>
      <c r="K203" s="1000" t="s">
        <v>2424</v>
      </c>
      <c r="L203" s="163"/>
      <c r="M203" s="163" t="str">
        <f t="shared" si="24"/>
        <v>D1603-18</v>
      </c>
      <c r="N203" s="163"/>
      <c r="O203" s="164"/>
      <c r="P203" s="164"/>
      <c r="Q203" s="164"/>
      <c r="R203" s="164"/>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6"/>
      <c r="FU203" s="156"/>
      <c r="FV203" s="156"/>
      <c r="FW203" s="156"/>
      <c r="FX203" s="156"/>
    </row>
    <row r="204" spans="1:180" s="165" customFormat="1" ht="30">
      <c r="A204" s="1227" t="s">
        <v>1634</v>
      </c>
      <c r="B204" s="188" t="s">
        <v>2365</v>
      </c>
      <c r="C204" s="685">
        <v>42437</v>
      </c>
      <c r="D204" s="190">
        <v>46082</v>
      </c>
      <c r="E204" s="190" t="str">
        <f t="shared" ca="1" si="22"/>
        <v>VIGENTE</v>
      </c>
      <c r="F204" s="190" t="str">
        <f t="shared" ca="1" si="23"/>
        <v>OK</v>
      </c>
      <c r="G204" s="188" t="s">
        <v>1306</v>
      </c>
      <c r="H204" s="191" t="s">
        <v>2385</v>
      </c>
      <c r="I204" s="192" t="s">
        <v>2405</v>
      </c>
      <c r="J204" s="192" t="s">
        <v>1919</v>
      </c>
      <c r="K204" s="1000" t="s">
        <v>2425</v>
      </c>
      <c r="L204" s="163"/>
      <c r="M204" s="163" t="str">
        <f t="shared" si="24"/>
        <v>D1603-18</v>
      </c>
      <c r="N204" s="163"/>
      <c r="O204" s="164"/>
      <c r="P204" s="164"/>
      <c r="Q204" s="164"/>
      <c r="R204" s="164"/>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c r="DI204" s="156"/>
      <c r="DJ204" s="156"/>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c r="FH204" s="156"/>
      <c r="FI204" s="156"/>
      <c r="FJ204" s="156"/>
      <c r="FK204" s="156"/>
      <c r="FL204" s="156"/>
      <c r="FM204" s="156"/>
      <c r="FN204" s="156"/>
      <c r="FO204" s="156"/>
      <c r="FP204" s="156"/>
      <c r="FQ204" s="156"/>
      <c r="FR204" s="156"/>
      <c r="FS204" s="156"/>
      <c r="FT204" s="156"/>
      <c r="FU204" s="156"/>
      <c r="FV204" s="156"/>
      <c r="FW204" s="156"/>
      <c r="FX204" s="156"/>
    </row>
    <row r="205" spans="1:180" s="165" customFormat="1" ht="30">
      <c r="A205" s="1227" t="s">
        <v>1634</v>
      </c>
      <c r="B205" s="188" t="s">
        <v>2366</v>
      </c>
      <c r="C205" s="685">
        <v>42437</v>
      </c>
      <c r="D205" s="190">
        <v>46082</v>
      </c>
      <c r="E205" s="190" t="str">
        <f t="shared" ca="1" si="22"/>
        <v>VIGENTE</v>
      </c>
      <c r="F205" s="190" t="str">
        <f t="shared" ca="1" si="23"/>
        <v>OK</v>
      </c>
      <c r="G205" s="188" t="s">
        <v>1306</v>
      </c>
      <c r="H205" s="191" t="s">
        <v>2386</v>
      </c>
      <c r="I205" s="192" t="s">
        <v>2406</v>
      </c>
      <c r="J205" s="192" t="s">
        <v>1919</v>
      </c>
      <c r="K205" s="1000" t="s">
        <v>2427</v>
      </c>
      <c r="L205" s="163"/>
      <c r="M205" s="163" t="str">
        <f t="shared" si="24"/>
        <v>D1603-18</v>
      </c>
      <c r="N205" s="163"/>
      <c r="O205" s="164"/>
      <c r="P205" s="164"/>
      <c r="Q205" s="164"/>
      <c r="R205" s="164"/>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156"/>
      <c r="EZ205" s="156"/>
      <c r="FA205" s="156"/>
      <c r="FB205" s="156"/>
      <c r="FC205" s="156"/>
      <c r="FD205" s="156"/>
      <c r="FE205" s="156"/>
      <c r="FF205" s="156"/>
      <c r="FG205" s="156"/>
      <c r="FH205" s="156"/>
      <c r="FI205" s="156"/>
      <c r="FJ205" s="156"/>
      <c r="FK205" s="156"/>
      <c r="FL205" s="156"/>
      <c r="FM205" s="156"/>
      <c r="FN205" s="156"/>
      <c r="FO205" s="156"/>
      <c r="FP205" s="156"/>
      <c r="FQ205" s="156"/>
      <c r="FR205" s="156"/>
      <c r="FS205" s="156"/>
      <c r="FT205" s="156"/>
      <c r="FU205" s="156"/>
      <c r="FV205" s="156"/>
      <c r="FW205" s="156"/>
      <c r="FX205" s="156"/>
    </row>
    <row r="206" spans="1:180" s="165" customFormat="1">
      <c r="A206" s="1227" t="s">
        <v>1634</v>
      </c>
      <c r="B206" s="188" t="s">
        <v>2367</v>
      </c>
      <c r="C206" s="685">
        <v>42437</v>
      </c>
      <c r="D206" s="190">
        <v>46082</v>
      </c>
      <c r="E206" s="190" t="str">
        <f t="shared" ca="1" si="22"/>
        <v>VIGENTE</v>
      </c>
      <c r="F206" s="190" t="str">
        <f t="shared" ca="1" si="23"/>
        <v>OK</v>
      </c>
      <c r="G206" s="188" t="s">
        <v>1306</v>
      </c>
      <c r="H206" s="191" t="s">
        <v>2387</v>
      </c>
      <c r="I206" s="192" t="s">
        <v>2407</v>
      </c>
      <c r="J206" s="192" t="s">
        <v>1919</v>
      </c>
      <c r="K206" s="1000" t="s">
        <v>2426</v>
      </c>
      <c r="L206" s="163"/>
      <c r="M206" s="163" t="str">
        <f t="shared" si="24"/>
        <v>D1603-18</v>
      </c>
      <c r="N206" s="163"/>
      <c r="O206" s="164"/>
      <c r="P206" s="164"/>
      <c r="Q206" s="164"/>
      <c r="R206" s="164"/>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c r="DI206" s="156"/>
      <c r="DJ206" s="156"/>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156"/>
      <c r="EZ206" s="156"/>
      <c r="FA206" s="156"/>
      <c r="FB206" s="156"/>
      <c r="FC206" s="156"/>
      <c r="FD206" s="156"/>
      <c r="FE206" s="156"/>
      <c r="FF206" s="156"/>
      <c r="FG206" s="156"/>
      <c r="FH206" s="156"/>
      <c r="FI206" s="156"/>
      <c r="FJ206" s="156"/>
      <c r="FK206" s="156"/>
      <c r="FL206" s="156"/>
      <c r="FM206" s="156"/>
      <c r="FN206" s="156"/>
      <c r="FO206" s="156"/>
      <c r="FP206" s="156"/>
      <c r="FQ206" s="156"/>
      <c r="FR206" s="156"/>
      <c r="FS206" s="156"/>
      <c r="FT206" s="156"/>
      <c r="FU206" s="156"/>
      <c r="FV206" s="156"/>
      <c r="FW206" s="156"/>
      <c r="FX206" s="156"/>
    </row>
    <row r="207" spans="1:180" s="165" customFormat="1" ht="30">
      <c r="A207" s="1227" t="s">
        <v>1634</v>
      </c>
      <c r="B207" s="188" t="s">
        <v>2713</v>
      </c>
      <c r="C207" s="685">
        <v>42437</v>
      </c>
      <c r="D207" s="190">
        <v>46082</v>
      </c>
      <c r="E207" s="190" t="str">
        <f t="shared" ca="1" si="22"/>
        <v>VIGENTE</v>
      </c>
      <c r="F207" s="190" t="str">
        <f t="shared" ca="1" si="23"/>
        <v>OK</v>
      </c>
      <c r="G207" s="188" t="s">
        <v>1306</v>
      </c>
      <c r="H207" s="191" t="s">
        <v>2714</v>
      </c>
      <c r="I207" s="192" t="s">
        <v>2715</v>
      </c>
      <c r="J207" s="192" t="s">
        <v>1919</v>
      </c>
      <c r="K207" s="1000" t="s">
        <v>2716</v>
      </c>
      <c r="L207" s="163"/>
      <c r="M207" s="163" t="str">
        <f t="shared" si="24"/>
        <v>D1603-18</v>
      </c>
      <c r="N207" s="163"/>
      <c r="O207" s="164"/>
      <c r="P207" s="164"/>
      <c r="Q207" s="164"/>
      <c r="R207" s="164"/>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6"/>
      <c r="FU207" s="156"/>
      <c r="FV207" s="156"/>
      <c r="FW207" s="156"/>
      <c r="FX207" s="156"/>
    </row>
    <row r="208" spans="1:180" s="165" customFormat="1" ht="45">
      <c r="A208" s="1228" t="s">
        <v>1643</v>
      </c>
      <c r="B208" s="687" t="s">
        <v>2432</v>
      </c>
      <c r="C208" s="688">
        <v>42471</v>
      </c>
      <c r="D208" s="689">
        <v>46113</v>
      </c>
      <c r="E208" s="689" t="str">
        <f t="shared" ca="1" si="22"/>
        <v>VIGENTE</v>
      </c>
      <c r="F208" s="689" t="str">
        <f t="shared" ca="1" si="23"/>
        <v>OK</v>
      </c>
      <c r="G208" s="687" t="s">
        <v>1306</v>
      </c>
      <c r="H208" s="1202" t="s">
        <v>2431</v>
      </c>
      <c r="I208" s="1199" t="s">
        <v>2685</v>
      </c>
      <c r="J208" s="1200" t="s">
        <v>2223</v>
      </c>
      <c r="K208" s="1201" t="s">
        <v>2433</v>
      </c>
      <c r="L208" s="163"/>
      <c r="M208" s="163" t="str">
        <f t="shared" si="24"/>
        <v>D1603-18</v>
      </c>
      <c r="N208" s="163"/>
      <c r="O208" s="164"/>
      <c r="P208" s="164"/>
      <c r="Q208" s="164"/>
      <c r="R208" s="164"/>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c r="FH208" s="156"/>
      <c r="FI208" s="156"/>
      <c r="FJ208" s="156"/>
      <c r="FK208" s="156"/>
      <c r="FL208" s="156"/>
      <c r="FM208" s="156"/>
      <c r="FN208" s="156"/>
      <c r="FO208" s="156"/>
      <c r="FP208" s="156"/>
      <c r="FQ208" s="156"/>
      <c r="FR208" s="156"/>
      <c r="FS208" s="156"/>
      <c r="FT208" s="156"/>
      <c r="FU208" s="156"/>
      <c r="FV208" s="156"/>
      <c r="FW208" s="156"/>
      <c r="FX208" s="156"/>
    </row>
    <row r="209" spans="1:180" s="165" customFormat="1" ht="30">
      <c r="A209" s="1228" t="s">
        <v>1642</v>
      </c>
      <c r="B209" s="687" t="s">
        <v>2473</v>
      </c>
      <c r="C209" s="688">
        <v>42471</v>
      </c>
      <c r="D209" s="689">
        <v>46142</v>
      </c>
      <c r="E209" s="689" t="str">
        <f t="shared" ca="1" si="22"/>
        <v>VIGENTE</v>
      </c>
      <c r="F209" s="689" t="str">
        <f t="shared" ca="1" si="23"/>
        <v>OK</v>
      </c>
      <c r="G209" s="687" t="s">
        <v>1305</v>
      </c>
      <c r="H209" s="1202" t="s">
        <v>5035</v>
      </c>
      <c r="I209" s="1199" t="s">
        <v>5036</v>
      </c>
      <c r="J209" s="1200" t="s">
        <v>5037</v>
      </c>
      <c r="K209" s="1072" t="s">
        <v>5038</v>
      </c>
      <c r="L209" s="163"/>
      <c r="M209" s="163" t="str">
        <f t="shared" si="24"/>
        <v>D1603-18</v>
      </c>
      <c r="N209" s="163"/>
      <c r="O209" s="164"/>
      <c r="P209" s="164"/>
      <c r="Q209" s="164"/>
      <c r="R209" s="164"/>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156"/>
      <c r="EZ209" s="156"/>
      <c r="FA209" s="156"/>
      <c r="FB209" s="156"/>
      <c r="FC209" s="156"/>
      <c r="FD209" s="156"/>
      <c r="FE209" s="156"/>
      <c r="FF209" s="156"/>
      <c r="FG209" s="156"/>
      <c r="FH209" s="156"/>
      <c r="FI209" s="156"/>
      <c r="FJ209" s="156"/>
      <c r="FK209" s="156"/>
      <c r="FL209" s="156"/>
      <c r="FM209" s="156"/>
      <c r="FN209" s="156"/>
      <c r="FO209" s="156"/>
      <c r="FP209" s="156"/>
      <c r="FQ209" s="156"/>
      <c r="FR209" s="156"/>
      <c r="FS209" s="156"/>
      <c r="FT209" s="156"/>
      <c r="FU209" s="156"/>
      <c r="FV209" s="156"/>
      <c r="FW209" s="156"/>
      <c r="FX209" s="156"/>
    </row>
    <row r="210" spans="1:180" s="165" customFormat="1">
      <c r="A210" s="1242" t="s">
        <v>1635</v>
      </c>
      <c r="B210" s="235" t="s">
        <v>2477</v>
      </c>
      <c r="C210" s="692">
        <v>42500</v>
      </c>
      <c r="D210" s="234">
        <v>46143</v>
      </c>
      <c r="E210" s="234" t="str">
        <f t="shared" ca="1" si="22"/>
        <v>VIGENTE</v>
      </c>
      <c r="F210" s="234" t="str">
        <f t="shared" ca="1" si="23"/>
        <v>OK</v>
      </c>
      <c r="G210" s="235" t="s">
        <v>1304</v>
      </c>
      <c r="H210" s="1230" t="s">
        <v>5091</v>
      </c>
      <c r="I210" s="1243"/>
      <c r="J210" s="1231"/>
      <c r="K210" s="999"/>
      <c r="L210" s="163"/>
      <c r="M210" s="163"/>
      <c r="N210" s="163"/>
      <c r="O210" s="164"/>
      <c r="P210" s="164"/>
      <c r="Q210" s="164"/>
      <c r="R210" s="164"/>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156"/>
      <c r="EZ210" s="156"/>
      <c r="FA210" s="156"/>
      <c r="FB210" s="156"/>
      <c r="FC210" s="156"/>
      <c r="FD210" s="156"/>
      <c r="FE210" s="156"/>
      <c r="FF210" s="156"/>
      <c r="FG210" s="156"/>
      <c r="FH210" s="156"/>
      <c r="FI210" s="156"/>
      <c r="FJ210" s="156"/>
      <c r="FK210" s="156"/>
      <c r="FL210" s="156"/>
      <c r="FM210" s="156"/>
      <c r="FN210" s="156"/>
      <c r="FO210" s="156"/>
      <c r="FP210" s="156"/>
      <c r="FQ210" s="156"/>
      <c r="FR210" s="156"/>
      <c r="FS210" s="156"/>
      <c r="FT210" s="156"/>
      <c r="FU210" s="156"/>
      <c r="FV210" s="156"/>
      <c r="FW210" s="156"/>
      <c r="FX210" s="156"/>
    </row>
    <row r="211" spans="1:180" s="439" customFormat="1">
      <c r="A211" s="1227" t="s">
        <v>1634</v>
      </c>
      <c r="B211" s="188" t="s">
        <v>2478</v>
      </c>
      <c r="C211" s="685">
        <v>42500</v>
      </c>
      <c r="D211" s="190">
        <v>46143</v>
      </c>
      <c r="E211" s="190" t="str">
        <f t="shared" ca="1" si="22"/>
        <v>VIGENTE</v>
      </c>
      <c r="F211" s="190" t="str">
        <f t="shared" ca="1" si="23"/>
        <v>OK</v>
      </c>
      <c r="G211" s="188" t="s">
        <v>1304</v>
      </c>
      <c r="H211" s="686" t="s">
        <v>2481</v>
      </c>
      <c r="I211" s="1244" t="s">
        <v>2474</v>
      </c>
      <c r="J211" s="191" t="s">
        <v>2484</v>
      </c>
      <c r="K211" s="1245">
        <v>11662970</v>
      </c>
      <c r="L211" s="163"/>
      <c r="M211" s="163" t="str">
        <f t="shared" ref="M211:M226" si="25">IF(ISNUMBER(FIND("/",$B208,1)),MID($B208,1,FIND("/",$B208,1)-1),$B208)</f>
        <v>D1604-30</v>
      </c>
      <c r="N211" s="163"/>
      <c r="O211" s="164"/>
      <c r="P211" s="164"/>
      <c r="Q211" s="164"/>
      <c r="R211" s="164"/>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156"/>
      <c r="EZ211" s="156"/>
      <c r="FA211" s="156"/>
      <c r="FB211" s="156"/>
      <c r="FC211" s="156"/>
      <c r="FD211" s="156"/>
      <c r="FE211" s="156"/>
      <c r="FF211" s="156"/>
      <c r="FG211" s="156"/>
      <c r="FH211" s="156"/>
      <c r="FI211" s="156"/>
      <c r="FJ211" s="156"/>
      <c r="FK211" s="156"/>
      <c r="FL211" s="156"/>
      <c r="FM211" s="156"/>
      <c r="FN211" s="156"/>
      <c r="FO211" s="156"/>
      <c r="FP211" s="156"/>
      <c r="FQ211" s="156"/>
      <c r="FR211" s="156"/>
      <c r="FS211" s="156"/>
      <c r="FT211" s="156"/>
      <c r="FU211" s="156"/>
      <c r="FV211" s="156"/>
      <c r="FW211" s="156"/>
      <c r="FX211" s="156"/>
    </row>
    <row r="212" spans="1:180" s="439" customFormat="1" ht="30">
      <c r="A212" s="1227" t="s">
        <v>1634</v>
      </c>
      <c r="B212" s="188" t="s">
        <v>2479</v>
      </c>
      <c r="C212" s="685">
        <v>42500</v>
      </c>
      <c r="D212" s="190">
        <v>46143</v>
      </c>
      <c r="E212" s="190" t="str">
        <f t="shared" ca="1" si="22"/>
        <v>VIGENTE</v>
      </c>
      <c r="F212" s="190" t="str">
        <f t="shared" ca="1" si="23"/>
        <v>OK</v>
      </c>
      <c r="G212" s="188" t="s">
        <v>1304</v>
      </c>
      <c r="H212" s="686" t="s">
        <v>2482</v>
      </c>
      <c r="I212" s="192" t="s">
        <v>2475</v>
      </c>
      <c r="J212" s="191" t="s">
        <v>2484</v>
      </c>
      <c r="K212" s="1245">
        <v>11662988</v>
      </c>
      <c r="L212" s="163"/>
      <c r="M212" s="163" t="str">
        <f t="shared" si="25"/>
        <v>D1604-27</v>
      </c>
      <c r="N212" s="163"/>
      <c r="O212" s="164"/>
      <c r="P212" s="164"/>
      <c r="Q212" s="164"/>
      <c r="R212" s="164"/>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c r="DI212" s="156"/>
      <c r="DJ212" s="156"/>
      <c r="DK212" s="156"/>
      <c r="DL212" s="156"/>
      <c r="DM212" s="156"/>
      <c r="DN212" s="156"/>
      <c r="DO212" s="156"/>
      <c r="DP212" s="156"/>
      <c r="DQ212" s="156"/>
      <c r="DR212" s="156"/>
      <c r="DS212" s="156"/>
      <c r="DT212" s="156"/>
      <c r="DU212" s="156"/>
      <c r="DV212" s="156"/>
      <c r="DW212" s="156"/>
      <c r="DX212" s="156"/>
      <c r="DY212" s="156"/>
      <c r="DZ212" s="156"/>
      <c r="EA212" s="156"/>
      <c r="EB212" s="156"/>
      <c r="EC212" s="156"/>
      <c r="ED212" s="156"/>
      <c r="EE212" s="156"/>
      <c r="EF212" s="156"/>
      <c r="EG212" s="156"/>
      <c r="EH212" s="156"/>
      <c r="EI212" s="156"/>
      <c r="EJ212" s="156"/>
      <c r="EK212" s="156"/>
      <c r="EL212" s="156"/>
      <c r="EM212" s="156"/>
      <c r="EN212" s="156"/>
      <c r="EO212" s="156"/>
      <c r="EP212" s="156"/>
      <c r="EQ212" s="156"/>
      <c r="ER212" s="156"/>
      <c r="ES212" s="156"/>
      <c r="ET212" s="156"/>
      <c r="EU212" s="156"/>
      <c r="EV212" s="156"/>
      <c r="EW212" s="156"/>
      <c r="EX212" s="156"/>
      <c r="EY212" s="156"/>
      <c r="EZ212" s="156"/>
      <c r="FA212" s="156"/>
      <c r="FB212" s="156"/>
      <c r="FC212" s="156"/>
      <c r="FD212" s="156"/>
      <c r="FE212" s="156"/>
      <c r="FF212" s="156"/>
      <c r="FG212" s="156"/>
      <c r="FH212" s="156"/>
      <c r="FI212" s="156"/>
      <c r="FJ212" s="156"/>
      <c r="FK212" s="156"/>
      <c r="FL212" s="156"/>
      <c r="FM212" s="156"/>
      <c r="FN212" s="156"/>
      <c r="FO212" s="156"/>
      <c r="FP212" s="156"/>
      <c r="FQ212" s="156"/>
      <c r="FR212" s="156"/>
      <c r="FS212" s="156"/>
      <c r="FT212" s="156"/>
      <c r="FU212" s="156"/>
      <c r="FV212" s="156"/>
      <c r="FW212" s="156"/>
      <c r="FX212" s="156"/>
    </row>
    <row r="213" spans="1:180" s="165" customFormat="1">
      <c r="A213" s="1227" t="s">
        <v>1634</v>
      </c>
      <c r="B213" s="188" t="s">
        <v>2480</v>
      </c>
      <c r="C213" s="685">
        <v>42500</v>
      </c>
      <c r="D213" s="190">
        <v>46143</v>
      </c>
      <c r="E213" s="190" t="str">
        <f t="shared" ca="1" si="22"/>
        <v>VIGENTE</v>
      </c>
      <c r="F213" s="190" t="str">
        <f t="shared" ca="1" si="23"/>
        <v>OK</v>
      </c>
      <c r="G213" s="188" t="s">
        <v>1304</v>
      </c>
      <c r="H213" s="686" t="s">
        <v>2483</v>
      </c>
      <c r="I213" s="1244" t="s">
        <v>2476</v>
      </c>
      <c r="J213" s="191" t="s">
        <v>2485</v>
      </c>
      <c r="K213" s="1245">
        <v>11930346</v>
      </c>
      <c r="L213" s="163"/>
      <c r="M213" s="163" t="str">
        <f t="shared" si="25"/>
        <v>D1605-38</v>
      </c>
      <c r="N213" s="163"/>
      <c r="O213" s="164"/>
      <c r="P213" s="164"/>
      <c r="Q213" s="164"/>
      <c r="R213" s="164"/>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6"/>
      <c r="DY213" s="156"/>
      <c r="DZ213" s="156"/>
      <c r="EA213" s="156"/>
      <c r="EB213" s="156"/>
      <c r="EC213" s="156"/>
      <c r="ED213" s="156"/>
      <c r="EE213" s="156"/>
      <c r="EF213" s="156"/>
      <c r="EG213" s="156"/>
      <c r="EH213" s="156"/>
      <c r="EI213" s="156"/>
      <c r="EJ213" s="156"/>
      <c r="EK213" s="156"/>
      <c r="EL213" s="156"/>
      <c r="EM213" s="156"/>
      <c r="EN213" s="156"/>
      <c r="EO213" s="156"/>
      <c r="EP213" s="156"/>
      <c r="EQ213" s="156"/>
      <c r="ER213" s="156"/>
      <c r="ES213" s="156"/>
      <c r="ET213" s="156"/>
      <c r="EU213" s="156"/>
      <c r="EV213" s="156"/>
      <c r="EW213" s="156"/>
      <c r="EX213" s="156"/>
      <c r="EY213" s="156"/>
      <c r="EZ213" s="156"/>
      <c r="FA213" s="156"/>
      <c r="FB213" s="156"/>
      <c r="FC213" s="156"/>
      <c r="FD213" s="156"/>
      <c r="FE213" s="156"/>
      <c r="FF213" s="156"/>
      <c r="FG213" s="156"/>
      <c r="FH213" s="156"/>
      <c r="FI213" s="156"/>
      <c r="FJ213" s="156"/>
      <c r="FK213" s="156"/>
      <c r="FL213" s="156"/>
      <c r="FM213" s="156"/>
      <c r="FN213" s="156"/>
      <c r="FO213" s="156"/>
      <c r="FP213" s="156"/>
      <c r="FQ213" s="156"/>
      <c r="FR213" s="156"/>
      <c r="FS213" s="156"/>
      <c r="FT213" s="156"/>
      <c r="FU213" s="156"/>
      <c r="FV213" s="156"/>
      <c r="FW213" s="156"/>
      <c r="FX213" s="156"/>
    </row>
    <row r="214" spans="1:180" s="165" customFormat="1" ht="27.75" customHeight="1">
      <c r="A214" s="1242" t="s">
        <v>1635</v>
      </c>
      <c r="B214" s="235" t="s">
        <v>2486</v>
      </c>
      <c r="C214" s="692">
        <v>42500</v>
      </c>
      <c r="D214" s="234">
        <v>46143</v>
      </c>
      <c r="E214" s="234" t="str">
        <f t="shared" ca="1" si="22"/>
        <v>VIGENTE</v>
      </c>
      <c r="F214" s="234" t="str">
        <f t="shared" ca="1" si="23"/>
        <v>OK</v>
      </c>
      <c r="G214" s="235" t="s">
        <v>1304</v>
      </c>
      <c r="H214" s="1230" t="s">
        <v>5092</v>
      </c>
      <c r="I214" s="1246"/>
      <c r="J214" s="1230"/>
      <c r="K214" s="1247"/>
      <c r="L214" s="163"/>
      <c r="M214" s="163" t="str">
        <f t="shared" si="25"/>
        <v>D1605-38</v>
      </c>
      <c r="N214" s="163"/>
      <c r="O214" s="164"/>
      <c r="P214" s="164"/>
      <c r="Q214" s="164"/>
      <c r="R214" s="164"/>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c r="DL214" s="156"/>
      <c r="DM214" s="156"/>
      <c r="DN214" s="156"/>
      <c r="DO214" s="156"/>
      <c r="DP214" s="156"/>
      <c r="DQ214" s="156"/>
      <c r="DR214" s="156"/>
      <c r="DS214" s="156"/>
      <c r="DT214" s="156"/>
      <c r="DU214" s="156"/>
      <c r="DV214" s="156"/>
      <c r="DW214" s="156"/>
      <c r="DX214" s="156"/>
      <c r="DY214" s="156"/>
      <c r="DZ214" s="156"/>
      <c r="EA214" s="156"/>
      <c r="EB214" s="156"/>
      <c r="EC214" s="156"/>
      <c r="ED214" s="156"/>
      <c r="EE214" s="156"/>
      <c r="EF214" s="156"/>
      <c r="EG214" s="156"/>
      <c r="EH214" s="156"/>
      <c r="EI214" s="156"/>
      <c r="EJ214" s="156"/>
      <c r="EK214" s="156"/>
      <c r="EL214" s="156"/>
      <c r="EM214" s="156"/>
      <c r="EN214" s="156"/>
      <c r="EO214" s="156"/>
      <c r="EP214" s="156"/>
      <c r="EQ214" s="156"/>
      <c r="ER214" s="156"/>
      <c r="ES214" s="156"/>
      <c r="ET214" s="156"/>
      <c r="EU214" s="156"/>
      <c r="EV214" s="156"/>
      <c r="EW214" s="156"/>
      <c r="EX214" s="156"/>
      <c r="EY214" s="156"/>
      <c r="EZ214" s="156"/>
      <c r="FA214" s="156"/>
      <c r="FB214" s="156"/>
      <c r="FC214" s="156"/>
      <c r="FD214" s="156"/>
      <c r="FE214" s="156"/>
      <c r="FF214" s="156"/>
      <c r="FG214" s="156"/>
      <c r="FH214" s="156"/>
      <c r="FI214" s="156"/>
      <c r="FJ214" s="156"/>
      <c r="FK214" s="156"/>
      <c r="FL214" s="156"/>
      <c r="FM214" s="156"/>
      <c r="FN214" s="156"/>
      <c r="FO214" s="156"/>
      <c r="FP214" s="156"/>
      <c r="FQ214" s="156"/>
      <c r="FR214" s="156"/>
      <c r="FS214" s="156"/>
      <c r="FT214" s="156"/>
      <c r="FU214" s="156"/>
      <c r="FV214" s="156"/>
      <c r="FW214" s="156"/>
      <c r="FX214" s="156"/>
    </row>
    <row r="215" spans="1:180" s="165" customFormat="1" ht="30">
      <c r="A215" s="1227" t="s">
        <v>1634</v>
      </c>
      <c r="B215" s="188" t="s">
        <v>2487</v>
      </c>
      <c r="C215" s="685">
        <v>42500</v>
      </c>
      <c r="D215" s="190">
        <v>46143</v>
      </c>
      <c r="E215" s="190" t="str">
        <f t="shared" ca="1" si="22"/>
        <v>VIGENTE</v>
      </c>
      <c r="F215" s="190" t="str">
        <f t="shared" ca="1" si="23"/>
        <v>OK</v>
      </c>
      <c r="G215" s="188" t="s">
        <v>1304</v>
      </c>
      <c r="H215" s="191" t="s">
        <v>2491</v>
      </c>
      <c r="I215" s="753" t="s">
        <v>2495</v>
      </c>
      <c r="J215" s="686" t="s">
        <v>2498</v>
      </c>
      <c r="K215" s="998" t="s">
        <v>2501</v>
      </c>
      <c r="L215" s="163"/>
      <c r="M215" s="163" t="str">
        <f t="shared" si="25"/>
        <v>D1605-38</v>
      </c>
      <c r="N215" s="163"/>
      <c r="O215" s="164"/>
      <c r="P215" s="164"/>
      <c r="Q215" s="164"/>
      <c r="R215" s="164"/>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c r="DL215" s="156"/>
      <c r="DM215" s="156"/>
      <c r="DN215" s="156"/>
      <c r="DO215" s="156"/>
      <c r="DP215" s="156"/>
      <c r="DQ215" s="156"/>
      <c r="DR215" s="156"/>
      <c r="DS215" s="156"/>
      <c r="DT215" s="156"/>
      <c r="DU215" s="156"/>
      <c r="DV215" s="156"/>
      <c r="DW215" s="156"/>
      <c r="DX215" s="156"/>
      <c r="DY215" s="156"/>
      <c r="DZ215" s="156"/>
      <c r="EA215" s="156"/>
      <c r="EB215" s="156"/>
      <c r="EC215" s="156"/>
      <c r="ED215" s="156"/>
      <c r="EE215" s="156"/>
      <c r="EF215" s="156"/>
      <c r="EG215" s="156"/>
      <c r="EH215" s="156"/>
      <c r="EI215" s="156"/>
      <c r="EJ215" s="156"/>
      <c r="EK215" s="156"/>
      <c r="EL215" s="156"/>
      <c r="EM215" s="156"/>
      <c r="EN215" s="156"/>
      <c r="EO215" s="156"/>
      <c r="EP215" s="156"/>
      <c r="EQ215" s="156"/>
      <c r="ER215" s="156"/>
      <c r="ES215" s="156"/>
      <c r="ET215" s="156"/>
      <c r="EU215" s="156"/>
      <c r="EV215" s="156"/>
      <c r="EW215" s="156"/>
      <c r="EX215" s="156"/>
      <c r="EY215" s="156"/>
      <c r="EZ215" s="156"/>
      <c r="FA215" s="156"/>
      <c r="FB215" s="156"/>
      <c r="FC215" s="156"/>
      <c r="FD215" s="156"/>
      <c r="FE215" s="156"/>
      <c r="FF215" s="156"/>
      <c r="FG215" s="156"/>
      <c r="FH215" s="156"/>
      <c r="FI215" s="156"/>
      <c r="FJ215" s="156"/>
      <c r="FK215" s="156"/>
      <c r="FL215" s="156"/>
      <c r="FM215" s="156"/>
      <c r="FN215" s="156"/>
      <c r="FO215" s="156"/>
      <c r="FP215" s="156"/>
      <c r="FQ215" s="156"/>
      <c r="FR215" s="156"/>
      <c r="FS215" s="156"/>
      <c r="FT215" s="156"/>
      <c r="FU215" s="156"/>
      <c r="FV215" s="156"/>
      <c r="FW215" s="156"/>
      <c r="FX215" s="156"/>
    </row>
    <row r="216" spans="1:180" s="165" customFormat="1" ht="28.5" customHeight="1">
      <c r="A216" s="1227" t="s">
        <v>1634</v>
      </c>
      <c r="B216" s="188" t="s">
        <v>2488</v>
      </c>
      <c r="C216" s="685">
        <v>42500</v>
      </c>
      <c r="D216" s="190">
        <v>46143</v>
      </c>
      <c r="E216" s="190" t="str">
        <f t="shared" ca="1" si="22"/>
        <v>VIGENTE</v>
      </c>
      <c r="F216" s="190" t="str">
        <f t="shared" ca="1" si="23"/>
        <v>OK</v>
      </c>
      <c r="G216" s="188" t="s">
        <v>1304</v>
      </c>
      <c r="H216" s="686" t="s">
        <v>2492</v>
      </c>
      <c r="I216" s="1237" t="s">
        <v>2496</v>
      </c>
      <c r="J216" s="686" t="s">
        <v>2499</v>
      </c>
      <c r="K216" s="998" t="s">
        <v>2502</v>
      </c>
      <c r="L216" s="163"/>
      <c r="M216" s="163" t="str">
        <f t="shared" si="25"/>
        <v>D1605-38</v>
      </c>
      <c r="N216" s="163"/>
      <c r="O216" s="164"/>
      <c r="P216" s="164"/>
      <c r="Q216" s="164"/>
      <c r="R216" s="164"/>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6"/>
      <c r="DY216" s="156"/>
      <c r="DZ216" s="156"/>
      <c r="EA216" s="156"/>
      <c r="EB216" s="156"/>
      <c r="EC216" s="156"/>
      <c r="ED216" s="156"/>
      <c r="EE216" s="156"/>
      <c r="EF216" s="156"/>
      <c r="EG216" s="156"/>
      <c r="EH216" s="156"/>
      <c r="EI216" s="156"/>
      <c r="EJ216" s="156"/>
      <c r="EK216" s="156"/>
      <c r="EL216" s="156"/>
      <c r="EM216" s="156"/>
      <c r="EN216" s="156"/>
      <c r="EO216" s="156"/>
      <c r="EP216" s="156"/>
      <c r="EQ216" s="156"/>
      <c r="ER216" s="156"/>
      <c r="ES216" s="156"/>
      <c r="ET216" s="156"/>
      <c r="EU216" s="156"/>
      <c r="EV216" s="156"/>
      <c r="EW216" s="156"/>
      <c r="EX216" s="156"/>
      <c r="EY216" s="156"/>
      <c r="EZ216" s="156"/>
      <c r="FA216" s="156"/>
      <c r="FB216" s="156"/>
      <c r="FC216" s="156"/>
      <c r="FD216" s="156"/>
      <c r="FE216" s="156"/>
      <c r="FF216" s="156"/>
      <c r="FG216" s="156"/>
      <c r="FH216" s="156"/>
      <c r="FI216" s="156"/>
      <c r="FJ216" s="156"/>
      <c r="FK216" s="156"/>
      <c r="FL216" s="156"/>
      <c r="FM216" s="156"/>
      <c r="FN216" s="156"/>
      <c r="FO216" s="156"/>
      <c r="FP216" s="156"/>
      <c r="FQ216" s="156"/>
      <c r="FR216" s="156"/>
      <c r="FS216" s="156"/>
      <c r="FT216" s="156"/>
      <c r="FU216" s="156"/>
      <c r="FV216" s="156"/>
      <c r="FW216" s="156"/>
      <c r="FX216" s="156"/>
    </row>
    <row r="217" spans="1:180" s="165" customFormat="1">
      <c r="A217" s="1227" t="s">
        <v>1634</v>
      </c>
      <c r="B217" s="188" t="s">
        <v>2489</v>
      </c>
      <c r="C217" s="685">
        <v>42500</v>
      </c>
      <c r="D217" s="190">
        <v>46143</v>
      </c>
      <c r="E217" s="190" t="str">
        <f t="shared" ca="1" si="22"/>
        <v>VIGENTE</v>
      </c>
      <c r="F217" s="190" t="str">
        <f t="shared" ca="1" si="23"/>
        <v>OK</v>
      </c>
      <c r="G217" s="188" t="s">
        <v>1304</v>
      </c>
      <c r="H217" s="191" t="s">
        <v>2493</v>
      </c>
      <c r="I217" s="753" t="s">
        <v>2497</v>
      </c>
      <c r="J217" s="686" t="s">
        <v>2500</v>
      </c>
      <c r="K217" s="1248" t="s">
        <v>2503</v>
      </c>
      <c r="L217" s="163"/>
      <c r="M217" s="163" t="str">
        <f t="shared" si="25"/>
        <v>D1605-37</v>
      </c>
      <c r="N217" s="163"/>
      <c r="O217" s="164"/>
      <c r="P217" s="164"/>
      <c r="Q217" s="164"/>
      <c r="R217" s="164"/>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c r="DI217" s="156"/>
      <c r="DJ217" s="156"/>
      <c r="DK217" s="156"/>
      <c r="DL217" s="156"/>
      <c r="DM217" s="156"/>
      <c r="DN217" s="156"/>
      <c r="DO217" s="156"/>
      <c r="DP217" s="156"/>
      <c r="DQ217" s="156"/>
      <c r="DR217" s="156"/>
      <c r="DS217" s="156"/>
      <c r="DT217" s="156"/>
      <c r="DU217" s="156"/>
      <c r="DV217" s="156"/>
      <c r="DW217" s="156"/>
      <c r="DX217" s="156"/>
      <c r="DY217" s="156"/>
      <c r="DZ217" s="156"/>
      <c r="EA217" s="156"/>
      <c r="EB217" s="156"/>
      <c r="EC217" s="156"/>
      <c r="ED217" s="156"/>
      <c r="EE217" s="156"/>
      <c r="EF217" s="156"/>
      <c r="EG217" s="156"/>
      <c r="EH217" s="156"/>
      <c r="EI217" s="156"/>
      <c r="EJ217" s="156"/>
      <c r="EK217" s="156"/>
      <c r="EL217" s="156"/>
      <c r="EM217" s="156"/>
      <c r="EN217" s="156"/>
      <c r="EO217" s="156"/>
      <c r="EP217" s="156"/>
      <c r="EQ217" s="156"/>
      <c r="ER217" s="156"/>
      <c r="ES217" s="156"/>
      <c r="ET217" s="156"/>
      <c r="EU217" s="156"/>
      <c r="EV217" s="156"/>
      <c r="EW217" s="156"/>
      <c r="EX217" s="156"/>
      <c r="EY217" s="156"/>
      <c r="EZ217" s="156"/>
      <c r="FA217" s="156"/>
      <c r="FB217" s="156"/>
      <c r="FC217" s="156"/>
      <c r="FD217" s="156"/>
      <c r="FE217" s="156"/>
      <c r="FF217" s="156"/>
      <c r="FG217" s="156"/>
      <c r="FH217" s="156"/>
      <c r="FI217" s="156"/>
      <c r="FJ217" s="156"/>
      <c r="FK217" s="156"/>
      <c r="FL217" s="156"/>
      <c r="FM217" s="156"/>
      <c r="FN217" s="156"/>
      <c r="FO217" s="156"/>
      <c r="FP217" s="156"/>
      <c r="FQ217" s="156"/>
      <c r="FR217" s="156"/>
      <c r="FS217" s="156"/>
      <c r="FT217" s="156"/>
      <c r="FU217" s="156"/>
      <c r="FV217" s="156"/>
      <c r="FW217" s="156"/>
      <c r="FX217" s="156"/>
    </row>
    <row r="218" spans="1:180" s="165" customFormat="1" ht="30">
      <c r="A218" s="1227" t="s">
        <v>1634</v>
      </c>
      <c r="B218" s="188" t="s">
        <v>2490</v>
      </c>
      <c r="C218" s="685">
        <v>42500</v>
      </c>
      <c r="D218" s="190">
        <v>46143</v>
      </c>
      <c r="E218" s="190" t="str">
        <f t="shared" ca="1" si="22"/>
        <v>VIGENTE</v>
      </c>
      <c r="F218" s="190" t="str">
        <f t="shared" ca="1" si="23"/>
        <v>OK</v>
      </c>
      <c r="G218" s="188" t="s">
        <v>1304</v>
      </c>
      <c r="H218" s="191" t="s">
        <v>2494</v>
      </c>
      <c r="I218" s="753" t="s">
        <v>2475</v>
      </c>
      <c r="J218" s="686" t="s">
        <v>2500</v>
      </c>
      <c r="K218" s="998" t="s">
        <v>2504</v>
      </c>
      <c r="L218" s="163"/>
      <c r="M218" s="163" t="str">
        <f t="shared" si="25"/>
        <v>D1605-37</v>
      </c>
      <c r="N218" s="163"/>
      <c r="O218" s="164"/>
      <c r="P218" s="164"/>
      <c r="Q218" s="164"/>
      <c r="R218" s="164"/>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c r="DF218" s="156"/>
      <c r="DG218" s="156"/>
      <c r="DH218" s="156"/>
      <c r="DI218" s="156"/>
      <c r="DJ218" s="156"/>
      <c r="DK218" s="156"/>
      <c r="DL218" s="156"/>
      <c r="DM218" s="156"/>
      <c r="DN218" s="156"/>
      <c r="DO218" s="156"/>
      <c r="DP218" s="156"/>
      <c r="DQ218" s="156"/>
      <c r="DR218" s="156"/>
      <c r="DS218" s="156"/>
      <c r="DT218" s="156"/>
      <c r="DU218" s="156"/>
      <c r="DV218" s="156"/>
      <c r="DW218" s="156"/>
      <c r="DX218" s="156"/>
      <c r="DY218" s="156"/>
      <c r="DZ218" s="156"/>
      <c r="EA218" s="156"/>
      <c r="EB218" s="156"/>
      <c r="EC218" s="156"/>
      <c r="ED218" s="156"/>
      <c r="EE218" s="156"/>
      <c r="EF218" s="156"/>
      <c r="EG218" s="156"/>
      <c r="EH218" s="156"/>
      <c r="EI218" s="156"/>
      <c r="EJ218" s="156"/>
      <c r="EK218" s="156"/>
      <c r="EL218" s="156"/>
      <c r="EM218" s="156"/>
      <c r="EN218" s="156"/>
      <c r="EO218" s="156"/>
      <c r="EP218" s="156"/>
      <c r="EQ218" s="156"/>
      <c r="ER218" s="156"/>
      <c r="ES218" s="156"/>
      <c r="ET218" s="156"/>
      <c r="EU218" s="156"/>
      <c r="EV218" s="156"/>
      <c r="EW218" s="156"/>
      <c r="EX218" s="156"/>
      <c r="EY218" s="156"/>
      <c r="EZ218" s="156"/>
      <c r="FA218" s="156"/>
      <c r="FB218" s="156"/>
      <c r="FC218" s="156"/>
      <c r="FD218" s="156"/>
      <c r="FE218" s="156"/>
      <c r="FF218" s="156"/>
      <c r="FG218" s="156"/>
      <c r="FH218" s="156"/>
      <c r="FI218" s="156"/>
      <c r="FJ218" s="156"/>
      <c r="FK218" s="156"/>
      <c r="FL218" s="156"/>
      <c r="FM218" s="156"/>
      <c r="FN218" s="156"/>
      <c r="FO218" s="156"/>
      <c r="FP218" s="156"/>
      <c r="FQ218" s="156"/>
      <c r="FR218" s="156"/>
      <c r="FS218" s="156"/>
      <c r="FT218" s="156"/>
      <c r="FU218" s="156"/>
      <c r="FV218" s="156"/>
      <c r="FW218" s="156"/>
      <c r="FX218" s="156"/>
    </row>
    <row r="219" spans="1:180" s="165" customFormat="1" ht="45">
      <c r="A219" s="1228" t="s">
        <v>1643</v>
      </c>
      <c r="B219" s="687" t="s">
        <v>2515</v>
      </c>
      <c r="C219" s="688">
        <v>42500</v>
      </c>
      <c r="D219" s="689">
        <v>46143</v>
      </c>
      <c r="E219" s="689" t="str">
        <f t="shared" ca="1" si="22"/>
        <v>VIGENTE</v>
      </c>
      <c r="F219" s="689" t="str">
        <f t="shared" ca="1" si="23"/>
        <v>OK</v>
      </c>
      <c r="G219" s="687" t="s">
        <v>1305</v>
      </c>
      <c r="H219" s="1202" t="s">
        <v>5042</v>
      </c>
      <c r="I219" s="1199" t="s">
        <v>5043</v>
      </c>
      <c r="J219" s="1203" t="s">
        <v>5044</v>
      </c>
      <c r="K219" s="1072" t="s">
        <v>5045</v>
      </c>
      <c r="L219" s="163"/>
      <c r="M219" s="163" t="str">
        <f t="shared" si="25"/>
        <v>D1605-37</v>
      </c>
      <c r="N219" s="163"/>
      <c r="O219" s="164"/>
      <c r="P219" s="164"/>
      <c r="Q219" s="164"/>
      <c r="R219" s="164"/>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c r="DF219" s="156"/>
      <c r="DG219" s="156"/>
      <c r="DH219" s="156"/>
      <c r="DI219" s="156"/>
      <c r="DJ219" s="156"/>
      <c r="DK219" s="156"/>
      <c r="DL219" s="156"/>
      <c r="DM219" s="156"/>
      <c r="DN219" s="156"/>
      <c r="DO219" s="156"/>
      <c r="DP219" s="156"/>
      <c r="DQ219" s="156"/>
      <c r="DR219" s="156"/>
      <c r="DS219" s="156"/>
      <c r="DT219" s="156"/>
      <c r="DU219" s="156"/>
      <c r="DV219" s="156"/>
      <c r="DW219" s="156"/>
      <c r="DX219" s="156"/>
      <c r="DY219" s="156"/>
      <c r="DZ219" s="156"/>
      <c r="EA219" s="156"/>
      <c r="EB219" s="156"/>
      <c r="EC219" s="156"/>
      <c r="ED219" s="156"/>
      <c r="EE219" s="156"/>
      <c r="EF219" s="156"/>
      <c r="EG219" s="156"/>
      <c r="EH219" s="156"/>
      <c r="EI219" s="156"/>
      <c r="EJ219" s="156"/>
      <c r="EK219" s="156"/>
      <c r="EL219" s="156"/>
      <c r="EM219" s="156"/>
      <c r="EN219" s="156"/>
      <c r="EO219" s="156"/>
      <c r="EP219" s="156"/>
      <c r="EQ219" s="156"/>
      <c r="ER219" s="156"/>
      <c r="ES219" s="156"/>
      <c r="ET219" s="156"/>
      <c r="EU219" s="156"/>
      <c r="EV219" s="156"/>
      <c r="EW219" s="156"/>
      <c r="EX219" s="156"/>
      <c r="EY219" s="156"/>
      <c r="EZ219" s="156"/>
      <c r="FA219" s="156"/>
      <c r="FB219" s="156"/>
      <c r="FC219" s="156"/>
      <c r="FD219" s="156"/>
      <c r="FE219" s="156"/>
      <c r="FF219" s="156"/>
      <c r="FG219" s="156"/>
      <c r="FH219" s="156"/>
      <c r="FI219" s="156"/>
      <c r="FJ219" s="156"/>
      <c r="FK219" s="156"/>
      <c r="FL219" s="156"/>
      <c r="FM219" s="156"/>
      <c r="FN219" s="156"/>
      <c r="FO219" s="156"/>
      <c r="FP219" s="156"/>
      <c r="FQ219" s="156"/>
      <c r="FR219" s="156"/>
      <c r="FS219" s="156"/>
      <c r="FT219" s="156"/>
      <c r="FU219" s="156"/>
      <c r="FV219" s="156"/>
      <c r="FW219" s="156"/>
      <c r="FX219" s="156"/>
    </row>
    <row r="220" spans="1:180" s="165" customFormat="1" ht="47.25">
      <c r="A220" s="1227" t="s">
        <v>1633</v>
      </c>
      <c r="B220" s="188" t="s">
        <v>2505</v>
      </c>
      <c r="C220" s="685">
        <v>42500</v>
      </c>
      <c r="D220" s="190">
        <v>46143</v>
      </c>
      <c r="E220" s="190" t="str">
        <f t="shared" ca="1" si="22"/>
        <v>VIGENTE</v>
      </c>
      <c r="F220" s="190" t="str">
        <f t="shared" ca="1" si="23"/>
        <v>OK</v>
      </c>
      <c r="G220" s="188" t="s">
        <v>1305</v>
      </c>
      <c r="H220" s="191" t="s">
        <v>2516</v>
      </c>
      <c r="I220" s="753" t="s">
        <v>2686</v>
      </c>
      <c r="J220" s="192" t="s">
        <v>5033</v>
      </c>
      <c r="K220" s="1000" t="s">
        <v>5034</v>
      </c>
      <c r="L220" s="163"/>
      <c r="M220" s="163" t="str">
        <f t="shared" si="25"/>
        <v>D1605-37</v>
      </c>
      <c r="N220" s="163"/>
      <c r="O220" s="164"/>
      <c r="P220" s="164"/>
      <c r="Q220" s="164"/>
      <c r="R220" s="164"/>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c r="DF220" s="156"/>
      <c r="DG220" s="156"/>
      <c r="DH220" s="156"/>
      <c r="DI220" s="156"/>
      <c r="DJ220" s="156"/>
      <c r="DK220" s="156"/>
      <c r="DL220" s="156"/>
      <c r="DM220" s="156"/>
      <c r="DN220" s="156"/>
      <c r="DO220" s="156"/>
      <c r="DP220" s="156"/>
      <c r="DQ220" s="156"/>
      <c r="DR220" s="156"/>
      <c r="DS220" s="156"/>
      <c r="DT220" s="156"/>
      <c r="DU220" s="156"/>
      <c r="DV220" s="156"/>
      <c r="DW220" s="156"/>
      <c r="DX220" s="156"/>
      <c r="DY220" s="156"/>
      <c r="DZ220" s="156"/>
      <c r="EA220" s="156"/>
      <c r="EB220" s="156"/>
      <c r="EC220" s="156"/>
      <c r="ED220" s="156"/>
      <c r="EE220" s="156"/>
      <c r="EF220" s="156"/>
      <c r="EG220" s="156"/>
      <c r="EH220" s="156"/>
      <c r="EI220" s="156"/>
      <c r="EJ220" s="156"/>
      <c r="EK220" s="156"/>
      <c r="EL220" s="156"/>
      <c r="EM220" s="156"/>
      <c r="EN220" s="156"/>
      <c r="EO220" s="156"/>
      <c r="EP220" s="156"/>
      <c r="EQ220" s="156"/>
      <c r="ER220" s="156"/>
      <c r="ES220" s="156"/>
      <c r="ET220" s="156"/>
      <c r="EU220" s="156"/>
      <c r="EV220" s="156"/>
      <c r="EW220" s="156"/>
      <c r="EX220" s="156"/>
      <c r="EY220" s="156"/>
      <c r="EZ220" s="156"/>
      <c r="FA220" s="156"/>
      <c r="FB220" s="156"/>
      <c r="FC220" s="156"/>
      <c r="FD220" s="156"/>
      <c r="FE220" s="156"/>
      <c r="FF220" s="156"/>
      <c r="FG220" s="156"/>
      <c r="FH220" s="156"/>
      <c r="FI220" s="156"/>
      <c r="FJ220" s="156"/>
      <c r="FK220" s="156"/>
      <c r="FL220" s="156"/>
      <c r="FM220" s="156"/>
      <c r="FN220" s="156"/>
      <c r="FO220" s="156"/>
      <c r="FP220" s="156"/>
      <c r="FQ220" s="156"/>
      <c r="FR220" s="156"/>
      <c r="FS220" s="156"/>
      <c r="FT220" s="156"/>
      <c r="FU220" s="156"/>
      <c r="FV220" s="156"/>
      <c r="FW220" s="156"/>
      <c r="FX220" s="156"/>
    </row>
    <row r="221" spans="1:180" s="165" customFormat="1" ht="30">
      <c r="A221" s="1227" t="s">
        <v>1633</v>
      </c>
      <c r="B221" s="188" t="s">
        <v>2527</v>
      </c>
      <c r="C221" s="685">
        <v>42500</v>
      </c>
      <c r="D221" s="190">
        <v>46143</v>
      </c>
      <c r="E221" s="190" t="str">
        <f t="shared" ca="1" si="22"/>
        <v>VIGENTE</v>
      </c>
      <c r="F221" s="190" t="str">
        <f t="shared" ca="1" si="23"/>
        <v>OK</v>
      </c>
      <c r="G221" s="188" t="s">
        <v>1304</v>
      </c>
      <c r="H221" s="191" t="s">
        <v>2529</v>
      </c>
      <c r="I221" s="753" t="s">
        <v>2528</v>
      </c>
      <c r="J221" s="1206" t="s">
        <v>2530</v>
      </c>
      <c r="K221" s="998">
        <v>11298500</v>
      </c>
      <c r="L221" s="163"/>
      <c r="M221" s="163" t="str">
        <f t="shared" si="25"/>
        <v>D1605-37</v>
      </c>
      <c r="N221" s="163"/>
      <c r="O221" s="164"/>
      <c r="P221" s="164"/>
      <c r="Q221" s="164"/>
      <c r="R221" s="164"/>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c r="DF221" s="156"/>
      <c r="DG221" s="156"/>
      <c r="DH221" s="156"/>
      <c r="DI221" s="156"/>
      <c r="DJ221" s="156"/>
      <c r="DK221" s="156"/>
      <c r="DL221" s="156"/>
      <c r="DM221" s="156"/>
      <c r="DN221" s="156"/>
      <c r="DO221" s="156"/>
      <c r="DP221" s="156"/>
      <c r="DQ221" s="156"/>
      <c r="DR221" s="156"/>
      <c r="DS221" s="156"/>
      <c r="DT221" s="156"/>
      <c r="DU221" s="156"/>
      <c r="DV221" s="156"/>
      <c r="DW221" s="156"/>
      <c r="DX221" s="156"/>
      <c r="DY221" s="156"/>
      <c r="DZ221" s="156"/>
      <c r="EA221" s="156"/>
      <c r="EB221" s="156"/>
      <c r="EC221" s="156"/>
      <c r="ED221" s="156"/>
      <c r="EE221" s="156"/>
      <c r="EF221" s="156"/>
      <c r="EG221" s="156"/>
      <c r="EH221" s="156"/>
      <c r="EI221" s="156"/>
      <c r="EJ221" s="156"/>
      <c r="EK221" s="156"/>
      <c r="EL221" s="156"/>
      <c r="EM221" s="156"/>
      <c r="EN221" s="156"/>
      <c r="EO221" s="156"/>
      <c r="EP221" s="156"/>
      <c r="EQ221" s="156"/>
      <c r="ER221" s="156"/>
      <c r="ES221" s="156"/>
      <c r="ET221" s="156"/>
      <c r="EU221" s="156"/>
      <c r="EV221" s="156"/>
      <c r="EW221" s="156"/>
      <c r="EX221" s="156"/>
      <c r="EY221" s="156"/>
      <c r="EZ221" s="156"/>
      <c r="FA221" s="156"/>
      <c r="FB221" s="156"/>
      <c r="FC221" s="156"/>
      <c r="FD221" s="156"/>
      <c r="FE221" s="156"/>
      <c r="FF221" s="156"/>
      <c r="FG221" s="156"/>
      <c r="FH221" s="156"/>
      <c r="FI221" s="156"/>
      <c r="FJ221" s="156"/>
      <c r="FK221" s="156"/>
      <c r="FL221" s="156"/>
      <c r="FM221" s="156"/>
      <c r="FN221" s="156"/>
      <c r="FO221" s="156"/>
      <c r="FP221" s="156"/>
      <c r="FQ221" s="156"/>
      <c r="FR221" s="156"/>
      <c r="FS221" s="156"/>
      <c r="FT221" s="156"/>
      <c r="FU221" s="156"/>
      <c r="FV221" s="156"/>
      <c r="FW221" s="156"/>
      <c r="FX221" s="156"/>
    </row>
    <row r="222" spans="1:180" s="165" customFormat="1" ht="45">
      <c r="A222" s="1227" t="s">
        <v>1633</v>
      </c>
      <c r="B222" s="188" t="s">
        <v>2587</v>
      </c>
      <c r="C222" s="685">
        <v>42564</v>
      </c>
      <c r="D222" s="190">
        <v>46204</v>
      </c>
      <c r="E222" s="190" t="str">
        <f t="shared" ca="1" si="22"/>
        <v>VIGENTE</v>
      </c>
      <c r="F222" s="190" t="str">
        <f t="shared" ca="1" si="23"/>
        <v>OK</v>
      </c>
      <c r="G222" s="188" t="s">
        <v>1305</v>
      </c>
      <c r="H222" s="191" t="s">
        <v>2586</v>
      </c>
      <c r="I222" s="753" t="s">
        <v>3366</v>
      </c>
      <c r="J222" s="1206" t="s">
        <v>2588</v>
      </c>
      <c r="K222" s="998" t="s">
        <v>2589</v>
      </c>
      <c r="L222" s="163"/>
      <c r="M222" s="163" t="str">
        <f t="shared" si="25"/>
        <v>D1605-36</v>
      </c>
      <c r="N222" s="163"/>
      <c r="O222" s="164"/>
      <c r="P222" s="164"/>
      <c r="Q222" s="164"/>
      <c r="R222" s="164"/>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56"/>
      <c r="EE222" s="156"/>
      <c r="EF222" s="156"/>
      <c r="EG222" s="156"/>
      <c r="EH222" s="156"/>
      <c r="EI222" s="156"/>
      <c r="EJ222" s="156"/>
      <c r="EK222" s="156"/>
      <c r="EL222" s="156"/>
      <c r="EM222" s="156"/>
      <c r="EN222" s="156"/>
      <c r="EO222" s="156"/>
      <c r="EP222" s="156"/>
      <c r="EQ222" s="156"/>
      <c r="ER222" s="156"/>
      <c r="ES222" s="156"/>
      <c r="ET222" s="156"/>
      <c r="EU222" s="156"/>
      <c r="EV222" s="156"/>
      <c r="EW222" s="156"/>
      <c r="EX222" s="156"/>
      <c r="EY222" s="156"/>
      <c r="EZ222" s="156"/>
      <c r="FA222" s="156"/>
      <c r="FB222" s="156"/>
      <c r="FC222" s="156"/>
      <c r="FD222" s="156"/>
      <c r="FE222" s="156"/>
      <c r="FF222" s="156"/>
      <c r="FG222" s="156"/>
      <c r="FH222" s="156"/>
      <c r="FI222" s="156"/>
      <c r="FJ222" s="156"/>
      <c r="FK222" s="156"/>
      <c r="FL222" s="156"/>
      <c r="FM222" s="156"/>
      <c r="FN222" s="156"/>
      <c r="FO222" s="156"/>
      <c r="FP222" s="156"/>
      <c r="FQ222" s="156"/>
      <c r="FR222" s="156"/>
      <c r="FS222" s="156"/>
      <c r="FT222" s="156"/>
      <c r="FU222" s="156"/>
      <c r="FV222" s="156"/>
      <c r="FW222" s="156"/>
      <c r="FX222" s="156"/>
    </row>
    <row r="223" spans="1:180" s="165" customFormat="1" ht="60">
      <c r="A223" s="1228" t="s">
        <v>1642</v>
      </c>
      <c r="B223" s="687" t="s">
        <v>2593</v>
      </c>
      <c r="C223" s="688">
        <v>42534</v>
      </c>
      <c r="D223" s="689">
        <v>46174</v>
      </c>
      <c r="E223" s="689" t="str">
        <f t="shared" ca="1" si="22"/>
        <v>VIGENTE</v>
      </c>
      <c r="F223" s="689" t="str">
        <f t="shared" ca="1" si="23"/>
        <v>OK</v>
      </c>
      <c r="G223" s="687" t="s">
        <v>1307</v>
      </c>
      <c r="H223" s="1202" t="s">
        <v>2590</v>
      </c>
      <c r="I223" s="1199" t="s">
        <v>2591</v>
      </c>
      <c r="J223" s="1200" t="s">
        <v>2592</v>
      </c>
      <c r="K223" s="1201" t="s">
        <v>2687</v>
      </c>
      <c r="L223" s="163"/>
      <c r="M223" s="163" t="str">
        <f t="shared" si="25"/>
        <v>D1605-43</v>
      </c>
      <c r="N223" s="163"/>
      <c r="O223" s="164"/>
      <c r="P223" s="164"/>
      <c r="Q223" s="164"/>
      <c r="R223" s="164"/>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c r="DF223" s="156"/>
      <c r="DG223" s="156"/>
      <c r="DH223" s="156"/>
      <c r="DI223" s="156"/>
      <c r="DJ223" s="156"/>
      <c r="DK223" s="156"/>
      <c r="DL223" s="156"/>
      <c r="DM223" s="156"/>
      <c r="DN223" s="156"/>
      <c r="DO223" s="156"/>
      <c r="DP223" s="156"/>
      <c r="DQ223" s="156"/>
      <c r="DR223" s="156"/>
      <c r="DS223" s="156"/>
      <c r="DT223" s="156"/>
      <c r="DU223" s="156"/>
      <c r="DV223" s="156"/>
      <c r="DW223" s="156"/>
      <c r="DX223" s="156"/>
      <c r="DY223" s="156"/>
      <c r="DZ223" s="156"/>
      <c r="EA223" s="156"/>
      <c r="EB223" s="156"/>
      <c r="EC223" s="156"/>
      <c r="ED223" s="156"/>
      <c r="EE223" s="156"/>
      <c r="EF223" s="156"/>
      <c r="EG223" s="156"/>
      <c r="EH223" s="156"/>
      <c r="EI223" s="156"/>
      <c r="EJ223" s="156"/>
      <c r="EK223" s="156"/>
      <c r="EL223" s="156"/>
      <c r="EM223" s="156"/>
      <c r="EN223" s="156"/>
      <c r="EO223" s="156"/>
      <c r="EP223" s="156"/>
      <c r="EQ223" s="156"/>
      <c r="ER223" s="156"/>
      <c r="ES223" s="156"/>
      <c r="ET223" s="156"/>
      <c r="EU223" s="156"/>
      <c r="EV223" s="156"/>
      <c r="EW223" s="156"/>
      <c r="EX223" s="156"/>
      <c r="EY223" s="156"/>
      <c r="EZ223" s="156"/>
      <c r="FA223" s="156"/>
      <c r="FB223" s="156"/>
      <c r="FC223" s="156"/>
      <c r="FD223" s="156"/>
      <c r="FE223" s="156"/>
      <c r="FF223" s="156"/>
      <c r="FG223" s="156"/>
      <c r="FH223" s="156"/>
      <c r="FI223" s="156"/>
      <c r="FJ223" s="156"/>
      <c r="FK223" s="156"/>
      <c r="FL223" s="156"/>
      <c r="FM223" s="156"/>
      <c r="FN223" s="156"/>
      <c r="FO223" s="156"/>
      <c r="FP223" s="156"/>
      <c r="FQ223" s="156"/>
      <c r="FR223" s="156"/>
      <c r="FS223" s="156"/>
      <c r="FT223" s="156"/>
      <c r="FU223" s="156"/>
      <c r="FV223" s="156"/>
      <c r="FW223" s="156"/>
      <c r="FX223" s="156"/>
    </row>
    <row r="224" spans="1:180" s="165" customFormat="1" ht="45">
      <c r="A224" s="1232" t="s">
        <v>1635</v>
      </c>
      <c r="B224" s="1239" t="s">
        <v>2606</v>
      </c>
      <c r="C224" s="1240">
        <v>42510</v>
      </c>
      <c r="D224" s="1223">
        <v>46173</v>
      </c>
      <c r="E224" s="1223" t="str">
        <f t="shared" ca="1" si="22"/>
        <v>VIGENTE</v>
      </c>
      <c r="F224" s="1223" t="str">
        <f t="shared" ca="1" si="23"/>
        <v>OK</v>
      </c>
      <c r="G224" s="1239" t="s">
        <v>1305</v>
      </c>
      <c r="H224" s="1224" t="s">
        <v>5101</v>
      </c>
      <c r="I224" s="1225" t="s">
        <v>5102</v>
      </c>
      <c r="J224" s="1234"/>
      <c r="K224" s="1226"/>
      <c r="L224" s="163"/>
      <c r="M224" s="163" t="str">
        <f t="shared" si="25"/>
        <v>D1605-39</v>
      </c>
      <c r="N224" s="163"/>
      <c r="O224" s="164"/>
      <c r="P224" s="164"/>
      <c r="Q224" s="164"/>
      <c r="R224" s="164"/>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c r="FH224" s="156"/>
      <c r="FI224" s="156"/>
      <c r="FJ224" s="156"/>
      <c r="FK224" s="156"/>
      <c r="FL224" s="156"/>
      <c r="FM224" s="156"/>
      <c r="FN224" s="156"/>
      <c r="FO224" s="156"/>
      <c r="FP224" s="156"/>
      <c r="FQ224" s="156"/>
      <c r="FR224" s="156"/>
      <c r="FS224" s="156"/>
      <c r="FT224" s="156"/>
      <c r="FU224" s="156"/>
      <c r="FV224" s="156"/>
      <c r="FW224" s="156"/>
      <c r="FX224" s="156"/>
    </row>
    <row r="225" spans="1:180" s="165" customFormat="1">
      <c r="A225" s="1227" t="s">
        <v>1634</v>
      </c>
      <c r="B225" s="188" t="s">
        <v>2607</v>
      </c>
      <c r="C225" s="685">
        <v>42510</v>
      </c>
      <c r="D225" s="190">
        <v>46173</v>
      </c>
      <c r="E225" s="190" t="str">
        <f t="shared" ca="1" si="22"/>
        <v>VIGENTE</v>
      </c>
      <c r="F225" s="190" t="str">
        <f t="shared" ca="1" si="23"/>
        <v>OK</v>
      </c>
      <c r="G225" s="188" t="s">
        <v>1305</v>
      </c>
      <c r="H225" s="686" t="s">
        <v>2608</v>
      </c>
      <c r="I225" s="192" t="s">
        <v>2609</v>
      </c>
      <c r="J225" s="192" t="s">
        <v>2620</v>
      </c>
      <c r="K225" s="1245" t="s">
        <v>2616</v>
      </c>
      <c r="L225" s="163"/>
      <c r="M225" s="163" t="str">
        <f t="shared" si="25"/>
        <v>D1607-68</v>
      </c>
      <c r="N225" s="163"/>
      <c r="O225" s="164"/>
      <c r="P225" s="164"/>
      <c r="Q225" s="164"/>
      <c r="R225" s="164"/>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6"/>
      <c r="DL225" s="156"/>
      <c r="DM225" s="156"/>
      <c r="DN225" s="156"/>
      <c r="DO225" s="156"/>
      <c r="DP225" s="156"/>
      <c r="DQ225" s="156"/>
      <c r="DR225" s="156"/>
      <c r="DS225" s="156"/>
      <c r="DT225" s="156"/>
      <c r="DU225" s="156"/>
      <c r="DV225" s="156"/>
      <c r="DW225" s="156"/>
      <c r="DX225" s="156"/>
      <c r="DY225" s="156"/>
      <c r="DZ225" s="156"/>
      <c r="EA225" s="156"/>
      <c r="EB225" s="156"/>
      <c r="EC225" s="156"/>
      <c r="ED225" s="156"/>
      <c r="EE225" s="156"/>
      <c r="EF225" s="156"/>
      <c r="EG225" s="156"/>
      <c r="EH225" s="156"/>
      <c r="EI225" s="156"/>
      <c r="EJ225" s="156"/>
      <c r="EK225" s="156"/>
      <c r="EL225" s="156"/>
      <c r="EM225" s="156"/>
      <c r="EN225" s="156"/>
      <c r="EO225" s="156"/>
      <c r="EP225" s="156"/>
      <c r="EQ225" s="156"/>
      <c r="ER225" s="156"/>
      <c r="ES225" s="156"/>
      <c r="ET225" s="156"/>
      <c r="EU225" s="156"/>
      <c r="EV225" s="156"/>
      <c r="EW225" s="156"/>
      <c r="EX225" s="156"/>
      <c r="EY225" s="156"/>
      <c r="EZ225" s="156"/>
      <c r="FA225" s="156"/>
      <c r="FB225" s="156"/>
      <c r="FC225" s="156"/>
      <c r="FD225" s="156"/>
      <c r="FE225" s="156"/>
      <c r="FF225" s="156"/>
      <c r="FG225" s="156"/>
      <c r="FH225" s="156"/>
      <c r="FI225" s="156"/>
      <c r="FJ225" s="156"/>
      <c r="FK225" s="156"/>
      <c r="FL225" s="156"/>
      <c r="FM225" s="156"/>
      <c r="FN225" s="156"/>
      <c r="FO225" s="156"/>
      <c r="FP225" s="156"/>
      <c r="FQ225" s="156"/>
      <c r="FR225" s="156"/>
      <c r="FS225" s="156"/>
      <c r="FT225" s="156"/>
      <c r="FU225" s="156"/>
      <c r="FV225" s="156"/>
      <c r="FW225" s="156"/>
      <c r="FX225" s="156"/>
    </row>
    <row r="226" spans="1:180" s="165" customFormat="1" ht="66" customHeight="1">
      <c r="A226" s="1227" t="s">
        <v>1634</v>
      </c>
      <c r="B226" s="188" t="s">
        <v>2617</v>
      </c>
      <c r="C226" s="685">
        <v>42510</v>
      </c>
      <c r="D226" s="190">
        <v>46173</v>
      </c>
      <c r="E226" s="190" t="str">
        <f t="shared" ca="1" si="22"/>
        <v>VIGENTE</v>
      </c>
      <c r="F226" s="190" t="str">
        <f t="shared" ca="1" si="23"/>
        <v>OK</v>
      </c>
      <c r="G226" s="188" t="s">
        <v>1305</v>
      </c>
      <c r="H226" s="686" t="s">
        <v>2610</v>
      </c>
      <c r="I226" s="192" t="s">
        <v>2611</v>
      </c>
      <c r="J226" s="192" t="s">
        <v>2622</v>
      </c>
      <c r="K226" s="1000" t="s">
        <v>5103</v>
      </c>
      <c r="L226" s="163"/>
      <c r="M226" s="163" t="str">
        <f t="shared" si="25"/>
        <v>D1606-52</v>
      </c>
      <c r="N226" s="163"/>
      <c r="O226" s="164"/>
      <c r="P226" s="164"/>
      <c r="Q226" s="164"/>
      <c r="R226" s="164"/>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c r="DF226" s="156"/>
      <c r="DG226" s="156"/>
      <c r="DH226" s="156"/>
      <c r="DI226" s="156"/>
      <c r="DJ226" s="156"/>
      <c r="DK226" s="156"/>
      <c r="DL226" s="156"/>
      <c r="DM226" s="156"/>
      <c r="DN226" s="156"/>
      <c r="DO226" s="156"/>
      <c r="DP226" s="156"/>
      <c r="DQ226" s="156"/>
      <c r="DR226" s="156"/>
      <c r="DS226" s="156"/>
      <c r="DT226" s="156"/>
      <c r="DU226" s="156"/>
      <c r="DV226" s="156"/>
      <c r="DW226" s="156"/>
      <c r="DX226" s="156"/>
      <c r="DY226" s="156"/>
      <c r="DZ226" s="156"/>
      <c r="EA226" s="156"/>
      <c r="EB226" s="156"/>
      <c r="EC226" s="156"/>
      <c r="ED226" s="156"/>
      <c r="EE226" s="156"/>
      <c r="EF226" s="156"/>
      <c r="EG226" s="156"/>
      <c r="EH226" s="156"/>
      <c r="EI226" s="156"/>
      <c r="EJ226" s="156"/>
      <c r="EK226" s="156"/>
      <c r="EL226" s="156"/>
      <c r="EM226" s="156"/>
      <c r="EN226" s="156"/>
      <c r="EO226" s="156"/>
      <c r="EP226" s="156"/>
      <c r="EQ226" s="156"/>
      <c r="ER226" s="156"/>
      <c r="ES226" s="156"/>
      <c r="ET226" s="156"/>
      <c r="EU226" s="156"/>
      <c r="EV226" s="156"/>
      <c r="EW226" s="156"/>
      <c r="EX226" s="156"/>
      <c r="EY226" s="156"/>
      <c r="EZ226" s="156"/>
      <c r="FA226" s="156"/>
      <c r="FB226" s="156"/>
      <c r="FC226" s="156"/>
      <c r="FD226" s="156"/>
      <c r="FE226" s="156"/>
      <c r="FF226" s="156"/>
      <c r="FG226" s="156"/>
      <c r="FH226" s="156"/>
      <c r="FI226" s="156"/>
      <c r="FJ226" s="156"/>
      <c r="FK226" s="156"/>
      <c r="FL226" s="156"/>
      <c r="FM226" s="156"/>
      <c r="FN226" s="156"/>
      <c r="FO226" s="156"/>
      <c r="FP226" s="156"/>
      <c r="FQ226" s="156"/>
      <c r="FR226" s="156"/>
      <c r="FS226" s="156"/>
      <c r="FT226" s="156"/>
      <c r="FU226" s="156"/>
      <c r="FV226" s="156"/>
      <c r="FW226" s="156"/>
      <c r="FX226" s="156"/>
    </row>
    <row r="227" spans="1:180" s="165" customFormat="1" ht="20.100000000000001" customHeight="1">
      <c r="A227" s="1227" t="s">
        <v>1634</v>
      </c>
      <c r="B227" s="188" t="s">
        <v>2618</v>
      </c>
      <c r="C227" s="685">
        <v>42510</v>
      </c>
      <c r="D227" s="190">
        <v>46173</v>
      </c>
      <c r="E227" s="190" t="str">
        <f t="shared" ca="1" si="22"/>
        <v>VIGENTE</v>
      </c>
      <c r="F227" s="190" t="str">
        <f t="shared" ca="1" si="23"/>
        <v>OK</v>
      </c>
      <c r="G227" s="188" t="s">
        <v>1305</v>
      </c>
      <c r="H227" s="686" t="s">
        <v>2612</v>
      </c>
      <c r="I227" s="192" t="s">
        <v>2615</v>
      </c>
      <c r="J227" s="192"/>
      <c r="K227" s="1245" t="s">
        <v>5104</v>
      </c>
      <c r="L227" s="163"/>
      <c r="M227" s="163"/>
      <c r="N227" s="163"/>
      <c r="O227" s="164"/>
      <c r="P227" s="164"/>
      <c r="Q227" s="164"/>
      <c r="R227" s="164"/>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c r="DF227" s="156"/>
      <c r="DG227" s="156"/>
      <c r="DH227" s="156"/>
      <c r="DI227" s="156"/>
      <c r="DJ227" s="156"/>
      <c r="DK227" s="156"/>
      <c r="DL227" s="156"/>
      <c r="DM227" s="156"/>
      <c r="DN227" s="156"/>
      <c r="DO227" s="156"/>
      <c r="DP227" s="156"/>
      <c r="DQ227" s="156"/>
      <c r="DR227" s="156"/>
      <c r="DS227" s="156"/>
      <c r="DT227" s="156"/>
      <c r="DU227" s="156"/>
      <c r="DV227" s="156"/>
      <c r="DW227" s="156"/>
      <c r="DX227" s="156"/>
      <c r="DY227" s="156"/>
      <c r="DZ227" s="156"/>
      <c r="EA227" s="156"/>
      <c r="EB227" s="156"/>
      <c r="EC227" s="156"/>
      <c r="ED227" s="156"/>
      <c r="EE227" s="156"/>
      <c r="EF227" s="156"/>
      <c r="EG227" s="156"/>
      <c r="EH227" s="156"/>
      <c r="EI227" s="156"/>
      <c r="EJ227" s="156"/>
      <c r="EK227" s="156"/>
      <c r="EL227" s="156"/>
      <c r="EM227" s="156"/>
      <c r="EN227" s="156"/>
      <c r="EO227" s="156"/>
      <c r="EP227" s="156"/>
      <c r="EQ227" s="156"/>
      <c r="ER227" s="156"/>
      <c r="ES227" s="156"/>
      <c r="ET227" s="156"/>
      <c r="EU227" s="156"/>
      <c r="EV227" s="156"/>
      <c r="EW227" s="156"/>
      <c r="EX227" s="156"/>
      <c r="EY227" s="156"/>
      <c r="EZ227" s="156"/>
      <c r="FA227" s="156"/>
      <c r="FB227" s="156"/>
      <c r="FC227" s="156"/>
      <c r="FD227" s="156"/>
      <c r="FE227" s="156"/>
      <c r="FF227" s="156"/>
      <c r="FG227" s="156"/>
      <c r="FH227" s="156"/>
      <c r="FI227" s="156"/>
      <c r="FJ227" s="156"/>
      <c r="FK227" s="156"/>
      <c r="FL227" s="156"/>
      <c r="FM227" s="156"/>
      <c r="FN227" s="156"/>
      <c r="FO227" s="156"/>
      <c r="FP227" s="156"/>
      <c r="FQ227" s="156"/>
      <c r="FR227" s="156"/>
      <c r="FS227" s="156"/>
      <c r="FT227" s="156"/>
      <c r="FU227" s="156"/>
      <c r="FV227" s="156"/>
      <c r="FW227" s="156"/>
      <c r="FX227" s="156"/>
    </row>
    <row r="228" spans="1:180" s="165" customFormat="1" ht="27.75" customHeight="1">
      <c r="A228" s="1227" t="s">
        <v>1634</v>
      </c>
      <c r="B228" s="188" t="s">
        <v>2619</v>
      </c>
      <c r="C228" s="685">
        <v>42510</v>
      </c>
      <c r="D228" s="190">
        <v>46173</v>
      </c>
      <c r="E228" s="190" t="str">
        <f t="shared" ca="1" si="22"/>
        <v>VIGENTE</v>
      </c>
      <c r="F228" s="190" t="str">
        <f t="shared" ca="1" si="23"/>
        <v>OK</v>
      </c>
      <c r="G228" s="188" t="s">
        <v>1305</v>
      </c>
      <c r="H228" s="686" t="s">
        <v>2613</v>
      </c>
      <c r="I228" s="1244" t="s">
        <v>2614</v>
      </c>
      <c r="J228" s="192"/>
      <c r="K228" s="1000" t="s">
        <v>5105</v>
      </c>
      <c r="L228" s="163"/>
      <c r="M228" s="163"/>
      <c r="N228" s="163"/>
      <c r="O228" s="164"/>
      <c r="P228" s="164"/>
      <c r="Q228" s="164"/>
      <c r="R228" s="164"/>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c r="DG228" s="156"/>
      <c r="DH228" s="156"/>
      <c r="DI228" s="156"/>
      <c r="DJ228" s="156"/>
      <c r="DK228" s="156"/>
      <c r="DL228" s="156"/>
      <c r="DM228" s="156"/>
      <c r="DN228" s="156"/>
      <c r="DO228" s="156"/>
      <c r="DP228" s="156"/>
      <c r="DQ228" s="156"/>
      <c r="DR228" s="156"/>
      <c r="DS228" s="156"/>
      <c r="DT228" s="156"/>
      <c r="DU228" s="156"/>
      <c r="DV228" s="156"/>
      <c r="DW228" s="156"/>
      <c r="DX228" s="156"/>
      <c r="DY228" s="156"/>
      <c r="DZ228" s="156"/>
      <c r="EA228" s="156"/>
      <c r="EB228" s="156"/>
      <c r="EC228" s="156"/>
      <c r="ED228" s="156"/>
      <c r="EE228" s="156"/>
      <c r="EF228" s="156"/>
      <c r="EG228" s="156"/>
      <c r="EH228" s="156"/>
      <c r="EI228" s="156"/>
      <c r="EJ228" s="156"/>
      <c r="EK228" s="156"/>
      <c r="EL228" s="156"/>
      <c r="EM228" s="156"/>
      <c r="EN228" s="156"/>
      <c r="EO228" s="156"/>
      <c r="EP228" s="156"/>
      <c r="EQ228" s="156"/>
      <c r="ER228" s="156"/>
      <c r="ES228" s="156"/>
      <c r="ET228" s="156"/>
      <c r="EU228" s="156"/>
      <c r="EV228" s="156"/>
      <c r="EW228" s="156"/>
      <c r="EX228" s="156"/>
      <c r="EY228" s="156"/>
      <c r="EZ228" s="156"/>
      <c r="FA228" s="156"/>
      <c r="FB228" s="156"/>
      <c r="FC228" s="156"/>
      <c r="FD228" s="156"/>
      <c r="FE228" s="156"/>
      <c r="FF228" s="156"/>
      <c r="FG228" s="156"/>
      <c r="FH228" s="156"/>
      <c r="FI228" s="156"/>
      <c r="FJ228" s="156"/>
      <c r="FK228" s="156"/>
      <c r="FL228" s="156"/>
      <c r="FM228" s="156"/>
      <c r="FN228" s="156"/>
      <c r="FO228" s="156"/>
      <c r="FP228" s="156"/>
      <c r="FQ228" s="156"/>
      <c r="FR228" s="156"/>
      <c r="FS228" s="156"/>
      <c r="FT228" s="156"/>
      <c r="FU228" s="156"/>
      <c r="FV228" s="156"/>
      <c r="FW228" s="156"/>
      <c r="FX228" s="156"/>
    </row>
    <row r="229" spans="1:180" s="165" customFormat="1" ht="37.5" customHeight="1">
      <c r="A229" s="1227" t="s">
        <v>1634</v>
      </c>
      <c r="B229" s="188" t="s">
        <v>5107</v>
      </c>
      <c r="C229" s="685">
        <v>42510</v>
      </c>
      <c r="D229" s="190">
        <v>46173</v>
      </c>
      <c r="E229" s="190" t="str">
        <f ca="1">IF(D229&lt;=$T$2,"CADUCADO","VIGENTE")</f>
        <v>VIGENTE</v>
      </c>
      <c r="F229" s="190" t="str">
        <f ca="1">IF($T$2&gt;=(EDATE(D229,-4)),"ALERTA","OK")</f>
        <v>OK</v>
      </c>
      <c r="G229" s="188" t="s">
        <v>1305</v>
      </c>
      <c r="H229" s="686" t="s">
        <v>5106</v>
      </c>
      <c r="I229" s="686" t="s">
        <v>5108</v>
      </c>
      <c r="J229" s="1075" t="s">
        <v>5109</v>
      </c>
      <c r="K229" s="998" t="s">
        <v>5110</v>
      </c>
      <c r="L229" s="163"/>
      <c r="M229" s="163"/>
      <c r="N229" s="163"/>
      <c r="O229" s="164"/>
      <c r="P229" s="164"/>
      <c r="Q229" s="164"/>
      <c r="R229" s="164"/>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c r="DF229" s="156"/>
      <c r="DG229" s="156"/>
      <c r="DH229" s="156"/>
      <c r="DI229" s="156"/>
      <c r="DJ229" s="156"/>
      <c r="DK229" s="156"/>
      <c r="DL229" s="156"/>
      <c r="DM229" s="156"/>
      <c r="DN229" s="156"/>
      <c r="DO229" s="156"/>
      <c r="DP229" s="156"/>
      <c r="DQ229" s="156"/>
      <c r="DR229" s="156"/>
      <c r="DS229" s="156"/>
      <c r="DT229" s="156"/>
      <c r="DU229" s="156"/>
      <c r="DV229" s="156"/>
      <c r="DW229" s="156"/>
      <c r="DX229" s="156"/>
      <c r="DY229" s="156"/>
      <c r="DZ229" s="156"/>
      <c r="EA229" s="156"/>
      <c r="EB229" s="156"/>
      <c r="EC229" s="156"/>
      <c r="ED229" s="156"/>
      <c r="EE229" s="156"/>
      <c r="EF229" s="156"/>
      <c r="EG229" s="156"/>
      <c r="EH229" s="156"/>
      <c r="EI229" s="156"/>
      <c r="EJ229" s="156"/>
      <c r="EK229" s="156"/>
      <c r="EL229" s="156"/>
      <c r="EM229" s="156"/>
      <c r="EN229" s="156"/>
      <c r="EO229" s="156"/>
      <c r="EP229" s="156"/>
      <c r="EQ229" s="156"/>
      <c r="ER229" s="156"/>
      <c r="ES229" s="156"/>
      <c r="ET229" s="156"/>
      <c r="EU229" s="156"/>
      <c r="EV229" s="156"/>
      <c r="EW229" s="156"/>
      <c r="EX229" s="156"/>
      <c r="EY229" s="156"/>
      <c r="EZ229" s="156"/>
      <c r="FA229" s="156"/>
      <c r="FB229" s="156"/>
      <c r="FC229" s="156"/>
      <c r="FD229" s="156"/>
      <c r="FE229" s="156"/>
      <c r="FF229" s="156"/>
      <c r="FG229" s="156"/>
      <c r="FH229" s="156"/>
      <c r="FI229" s="156"/>
      <c r="FJ229" s="156"/>
      <c r="FK229" s="156"/>
      <c r="FL229" s="156"/>
      <c r="FM229" s="156"/>
      <c r="FN229" s="156"/>
      <c r="FO229" s="156"/>
      <c r="FP229" s="156"/>
      <c r="FQ229" s="156"/>
      <c r="FR229" s="156"/>
      <c r="FS229" s="156"/>
      <c r="FT229" s="156"/>
      <c r="FU229" s="156"/>
      <c r="FV229" s="156"/>
      <c r="FW229" s="156"/>
      <c r="FX229" s="156"/>
    </row>
    <row r="230" spans="1:180" s="165" customFormat="1" ht="37.5" customHeight="1">
      <c r="A230" s="1232" t="s">
        <v>1635</v>
      </c>
      <c r="B230" s="1239" t="s">
        <v>2624</v>
      </c>
      <c r="C230" s="1240">
        <v>42597</v>
      </c>
      <c r="D230" s="1223">
        <v>46265</v>
      </c>
      <c r="E230" s="1223" t="str">
        <f t="shared" ca="1" si="22"/>
        <v>VIGENTE</v>
      </c>
      <c r="F230" s="1223" t="str">
        <f t="shared" ca="1" si="23"/>
        <v>OK</v>
      </c>
      <c r="G230" s="1239" t="s">
        <v>1305</v>
      </c>
      <c r="H230" s="1224" t="s">
        <v>5099</v>
      </c>
      <c r="I230" s="1225" t="s">
        <v>5100</v>
      </c>
      <c r="J230" s="1225"/>
      <c r="K230" s="1226"/>
      <c r="L230" s="163"/>
      <c r="M230" s="163"/>
      <c r="N230" s="163"/>
      <c r="O230" s="164"/>
      <c r="P230" s="164"/>
      <c r="Q230" s="164"/>
      <c r="R230" s="164"/>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c r="DF230" s="156"/>
      <c r="DG230" s="156"/>
      <c r="DH230" s="156"/>
      <c r="DI230" s="156"/>
      <c r="DJ230" s="156"/>
      <c r="DK230" s="156"/>
      <c r="DL230" s="156"/>
      <c r="DM230" s="156"/>
      <c r="DN230" s="156"/>
      <c r="DO230" s="156"/>
      <c r="DP230" s="156"/>
      <c r="DQ230" s="156"/>
      <c r="DR230" s="156"/>
      <c r="DS230" s="156"/>
      <c r="DT230" s="156"/>
      <c r="DU230" s="156"/>
      <c r="DV230" s="156"/>
      <c r="DW230" s="156"/>
      <c r="DX230" s="156"/>
      <c r="DY230" s="156"/>
      <c r="DZ230" s="156"/>
      <c r="EA230" s="156"/>
      <c r="EB230" s="156"/>
      <c r="EC230" s="156"/>
      <c r="ED230" s="156"/>
      <c r="EE230" s="156"/>
      <c r="EF230" s="156"/>
      <c r="EG230" s="156"/>
      <c r="EH230" s="156"/>
      <c r="EI230" s="156"/>
      <c r="EJ230" s="156"/>
      <c r="EK230" s="156"/>
      <c r="EL230" s="156"/>
      <c r="EM230" s="156"/>
      <c r="EN230" s="156"/>
      <c r="EO230" s="156"/>
      <c r="EP230" s="156"/>
      <c r="EQ230" s="156"/>
      <c r="ER230" s="156"/>
      <c r="ES230" s="156"/>
      <c r="ET230" s="156"/>
      <c r="EU230" s="156"/>
      <c r="EV230" s="156"/>
      <c r="EW230" s="156"/>
      <c r="EX230" s="156"/>
      <c r="EY230" s="156"/>
      <c r="EZ230" s="156"/>
      <c r="FA230" s="156"/>
      <c r="FB230" s="156"/>
      <c r="FC230" s="156"/>
      <c r="FD230" s="156"/>
      <c r="FE230" s="156"/>
      <c r="FF230" s="156"/>
      <c r="FG230" s="156"/>
      <c r="FH230" s="156"/>
      <c r="FI230" s="156"/>
      <c r="FJ230" s="156"/>
      <c r="FK230" s="156"/>
      <c r="FL230" s="156"/>
      <c r="FM230" s="156"/>
      <c r="FN230" s="156"/>
      <c r="FO230" s="156"/>
      <c r="FP230" s="156"/>
      <c r="FQ230" s="156"/>
      <c r="FR230" s="156"/>
      <c r="FS230" s="156"/>
      <c r="FT230" s="156"/>
      <c r="FU230" s="156"/>
      <c r="FV230" s="156"/>
      <c r="FW230" s="156"/>
      <c r="FX230" s="156"/>
    </row>
    <row r="231" spans="1:180" s="165" customFormat="1" ht="43.5" customHeight="1">
      <c r="A231" s="1227" t="s">
        <v>1634</v>
      </c>
      <c r="B231" s="188" t="s">
        <v>2688</v>
      </c>
      <c r="C231" s="685">
        <v>42597</v>
      </c>
      <c r="D231" s="190">
        <v>46265</v>
      </c>
      <c r="E231" s="190" t="str">
        <f t="shared" ca="1" si="22"/>
        <v>VIGENTE</v>
      </c>
      <c r="F231" s="190" t="str">
        <f t="shared" ca="1" si="23"/>
        <v>OK</v>
      </c>
      <c r="G231" s="188" t="s">
        <v>1305</v>
      </c>
      <c r="H231" s="192" t="s">
        <v>2608</v>
      </c>
      <c r="I231" s="192" t="s">
        <v>2609</v>
      </c>
      <c r="J231" s="192" t="s">
        <v>2620</v>
      </c>
      <c r="K231" s="1000" t="s">
        <v>2616</v>
      </c>
      <c r="L231" s="163"/>
      <c r="M231" s="163"/>
      <c r="N231" s="163"/>
      <c r="O231" s="164"/>
      <c r="P231" s="164"/>
      <c r="Q231" s="164"/>
      <c r="R231" s="164"/>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156"/>
      <c r="DG231" s="156"/>
      <c r="DH231" s="156"/>
      <c r="DI231" s="156"/>
      <c r="DJ231" s="156"/>
      <c r="DK231" s="156"/>
      <c r="DL231" s="156"/>
      <c r="DM231" s="156"/>
      <c r="DN231" s="156"/>
      <c r="DO231" s="156"/>
      <c r="DP231" s="156"/>
      <c r="DQ231" s="156"/>
      <c r="DR231" s="156"/>
      <c r="DS231" s="156"/>
      <c r="DT231" s="156"/>
      <c r="DU231" s="156"/>
      <c r="DV231" s="156"/>
      <c r="DW231" s="156"/>
      <c r="DX231" s="156"/>
      <c r="DY231" s="156"/>
      <c r="DZ231" s="156"/>
      <c r="EA231" s="156"/>
      <c r="EB231" s="156"/>
      <c r="EC231" s="156"/>
      <c r="ED231" s="156"/>
      <c r="EE231" s="156"/>
      <c r="EF231" s="156"/>
      <c r="EG231" s="156"/>
      <c r="EH231" s="156"/>
      <c r="EI231" s="156"/>
      <c r="EJ231" s="156"/>
      <c r="EK231" s="156"/>
      <c r="EL231" s="156"/>
      <c r="EM231" s="156"/>
      <c r="EN231" s="156"/>
      <c r="EO231" s="156"/>
      <c r="EP231" s="156"/>
      <c r="EQ231" s="156"/>
      <c r="ER231" s="156"/>
      <c r="ES231" s="156"/>
      <c r="ET231" s="156"/>
      <c r="EU231" s="156"/>
      <c r="EV231" s="156"/>
      <c r="EW231" s="156"/>
      <c r="EX231" s="156"/>
      <c r="EY231" s="156"/>
      <c r="EZ231" s="156"/>
      <c r="FA231" s="156"/>
      <c r="FB231" s="156"/>
      <c r="FC231" s="156"/>
      <c r="FD231" s="156"/>
      <c r="FE231" s="156"/>
      <c r="FF231" s="156"/>
      <c r="FG231" s="156"/>
      <c r="FH231" s="156"/>
      <c r="FI231" s="156"/>
      <c r="FJ231" s="156"/>
      <c r="FK231" s="156"/>
      <c r="FL231" s="156"/>
      <c r="FM231" s="156"/>
      <c r="FN231" s="156"/>
      <c r="FO231" s="156"/>
      <c r="FP231" s="156"/>
      <c r="FQ231" s="156"/>
      <c r="FR231" s="156"/>
      <c r="FS231" s="156"/>
      <c r="FT231" s="156"/>
      <c r="FU231" s="156"/>
      <c r="FV231" s="156"/>
      <c r="FW231" s="156"/>
      <c r="FX231" s="156"/>
    </row>
    <row r="232" spans="1:180" s="165" customFormat="1" ht="45">
      <c r="A232" s="1227" t="s">
        <v>1634</v>
      </c>
      <c r="B232" s="188" t="s">
        <v>2695</v>
      </c>
      <c r="C232" s="685">
        <v>42597</v>
      </c>
      <c r="D232" s="190">
        <v>46265</v>
      </c>
      <c r="E232" s="190" t="str">
        <f t="shared" ca="1" si="22"/>
        <v>VIGENTE</v>
      </c>
      <c r="F232" s="190" t="str">
        <f t="shared" ca="1" si="23"/>
        <v>OK</v>
      </c>
      <c r="G232" s="188" t="s">
        <v>1305</v>
      </c>
      <c r="H232" s="191" t="s">
        <v>2689</v>
      </c>
      <c r="I232" s="192" t="s">
        <v>2692</v>
      </c>
      <c r="J232" s="192" t="s">
        <v>2621</v>
      </c>
      <c r="K232" s="1000" t="s">
        <v>2699</v>
      </c>
      <c r="L232" s="163"/>
      <c r="M232" s="163"/>
      <c r="N232" s="163"/>
      <c r="O232" s="164"/>
      <c r="P232" s="164"/>
      <c r="Q232" s="164"/>
      <c r="R232" s="164"/>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c r="DG232" s="156"/>
      <c r="DH232" s="156"/>
      <c r="DI232" s="156"/>
      <c r="DJ232" s="156"/>
      <c r="DK232" s="156"/>
      <c r="DL232" s="156"/>
      <c r="DM232" s="156"/>
      <c r="DN232" s="156"/>
      <c r="DO232" s="156"/>
      <c r="DP232" s="156"/>
      <c r="DQ232" s="156"/>
      <c r="DR232" s="156"/>
      <c r="DS232" s="156"/>
      <c r="DT232" s="156"/>
      <c r="DU232" s="156"/>
      <c r="DV232" s="156"/>
      <c r="DW232" s="156"/>
      <c r="DX232" s="156"/>
      <c r="DY232" s="156"/>
      <c r="DZ232" s="156"/>
      <c r="EA232" s="156"/>
      <c r="EB232" s="156"/>
      <c r="EC232" s="156"/>
      <c r="ED232" s="156"/>
      <c r="EE232" s="156"/>
      <c r="EF232" s="156"/>
      <c r="EG232" s="156"/>
      <c r="EH232" s="156"/>
      <c r="EI232" s="156"/>
      <c r="EJ232" s="156"/>
      <c r="EK232" s="156"/>
      <c r="EL232" s="156"/>
      <c r="EM232" s="156"/>
      <c r="EN232" s="156"/>
      <c r="EO232" s="156"/>
      <c r="EP232" s="156"/>
      <c r="EQ232" s="156"/>
      <c r="ER232" s="156"/>
      <c r="ES232" s="156"/>
      <c r="ET232" s="156"/>
      <c r="EU232" s="156"/>
      <c r="EV232" s="156"/>
      <c r="EW232" s="156"/>
      <c r="EX232" s="156"/>
      <c r="EY232" s="156"/>
      <c r="EZ232" s="156"/>
      <c r="FA232" s="156"/>
      <c r="FB232" s="156"/>
      <c r="FC232" s="156"/>
      <c r="FD232" s="156"/>
      <c r="FE232" s="156"/>
      <c r="FF232" s="156"/>
      <c r="FG232" s="156"/>
      <c r="FH232" s="156"/>
      <c r="FI232" s="156"/>
      <c r="FJ232" s="156"/>
      <c r="FK232" s="156"/>
      <c r="FL232" s="156"/>
      <c r="FM232" s="156"/>
      <c r="FN232" s="156"/>
      <c r="FO232" s="156"/>
      <c r="FP232" s="156"/>
      <c r="FQ232" s="156"/>
      <c r="FR232" s="156"/>
      <c r="FS232" s="156"/>
      <c r="FT232" s="156"/>
      <c r="FU232" s="156"/>
      <c r="FV232" s="156"/>
      <c r="FW232" s="156"/>
      <c r="FX232" s="156"/>
    </row>
    <row r="233" spans="1:180" s="155" customFormat="1" ht="30">
      <c r="A233" s="1227" t="s">
        <v>1634</v>
      </c>
      <c r="B233" s="188" t="s">
        <v>2696</v>
      </c>
      <c r="C233" s="685">
        <v>42597</v>
      </c>
      <c r="D233" s="190">
        <v>46265</v>
      </c>
      <c r="E233" s="190" t="str">
        <f t="shared" ca="1" si="22"/>
        <v>VIGENTE</v>
      </c>
      <c r="F233" s="190" t="str">
        <f t="shared" ca="1" si="23"/>
        <v>OK</v>
      </c>
      <c r="G233" s="188" t="s">
        <v>1305</v>
      </c>
      <c r="H233" s="191" t="s">
        <v>2690</v>
      </c>
      <c r="I233" s="192" t="s">
        <v>2693</v>
      </c>
      <c r="J233" s="192" t="s">
        <v>2622</v>
      </c>
      <c r="K233" s="1000" t="s">
        <v>2700</v>
      </c>
      <c r="L233" s="163"/>
      <c r="M233" s="163"/>
      <c r="N233" s="163"/>
      <c r="O233" s="164"/>
      <c r="P233" s="164"/>
      <c r="Q233" s="164"/>
      <c r="R233" s="164"/>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c r="DF233" s="156"/>
      <c r="DG233" s="156"/>
      <c r="DH233" s="156"/>
      <c r="DI233" s="156"/>
      <c r="DJ233" s="156"/>
      <c r="DK233" s="156"/>
      <c r="DL233" s="156"/>
      <c r="DM233" s="156"/>
      <c r="DN233" s="156"/>
      <c r="DO233" s="156"/>
      <c r="DP233" s="156"/>
      <c r="DQ233" s="156"/>
      <c r="DR233" s="156"/>
      <c r="DS233" s="156"/>
      <c r="DT233" s="156"/>
      <c r="DU233" s="156"/>
      <c r="DV233" s="156"/>
      <c r="DW233" s="156"/>
      <c r="DX233" s="156"/>
      <c r="DY233" s="156"/>
      <c r="DZ233" s="156"/>
      <c r="EA233" s="156"/>
      <c r="EB233" s="156"/>
      <c r="EC233" s="156"/>
      <c r="ED233" s="156"/>
      <c r="EE233" s="156"/>
      <c r="EF233" s="156"/>
      <c r="EG233" s="156"/>
      <c r="EH233" s="156"/>
      <c r="EI233" s="156"/>
      <c r="EJ233" s="156"/>
      <c r="EK233" s="156"/>
      <c r="EL233" s="156"/>
      <c r="EM233" s="156"/>
      <c r="EN233" s="156"/>
      <c r="EO233" s="156"/>
      <c r="EP233" s="156"/>
      <c r="EQ233" s="156"/>
      <c r="ER233" s="156"/>
      <c r="ES233" s="156"/>
      <c r="ET233" s="156"/>
      <c r="EU233" s="156"/>
      <c r="EV233" s="156"/>
      <c r="EW233" s="156"/>
      <c r="EX233" s="156"/>
      <c r="EY233" s="156"/>
      <c r="EZ233" s="156"/>
      <c r="FA233" s="156"/>
      <c r="FB233" s="156"/>
      <c r="FC233" s="156"/>
      <c r="FD233" s="156"/>
      <c r="FE233" s="156"/>
      <c r="FF233" s="156"/>
      <c r="FG233" s="156"/>
      <c r="FH233" s="156"/>
      <c r="FI233" s="156"/>
      <c r="FJ233" s="156"/>
      <c r="FK233" s="156"/>
      <c r="FL233" s="156"/>
      <c r="FM233" s="156"/>
      <c r="FN233" s="156"/>
      <c r="FO233" s="156"/>
      <c r="FP233" s="156"/>
      <c r="FQ233" s="156"/>
      <c r="FR233" s="156"/>
      <c r="FS233" s="156"/>
      <c r="FT233" s="156"/>
      <c r="FU233" s="156"/>
      <c r="FV233" s="156"/>
      <c r="FW233" s="156"/>
      <c r="FX233" s="156"/>
    </row>
    <row r="234" spans="1:180" s="156" customFormat="1" ht="21" customHeight="1">
      <c r="A234" s="1227" t="s">
        <v>1634</v>
      </c>
      <c r="B234" s="188" t="s">
        <v>2697</v>
      </c>
      <c r="C234" s="685">
        <v>42597</v>
      </c>
      <c r="D234" s="190">
        <v>46265</v>
      </c>
      <c r="E234" s="190" t="str">
        <f t="shared" ca="1" si="22"/>
        <v>VIGENTE</v>
      </c>
      <c r="F234" s="190" t="str">
        <f t="shared" ca="1" si="23"/>
        <v>OK</v>
      </c>
      <c r="G234" s="188" t="s">
        <v>1305</v>
      </c>
      <c r="H234" s="192" t="s">
        <v>2691</v>
      </c>
      <c r="I234" s="192" t="s">
        <v>2694</v>
      </c>
      <c r="J234" s="1206" t="s">
        <v>2698</v>
      </c>
      <c r="K234" s="1000" t="s">
        <v>2701</v>
      </c>
      <c r="L234" s="163"/>
      <c r="M234" s="163"/>
      <c r="N234" s="163"/>
      <c r="O234" s="164"/>
      <c r="P234" s="164"/>
      <c r="Q234" s="164"/>
      <c r="R234" s="164"/>
    </row>
    <row r="235" spans="1:180" s="156" customFormat="1" ht="45">
      <c r="A235" s="1232" t="s">
        <v>1635</v>
      </c>
      <c r="B235" s="1239" t="s">
        <v>2627</v>
      </c>
      <c r="C235" s="1240">
        <v>42597</v>
      </c>
      <c r="D235" s="1223">
        <v>46630</v>
      </c>
      <c r="E235" s="1223" t="str">
        <f t="shared" ca="1" si="22"/>
        <v>VIGENTE</v>
      </c>
      <c r="F235" s="1223" t="str">
        <f t="shared" ca="1" si="23"/>
        <v>OK</v>
      </c>
      <c r="G235" s="1239" t="s">
        <v>1305</v>
      </c>
      <c r="H235" s="1224" t="s">
        <v>5239</v>
      </c>
      <c r="I235" s="1225" t="s">
        <v>5240</v>
      </c>
      <c r="J235" s="1225"/>
      <c r="K235" s="1226"/>
      <c r="L235" s="163"/>
      <c r="M235" s="163"/>
      <c r="N235" s="163"/>
      <c r="O235" s="164"/>
      <c r="P235" s="164"/>
      <c r="Q235" s="164"/>
      <c r="R235" s="164"/>
    </row>
    <row r="236" spans="1:180" s="156" customFormat="1" ht="30">
      <c r="A236" s="1227" t="s">
        <v>1634</v>
      </c>
      <c r="B236" s="188" t="s">
        <v>2628</v>
      </c>
      <c r="C236" s="685">
        <v>42597</v>
      </c>
      <c r="D236" s="190">
        <v>46630</v>
      </c>
      <c r="E236" s="190" t="str">
        <f t="shared" ca="1" si="22"/>
        <v>VIGENTE</v>
      </c>
      <c r="F236" s="190" t="str">
        <f t="shared" ca="1" si="23"/>
        <v>OK</v>
      </c>
      <c r="G236" s="188" t="s">
        <v>1305</v>
      </c>
      <c r="H236" s="686" t="s">
        <v>2641</v>
      </c>
      <c r="I236" s="1244" t="s">
        <v>2651</v>
      </c>
      <c r="J236" s="191" t="s">
        <v>2661</v>
      </c>
      <c r="K236" s="998" t="s">
        <v>2666</v>
      </c>
      <c r="L236" s="163"/>
      <c r="M236" s="163"/>
      <c r="N236" s="163"/>
      <c r="O236" s="164"/>
      <c r="P236" s="164"/>
      <c r="Q236" s="164"/>
      <c r="R236" s="164"/>
    </row>
    <row r="237" spans="1:180" s="156" customFormat="1" ht="38.25" customHeight="1">
      <c r="A237" s="1227" t="s">
        <v>1634</v>
      </c>
      <c r="B237" s="188" t="s">
        <v>2629</v>
      </c>
      <c r="C237" s="685">
        <v>42597</v>
      </c>
      <c r="D237" s="190">
        <v>46630</v>
      </c>
      <c r="E237" s="190" t="str">
        <f t="shared" ca="1" si="22"/>
        <v>VIGENTE</v>
      </c>
      <c r="F237" s="190" t="str">
        <f t="shared" ca="1" si="23"/>
        <v>OK</v>
      </c>
      <c r="G237" s="188" t="s">
        <v>1305</v>
      </c>
      <c r="H237" s="686" t="s">
        <v>2642</v>
      </c>
      <c r="I237" s="1244" t="s">
        <v>2652</v>
      </c>
      <c r="J237" s="1206" t="s">
        <v>5241</v>
      </c>
      <c r="K237" s="998" t="s">
        <v>5242</v>
      </c>
      <c r="L237" s="163"/>
      <c r="M237" s="163"/>
      <c r="N237" s="163"/>
      <c r="O237" s="164"/>
      <c r="P237" s="164"/>
      <c r="Q237" s="164"/>
      <c r="R237" s="164"/>
    </row>
    <row r="238" spans="1:180" s="155" customFormat="1">
      <c r="A238" s="1227" t="s">
        <v>1634</v>
      </c>
      <c r="B238" s="188" t="s">
        <v>2630</v>
      </c>
      <c r="C238" s="685">
        <v>42597</v>
      </c>
      <c r="D238" s="190">
        <v>46630</v>
      </c>
      <c r="E238" s="190" t="str">
        <f t="shared" ca="1" si="22"/>
        <v>VIGENTE</v>
      </c>
      <c r="F238" s="190" t="str">
        <f t="shared" ca="1" si="23"/>
        <v>OK</v>
      </c>
      <c r="G238" s="188" t="s">
        <v>1305</v>
      </c>
      <c r="H238" s="686" t="s">
        <v>2643</v>
      </c>
      <c r="I238" s="1244" t="s">
        <v>2653</v>
      </c>
      <c r="J238" s="191" t="s">
        <v>5243</v>
      </c>
      <c r="K238" s="998" t="s">
        <v>5244</v>
      </c>
      <c r="L238" s="163"/>
      <c r="M238" s="163"/>
      <c r="N238" s="163"/>
      <c r="O238" s="164"/>
      <c r="P238" s="164"/>
      <c r="Q238" s="164"/>
      <c r="R238" s="164"/>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c r="DG238" s="156"/>
      <c r="DH238" s="156"/>
      <c r="DI238" s="156"/>
      <c r="DJ238" s="156"/>
      <c r="DK238" s="156"/>
      <c r="DL238" s="156"/>
      <c r="DM238" s="156"/>
      <c r="DN238" s="156"/>
      <c r="DO238" s="156"/>
      <c r="DP238" s="156"/>
      <c r="DQ238" s="156"/>
      <c r="DR238" s="156"/>
      <c r="DS238" s="156"/>
      <c r="DT238" s="156"/>
      <c r="DU238" s="156"/>
      <c r="DV238" s="156"/>
      <c r="DW238" s="156"/>
      <c r="DX238" s="156"/>
      <c r="DY238" s="156"/>
      <c r="DZ238" s="156"/>
      <c r="EA238" s="156"/>
      <c r="EB238" s="156"/>
      <c r="EC238" s="156"/>
      <c r="ED238" s="156"/>
      <c r="EE238" s="156"/>
      <c r="EF238" s="156"/>
      <c r="EG238" s="156"/>
      <c r="EH238" s="156"/>
      <c r="EI238" s="156"/>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6"/>
      <c r="FU238" s="156"/>
      <c r="FV238" s="156"/>
      <c r="FW238" s="156"/>
      <c r="FX238" s="156"/>
    </row>
    <row r="239" spans="1:180" s="156" customFormat="1">
      <c r="A239" s="1227" t="s">
        <v>1634</v>
      </c>
      <c r="B239" s="188" t="s">
        <v>2631</v>
      </c>
      <c r="C239" s="685">
        <v>42597</v>
      </c>
      <c r="D239" s="190">
        <v>46630</v>
      </c>
      <c r="E239" s="190" t="str">
        <f t="shared" ca="1" si="22"/>
        <v>VIGENTE</v>
      </c>
      <c r="F239" s="190" t="str">
        <f t="shared" ca="1" si="23"/>
        <v>OK</v>
      </c>
      <c r="G239" s="188" t="s">
        <v>1305</v>
      </c>
      <c r="H239" s="686" t="s">
        <v>2644</v>
      </c>
      <c r="I239" s="1244" t="s">
        <v>2654</v>
      </c>
      <c r="J239" s="191" t="s">
        <v>5243</v>
      </c>
      <c r="K239" s="1000" t="s">
        <v>5245</v>
      </c>
      <c r="L239" s="163"/>
      <c r="M239" s="163"/>
      <c r="N239" s="163"/>
      <c r="O239" s="164"/>
      <c r="P239" s="164"/>
      <c r="Q239" s="164"/>
      <c r="R239" s="164"/>
    </row>
    <row r="240" spans="1:180" s="156" customFormat="1" ht="45">
      <c r="A240" s="1227" t="s">
        <v>1634</v>
      </c>
      <c r="B240" s="188" t="s">
        <v>2632</v>
      </c>
      <c r="C240" s="685">
        <v>42597</v>
      </c>
      <c r="D240" s="190">
        <v>46630</v>
      </c>
      <c r="E240" s="190" t="str">
        <f t="shared" ca="1" si="22"/>
        <v>VIGENTE</v>
      </c>
      <c r="F240" s="190" t="str">
        <f t="shared" ca="1" si="23"/>
        <v>OK</v>
      </c>
      <c r="G240" s="188" t="s">
        <v>1305</v>
      </c>
      <c r="H240" s="686" t="s">
        <v>5246</v>
      </c>
      <c r="I240" s="1244" t="s">
        <v>2655</v>
      </c>
      <c r="J240" s="192" t="s">
        <v>2658</v>
      </c>
      <c r="K240" s="1000" t="s">
        <v>2667</v>
      </c>
      <c r="L240" s="163"/>
      <c r="M240" s="163"/>
      <c r="N240" s="163"/>
      <c r="O240" s="164"/>
      <c r="P240" s="164"/>
      <c r="Q240" s="164"/>
      <c r="R240" s="164"/>
    </row>
    <row r="241" spans="1:18" s="156" customFormat="1" ht="30">
      <c r="A241" s="1227" t="s">
        <v>1634</v>
      </c>
      <c r="B241" s="188" t="s">
        <v>2633</v>
      </c>
      <c r="C241" s="685">
        <v>42597</v>
      </c>
      <c r="D241" s="190">
        <v>46630</v>
      </c>
      <c r="E241" s="190" t="str">
        <f t="shared" ca="1" si="22"/>
        <v>VIGENTE</v>
      </c>
      <c r="F241" s="190" t="str">
        <f t="shared" ca="1" si="23"/>
        <v>OK</v>
      </c>
      <c r="G241" s="188" t="s">
        <v>1305</v>
      </c>
      <c r="H241" s="152" t="s">
        <v>5247</v>
      </c>
      <c r="I241" s="1244" t="s">
        <v>2656</v>
      </c>
      <c r="J241" s="192" t="s">
        <v>2659</v>
      </c>
      <c r="K241" s="1000" t="s">
        <v>2668</v>
      </c>
      <c r="L241" s="163"/>
      <c r="M241" s="163"/>
      <c r="N241" s="163"/>
      <c r="O241" s="164"/>
      <c r="P241" s="164"/>
      <c r="Q241" s="164"/>
      <c r="R241" s="164"/>
    </row>
    <row r="242" spans="1:18" s="156" customFormat="1" ht="30">
      <c r="A242" s="1227" t="s">
        <v>1634</v>
      </c>
      <c r="B242" s="188" t="s">
        <v>2634</v>
      </c>
      <c r="C242" s="685">
        <v>42597</v>
      </c>
      <c r="D242" s="190">
        <v>46630</v>
      </c>
      <c r="E242" s="190" t="str">
        <f t="shared" ca="1" si="22"/>
        <v>VIGENTE</v>
      </c>
      <c r="F242" s="190" t="str">
        <f t="shared" ca="1" si="23"/>
        <v>OK</v>
      </c>
      <c r="G242" s="188" t="s">
        <v>1305</v>
      </c>
      <c r="H242" s="152" t="s">
        <v>5248</v>
      </c>
      <c r="I242" s="1244" t="s">
        <v>2645</v>
      </c>
      <c r="J242" s="192" t="s">
        <v>2660</v>
      </c>
      <c r="K242" s="1000" t="s">
        <v>2669</v>
      </c>
      <c r="L242" s="163"/>
      <c r="M242" s="163"/>
      <c r="N242" s="163"/>
      <c r="O242" s="164"/>
      <c r="P242" s="164"/>
      <c r="Q242" s="164"/>
      <c r="R242" s="164"/>
    </row>
    <row r="243" spans="1:18" s="156" customFormat="1" ht="30">
      <c r="A243" s="1227" t="s">
        <v>1634</v>
      </c>
      <c r="B243" s="188" t="s">
        <v>2635</v>
      </c>
      <c r="C243" s="685">
        <v>42597</v>
      </c>
      <c r="D243" s="190">
        <v>46630</v>
      </c>
      <c r="E243" s="190" t="str">
        <f t="shared" ca="1" si="22"/>
        <v>VIGENTE</v>
      </c>
      <c r="F243" s="190" t="str">
        <f t="shared" ca="1" si="23"/>
        <v>OK</v>
      </c>
      <c r="G243" s="188" t="s">
        <v>1305</v>
      </c>
      <c r="H243" s="78" t="s">
        <v>5249</v>
      </c>
      <c r="I243" s="1244" t="s">
        <v>2646</v>
      </c>
      <c r="J243" s="192" t="s">
        <v>2660</v>
      </c>
      <c r="K243" s="1000" t="s">
        <v>2670</v>
      </c>
      <c r="L243" s="163"/>
      <c r="M243" s="163"/>
      <c r="N243" s="163"/>
      <c r="O243" s="164"/>
      <c r="P243" s="164"/>
      <c r="Q243" s="164"/>
      <c r="R243" s="164"/>
    </row>
    <row r="244" spans="1:18" s="156" customFormat="1" ht="15" customHeight="1">
      <c r="A244" s="1227" t="s">
        <v>1634</v>
      </c>
      <c r="B244" s="188" t="s">
        <v>2636</v>
      </c>
      <c r="C244" s="685">
        <v>42597</v>
      </c>
      <c r="D244" s="190">
        <v>46630</v>
      </c>
      <c r="E244" s="190" t="str">
        <f t="shared" ref="E244:E289" ca="1" si="26">IF(D244&lt;=$T$2,"CADUCADO","VIGENTE")</f>
        <v>VIGENTE</v>
      </c>
      <c r="F244" s="190" t="str">
        <f t="shared" ref="F244:F289" ca="1" si="27">IF($T$2&gt;=(EDATE(D244,-4)),"ALERTA","OK")</f>
        <v>OK</v>
      </c>
      <c r="G244" s="188" t="s">
        <v>1305</v>
      </c>
      <c r="H244" s="152" t="s">
        <v>5250</v>
      </c>
      <c r="I244" s="1244" t="s">
        <v>2647</v>
      </c>
      <c r="J244" s="192" t="s">
        <v>2662</v>
      </c>
      <c r="K244" s="1000" t="s">
        <v>5252</v>
      </c>
      <c r="L244" s="163"/>
      <c r="M244" s="163"/>
      <c r="N244" s="163"/>
      <c r="O244" s="164"/>
      <c r="P244" s="164"/>
      <c r="Q244" s="164"/>
      <c r="R244" s="164"/>
    </row>
    <row r="245" spans="1:18" s="156" customFormat="1" ht="30">
      <c r="A245" s="1227" t="s">
        <v>1634</v>
      </c>
      <c r="B245" s="188" t="s">
        <v>2637</v>
      </c>
      <c r="C245" s="685">
        <v>42597</v>
      </c>
      <c r="D245" s="190">
        <v>46630</v>
      </c>
      <c r="E245" s="190" t="str">
        <f t="shared" ca="1" si="26"/>
        <v>VIGENTE</v>
      </c>
      <c r="F245" s="190" t="str">
        <f t="shared" ca="1" si="27"/>
        <v>OK</v>
      </c>
      <c r="G245" s="188" t="s">
        <v>1305</v>
      </c>
      <c r="H245" s="152" t="s">
        <v>5251</v>
      </c>
      <c r="I245" s="1244" t="s">
        <v>2648</v>
      </c>
      <c r="J245" s="192" t="s">
        <v>2662</v>
      </c>
      <c r="K245" s="1000" t="s">
        <v>5253</v>
      </c>
      <c r="L245" s="163"/>
      <c r="M245" s="163"/>
      <c r="N245" s="163"/>
      <c r="O245" s="164"/>
      <c r="P245" s="164"/>
      <c r="Q245" s="164"/>
      <c r="R245" s="164"/>
    </row>
    <row r="246" spans="1:18" s="156" customFormat="1" ht="60">
      <c r="A246" s="1227" t="s">
        <v>1634</v>
      </c>
      <c r="B246" s="188" t="s">
        <v>2638</v>
      </c>
      <c r="C246" s="685">
        <v>42597</v>
      </c>
      <c r="D246" s="190">
        <v>46630</v>
      </c>
      <c r="E246" s="190" t="str">
        <f t="shared" ca="1" si="26"/>
        <v>VIGENTE</v>
      </c>
      <c r="F246" s="190" t="str">
        <f t="shared" ca="1" si="27"/>
        <v>OK</v>
      </c>
      <c r="G246" s="188" t="s">
        <v>1305</v>
      </c>
      <c r="H246" s="152" t="s">
        <v>5254</v>
      </c>
      <c r="I246" s="1244" t="s">
        <v>2649</v>
      </c>
      <c r="J246" s="192" t="s">
        <v>5257</v>
      </c>
      <c r="K246" s="1000" t="s">
        <v>5258</v>
      </c>
      <c r="L246" s="163"/>
      <c r="M246" s="163"/>
      <c r="N246" s="163"/>
      <c r="O246" s="164"/>
      <c r="P246" s="164"/>
      <c r="Q246" s="164"/>
      <c r="R246" s="164"/>
    </row>
    <row r="247" spans="1:18" s="156" customFormat="1" ht="46.5" customHeight="1">
      <c r="A247" s="1227" t="s">
        <v>1634</v>
      </c>
      <c r="B247" s="188" t="s">
        <v>2639</v>
      </c>
      <c r="C247" s="685">
        <v>42597</v>
      </c>
      <c r="D247" s="190">
        <v>46630</v>
      </c>
      <c r="E247" s="190" t="str">
        <f t="shared" ca="1" si="26"/>
        <v>VIGENTE</v>
      </c>
      <c r="F247" s="190" t="str">
        <f t="shared" ca="1" si="27"/>
        <v>OK</v>
      </c>
      <c r="G247" s="188" t="s">
        <v>1305</v>
      </c>
      <c r="H247" s="152" t="s">
        <v>5255</v>
      </c>
      <c r="I247" s="1244" t="s">
        <v>2650</v>
      </c>
      <c r="J247" s="192" t="s">
        <v>2663</v>
      </c>
      <c r="K247" s="1000" t="s">
        <v>2671</v>
      </c>
      <c r="L247" s="163"/>
      <c r="M247" s="163"/>
      <c r="N247" s="163"/>
      <c r="O247" s="164"/>
      <c r="P247" s="164"/>
      <c r="Q247" s="164"/>
      <c r="R247" s="164"/>
    </row>
    <row r="248" spans="1:18" s="156" customFormat="1" ht="45" customHeight="1">
      <c r="A248" s="1227" t="s">
        <v>1634</v>
      </c>
      <c r="B248" s="188" t="s">
        <v>2640</v>
      </c>
      <c r="C248" s="685">
        <v>42597</v>
      </c>
      <c r="D248" s="190">
        <v>46630</v>
      </c>
      <c r="E248" s="190" t="str">
        <f t="shared" ca="1" si="26"/>
        <v>VIGENTE</v>
      </c>
      <c r="F248" s="190" t="str">
        <f t="shared" ca="1" si="27"/>
        <v>OK</v>
      </c>
      <c r="G248" s="188" t="s">
        <v>1305</v>
      </c>
      <c r="H248" s="152" t="s">
        <v>5256</v>
      </c>
      <c r="I248" s="1244" t="s">
        <v>2657</v>
      </c>
      <c r="J248" s="192" t="s">
        <v>2664</v>
      </c>
      <c r="K248" s="1000" t="s">
        <v>2665</v>
      </c>
      <c r="L248" s="163"/>
      <c r="M248" s="163"/>
      <c r="N248" s="163"/>
      <c r="O248" s="164"/>
      <c r="P248" s="164"/>
      <c r="Q248" s="164"/>
      <c r="R248" s="164"/>
    </row>
    <row r="249" spans="1:18" s="156" customFormat="1" ht="30">
      <c r="A249" s="1227" t="s">
        <v>1633</v>
      </c>
      <c r="B249" s="188" t="s">
        <v>2704</v>
      </c>
      <c r="C249" s="685">
        <v>42611</v>
      </c>
      <c r="D249" s="190">
        <v>46235</v>
      </c>
      <c r="E249" s="190" t="str">
        <f t="shared" ca="1" si="26"/>
        <v>VIGENTE</v>
      </c>
      <c r="F249" s="190" t="str">
        <f t="shared" ca="1" si="27"/>
        <v>OK</v>
      </c>
      <c r="G249" s="188" t="s">
        <v>1305</v>
      </c>
      <c r="H249" s="686" t="s">
        <v>2705</v>
      </c>
      <c r="I249" s="1244" t="s">
        <v>2706</v>
      </c>
      <c r="J249" s="192" t="s">
        <v>2707</v>
      </c>
      <c r="K249" s="998" t="s">
        <v>2755</v>
      </c>
      <c r="L249" s="163"/>
      <c r="M249" s="163"/>
      <c r="N249" s="163"/>
      <c r="O249" s="164"/>
      <c r="P249" s="164"/>
      <c r="Q249" s="164"/>
      <c r="R249" s="164"/>
    </row>
    <row r="250" spans="1:18" s="156" customFormat="1" ht="45">
      <c r="A250" s="1232" t="s">
        <v>1635</v>
      </c>
      <c r="B250" s="1239" t="s">
        <v>2721</v>
      </c>
      <c r="C250" s="1240">
        <v>42618</v>
      </c>
      <c r="D250" s="1223">
        <v>46266</v>
      </c>
      <c r="E250" s="1223" t="str">
        <f t="shared" ca="1" si="26"/>
        <v>VIGENTE</v>
      </c>
      <c r="F250" s="1223" t="str">
        <f t="shared" ca="1" si="27"/>
        <v>OK</v>
      </c>
      <c r="G250" s="1239" t="s">
        <v>1306</v>
      </c>
      <c r="H250" s="1224" t="s">
        <v>5193</v>
      </c>
      <c r="I250" s="1225" t="s">
        <v>2722</v>
      </c>
      <c r="J250" s="1225" t="s">
        <v>2723</v>
      </c>
      <c r="K250" s="1241"/>
      <c r="L250" s="163"/>
      <c r="M250" s="163"/>
      <c r="N250" s="163"/>
      <c r="O250" s="164"/>
      <c r="P250" s="164"/>
      <c r="Q250" s="164"/>
      <c r="R250" s="164"/>
    </row>
    <row r="251" spans="1:18" s="156" customFormat="1" ht="45.75" customHeight="1">
      <c r="A251" s="1227" t="s">
        <v>1634</v>
      </c>
      <c r="B251" s="188" t="s">
        <v>2724</v>
      </c>
      <c r="C251" s="685">
        <v>42618</v>
      </c>
      <c r="D251" s="190">
        <v>46266</v>
      </c>
      <c r="E251" s="190" t="str">
        <f t="shared" ca="1" si="26"/>
        <v>VIGENTE</v>
      </c>
      <c r="F251" s="190" t="str">
        <f t="shared" ca="1" si="27"/>
        <v>OK</v>
      </c>
      <c r="G251" s="188" t="s">
        <v>1306</v>
      </c>
      <c r="H251" s="191" t="s">
        <v>2727</v>
      </c>
      <c r="I251" s="192" t="s">
        <v>2730</v>
      </c>
      <c r="J251" s="192" t="s">
        <v>774</v>
      </c>
      <c r="K251" s="1000" t="s">
        <v>2733</v>
      </c>
      <c r="L251" s="163"/>
      <c r="M251" s="163"/>
      <c r="N251" s="163"/>
      <c r="O251" s="164"/>
      <c r="P251" s="164"/>
      <c r="Q251" s="164"/>
      <c r="R251" s="164"/>
    </row>
    <row r="252" spans="1:18" s="156" customFormat="1" ht="28.5" customHeight="1">
      <c r="A252" s="1227" t="s">
        <v>1634</v>
      </c>
      <c r="B252" s="188" t="s">
        <v>2725</v>
      </c>
      <c r="C252" s="685">
        <v>42618</v>
      </c>
      <c r="D252" s="190">
        <v>46266</v>
      </c>
      <c r="E252" s="190" t="str">
        <f t="shared" ca="1" si="26"/>
        <v>VIGENTE</v>
      </c>
      <c r="F252" s="190" t="str">
        <f t="shared" ca="1" si="27"/>
        <v>OK</v>
      </c>
      <c r="G252" s="188" t="s">
        <v>1306</v>
      </c>
      <c r="H252" s="191" t="s">
        <v>2728</v>
      </c>
      <c r="I252" s="192" t="s">
        <v>2731</v>
      </c>
      <c r="J252" s="192" t="s">
        <v>774</v>
      </c>
      <c r="K252" s="1000" t="s">
        <v>2734</v>
      </c>
      <c r="L252" s="163"/>
      <c r="M252" s="163"/>
      <c r="N252" s="163"/>
      <c r="O252" s="164"/>
      <c r="P252" s="164"/>
      <c r="Q252" s="164"/>
      <c r="R252" s="164"/>
    </row>
    <row r="253" spans="1:18" s="156" customFormat="1" ht="30">
      <c r="A253" s="1227" t="s">
        <v>1634</v>
      </c>
      <c r="B253" s="188" t="s">
        <v>2726</v>
      </c>
      <c r="C253" s="685">
        <v>42618</v>
      </c>
      <c r="D253" s="190">
        <v>46266</v>
      </c>
      <c r="E253" s="190" t="str">
        <f t="shared" ca="1" si="26"/>
        <v>VIGENTE</v>
      </c>
      <c r="F253" s="190" t="str">
        <f t="shared" ca="1" si="27"/>
        <v>OK</v>
      </c>
      <c r="G253" s="188" t="s">
        <v>1306</v>
      </c>
      <c r="H253" s="191" t="s">
        <v>2729</v>
      </c>
      <c r="I253" s="192" t="s">
        <v>2732</v>
      </c>
      <c r="J253" s="192" t="s">
        <v>774</v>
      </c>
      <c r="K253" s="1000" t="s">
        <v>2735</v>
      </c>
      <c r="L253" s="163"/>
      <c r="M253" s="163"/>
      <c r="N253" s="163"/>
      <c r="O253" s="164"/>
      <c r="P253" s="164"/>
      <c r="Q253" s="164"/>
      <c r="R253" s="164"/>
    </row>
    <row r="254" spans="1:18" s="156" customFormat="1" ht="30">
      <c r="A254" s="1227" t="s">
        <v>1634</v>
      </c>
      <c r="B254" s="188" t="s">
        <v>5194</v>
      </c>
      <c r="C254" s="685">
        <v>42618</v>
      </c>
      <c r="D254" s="190">
        <v>46266</v>
      </c>
      <c r="E254" s="190" t="str">
        <f ca="1">IF(D254&lt;=$T$2,"CADUCADO","VIGENTE")</f>
        <v>VIGENTE</v>
      </c>
      <c r="F254" s="190" t="str">
        <f ca="1">IF($T$2&gt;=(EDATE(D254,-4)),"ALERTA","OK")</f>
        <v>OK</v>
      </c>
      <c r="G254" s="188" t="s">
        <v>1306</v>
      </c>
      <c r="H254" s="191" t="s">
        <v>5195</v>
      </c>
      <c r="I254" s="192" t="s">
        <v>5197</v>
      </c>
      <c r="J254" s="192" t="s">
        <v>647</v>
      </c>
      <c r="K254" s="1000" t="s">
        <v>5196</v>
      </c>
      <c r="L254" s="163"/>
      <c r="M254" s="163"/>
      <c r="N254" s="163"/>
      <c r="O254" s="164"/>
      <c r="P254" s="164"/>
      <c r="Q254" s="164"/>
      <c r="R254" s="164"/>
    </row>
    <row r="255" spans="1:18" s="156" customFormat="1" ht="60">
      <c r="A255" s="1227" t="s">
        <v>1633</v>
      </c>
      <c r="B255" s="188" t="s">
        <v>2737</v>
      </c>
      <c r="C255" s="685">
        <v>42628</v>
      </c>
      <c r="D255" s="190">
        <v>46295</v>
      </c>
      <c r="E255" s="190" t="str">
        <f t="shared" ca="1" si="26"/>
        <v>VIGENTE</v>
      </c>
      <c r="F255" s="190" t="str">
        <f t="shared" ca="1" si="27"/>
        <v>OK</v>
      </c>
      <c r="G255" s="188" t="s">
        <v>1306</v>
      </c>
      <c r="H255" s="191" t="s">
        <v>2736</v>
      </c>
      <c r="I255" s="192" t="s">
        <v>2738</v>
      </c>
      <c r="J255" s="192" t="s">
        <v>536</v>
      </c>
      <c r="K255" s="1870" t="s">
        <v>2753</v>
      </c>
      <c r="L255" s="163"/>
      <c r="M255" s="163"/>
      <c r="N255" s="163"/>
      <c r="O255" s="164"/>
      <c r="P255" s="164"/>
      <c r="Q255" s="164"/>
      <c r="R255" s="164"/>
    </row>
    <row r="256" spans="1:18" s="156" customFormat="1" ht="45">
      <c r="A256" s="1227" t="s">
        <v>1633</v>
      </c>
      <c r="B256" s="193" t="s">
        <v>2747</v>
      </c>
      <c r="C256" s="685">
        <v>42618</v>
      </c>
      <c r="D256" s="190">
        <v>46295</v>
      </c>
      <c r="E256" s="190" t="str">
        <f t="shared" ca="1" si="26"/>
        <v>VIGENTE</v>
      </c>
      <c r="F256" s="190" t="str">
        <f t="shared" ca="1" si="27"/>
        <v>OK</v>
      </c>
      <c r="G256" s="193" t="s">
        <v>1306</v>
      </c>
      <c r="H256" s="191" t="s">
        <v>2746</v>
      </c>
      <c r="I256" s="191" t="s">
        <v>2748</v>
      </c>
      <c r="J256" s="1871" t="s">
        <v>2588</v>
      </c>
      <c r="K256" s="998" t="s">
        <v>2752</v>
      </c>
      <c r="L256" s="163"/>
      <c r="M256" s="163"/>
      <c r="N256" s="163"/>
      <c r="O256" s="164"/>
      <c r="P256" s="164"/>
      <c r="Q256" s="164"/>
      <c r="R256" s="164"/>
    </row>
    <row r="257" spans="1:18" s="156" customFormat="1" ht="45">
      <c r="A257" s="1228" t="s">
        <v>1643</v>
      </c>
      <c r="B257" s="691" t="s">
        <v>2760</v>
      </c>
      <c r="C257" s="688">
        <v>42618</v>
      </c>
      <c r="D257" s="689">
        <v>46266</v>
      </c>
      <c r="E257" s="689" t="str">
        <f t="shared" ca="1" si="26"/>
        <v>VIGENTE</v>
      </c>
      <c r="F257" s="689" t="str">
        <f t="shared" ca="1" si="27"/>
        <v>OK</v>
      </c>
      <c r="G257" s="691" t="s">
        <v>1306</v>
      </c>
      <c r="H257" s="1202" t="s">
        <v>5094</v>
      </c>
      <c r="I257" s="1202" t="s">
        <v>2759</v>
      </c>
      <c r="J257" s="1198" t="s">
        <v>4669</v>
      </c>
      <c r="K257" s="1072" t="s">
        <v>5095</v>
      </c>
      <c r="L257" s="163"/>
      <c r="M257" s="163"/>
      <c r="N257" s="163"/>
      <c r="O257" s="164"/>
      <c r="P257" s="164"/>
      <c r="Q257" s="164"/>
      <c r="R257" s="164"/>
    </row>
    <row r="258" spans="1:18" s="156" customFormat="1" ht="60" customHeight="1">
      <c r="A258" s="1227" t="s">
        <v>1633</v>
      </c>
      <c r="B258" s="188" t="s">
        <v>2750</v>
      </c>
      <c r="C258" s="685">
        <v>42628</v>
      </c>
      <c r="D258" s="190">
        <v>44440</v>
      </c>
      <c r="E258" s="190" t="str">
        <f t="shared" ca="1" si="26"/>
        <v>CADUCADO</v>
      </c>
      <c r="F258" s="190" t="str">
        <f t="shared" ca="1" si="27"/>
        <v>ALERTA</v>
      </c>
      <c r="G258" s="188" t="s">
        <v>1306</v>
      </c>
      <c r="H258" s="686" t="s">
        <v>2749</v>
      </c>
      <c r="I258" s="686" t="s">
        <v>2751</v>
      </c>
      <c r="J258" s="191" t="s">
        <v>54</v>
      </c>
      <c r="K258" s="1000">
        <v>11126695</v>
      </c>
      <c r="L258" s="163"/>
      <c r="M258" s="163"/>
      <c r="N258" s="163"/>
      <c r="O258" s="164"/>
      <c r="P258" s="164"/>
      <c r="Q258" s="164"/>
      <c r="R258" s="164"/>
    </row>
    <row r="259" spans="1:18" s="168" customFormat="1">
      <c r="A259" s="1227" t="s">
        <v>1633</v>
      </c>
      <c r="B259" s="188" t="s">
        <v>2718</v>
      </c>
      <c r="C259" s="685">
        <v>42628</v>
      </c>
      <c r="D259" s="190">
        <v>46266</v>
      </c>
      <c r="E259" s="190" t="str">
        <f ca="1">IF(D259&lt;=$T$2,"CADUCADO","VIGENTE")</f>
        <v>VIGENTE</v>
      </c>
      <c r="F259" s="190" t="str">
        <f ca="1">IF($T$2&gt;=(EDATE(D259,-4)),"ALERTA","OK")</f>
        <v>OK</v>
      </c>
      <c r="G259" s="188" t="s">
        <v>1304</v>
      </c>
      <c r="H259" s="191" t="s">
        <v>2717</v>
      </c>
      <c r="I259" s="192" t="s">
        <v>2719</v>
      </c>
      <c r="J259" s="192" t="s">
        <v>2720</v>
      </c>
      <c r="K259" s="998" t="s">
        <v>2754</v>
      </c>
      <c r="L259" s="163"/>
      <c r="M259" s="163"/>
      <c r="N259" s="163"/>
      <c r="O259" s="163"/>
      <c r="P259" s="163"/>
      <c r="Q259" s="163"/>
      <c r="R259" s="163"/>
    </row>
    <row r="260" spans="1:18" s="156" customFormat="1" ht="30">
      <c r="A260" s="1227" t="s">
        <v>1633</v>
      </c>
      <c r="B260" s="188" t="s">
        <v>2756</v>
      </c>
      <c r="C260" s="685">
        <v>42628</v>
      </c>
      <c r="D260" s="190">
        <v>46266</v>
      </c>
      <c r="E260" s="190" t="str">
        <f t="shared" ca="1" si="26"/>
        <v>VIGENTE</v>
      </c>
      <c r="F260" s="190" t="str">
        <f t="shared" ca="1" si="27"/>
        <v>OK</v>
      </c>
      <c r="G260" s="188" t="s">
        <v>1305</v>
      </c>
      <c r="H260" s="686" t="s">
        <v>2757</v>
      </c>
      <c r="I260" s="686" t="s">
        <v>2758</v>
      </c>
      <c r="J260" s="191" t="s">
        <v>4566</v>
      </c>
      <c r="K260" s="998" t="s">
        <v>5213</v>
      </c>
      <c r="L260" s="163"/>
      <c r="M260" s="163"/>
      <c r="N260" s="163"/>
      <c r="O260" s="164"/>
      <c r="P260" s="164"/>
      <c r="Q260" s="164"/>
      <c r="R260" s="164"/>
    </row>
    <row r="261" spans="1:18" s="168" customFormat="1" ht="30">
      <c r="A261" s="1242" t="s">
        <v>1635</v>
      </c>
      <c r="B261" s="235" t="s">
        <v>2761</v>
      </c>
      <c r="C261" s="692">
        <v>42654</v>
      </c>
      <c r="D261" s="234">
        <v>46296</v>
      </c>
      <c r="E261" s="234" t="str">
        <f t="shared" ca="1" si="26"/>
        <v>VIGENTE</v>
      </c>
      <c r="F261" s="234" t="str">
        <f t="shared" ca="1" si="27"/>
        <v>OK</v>
      </c>
      <c r="G261" s="235" t="s">
        <v>1305</v>
      </c>
      <c r="H261" s="693" t="s">
        <v>5113</v>
      </c>
      <c r="I261" s="1249"/>
      <c r="J261" s="235"/>
      <c r="K261" s="1001"/>
      <c r="L261" s="163"/>
      <c r="M261" s="163"/>
      <c r="N261" s="163"/>
      <c r="O261" s="163"/>
      <c r="P261" s="163"/>
      <c r="Q261" s="163"/>
      <c r="R261" s="163"/>
    </row>
    <row r="262" spans="1:18" s="168" customFormat="1" ht="30">
      <c r="A262" s="1227" t="s">
        <v>1634</v>
      </c>
      <c r="B262" s="188" t="s">
        <v>2762</v>
      </c>
      <c r="C262" s="685">
        <v>42654</v>
      </c>
      <c r="D262" s="190">
        <v>46296</v>
      </c>
      <c r="E262" s="190" t="str">
        <f t="shared" ca="1" si="26"/>
        <v>VIGENTE</v>
      </c>
      <c r="F262" s="190" t="str">
        <f t="shared" ca="1" si="27"/>
        <v>OK</v>
      </c>
      <c r="G262" s="188" t="s">
        <v>1305</v>
      </c>
      <c r="H262" s="686" t="s">
        <v>2765</v>
      </c>
      <c r="I262" s="686" t="s">
        <v>2768</v>
      </c>
      <c r="J262" s="191" t="s">
        <v>2707</v>
      </c>
      <c r="K262" s="1000">
        <v>10745154</v>
      </c>
      <c r="L262" s="163"/>
      <c r="M262" s="163"/>
      <c r="N262" s="163"/>
      <c r="O262" s="163"/>
      <c r="P262" s="163"/>
      <c r="Q262" s="163"/>
      <c r="R262" s="163"/>
    </row>
    <row r="263" spans="1:18" s="168" customFormat="1" ht="30">
      <c r="A263" s="1227" t="s">
        <v>1634</v>
      </c>
      <c r="B263" s="188" t="s">
        <v>2763</v>
      </c>
      <c r="C263" s="685">
        <v>42654</v>
      </c>
      <c r="D263" s="190">
        <v>46296</v>
      </c>
      <c r="E263" s="190" t="str">
        <f t="shared" ca="1" si="26"/>
        <v>VIGENTE</v>
      </c>
      <c r="F263" s="190" t="str">
        <f t="shared" ca="1" si="27"/>
        <v>OK</v>
      </c>
      <c r="G263" s="188" t="s">
        <v>1305</v>
      </c>
      <c r="H263" s="686" t="s">
        <v>2766</v>
      </c>
      <c r="I263" s="686" t="s">
        <v>2768</v>
      </c>
      <c r="J263" s="191" t="s">
        <v>2707</v>
      </c>
      <c r="K263" s="1000">
        <v>10745162</v>
      </c>
      <c r="L263" s="163"/>
      <c r="M263" s="163"/>
      <c r="N263" s="163"/>
      <c r="O263" s="163"/>
      <c r="P263" s="163"/>
      <c r="Q263" s="163"/>
      <c r="R263" s="163"/>
    </row>
    <row r="264" spans="1:18" s="168" customFormat="1" ht="30">
      <c r="A264" s="1227" t="s">
        <v>1634</v>
      </c>
      <c r="B264" s="188" t="s">
        <v>2764</v>
      </c>
      <c r="C264" s="685">
        <v>42654</v>
      </c>
      <c r="D264" s="190">
        <v>46296</v>
      </c>
      <c r="E264" s="190" t="str">
        <f t="shared" ca="1" si="26"/>
        <v>VIGENTE</v>
      </c>
      <c r="F264" s="190" t="str">
        <f t="shared" ca="1" si="27"/>
        <v>OK</v>
      </c>
      <c r="G264" s="188" t="s">
        <v>1305</v>
      </c>
      <c r="H264" s="686" t="s">
        <v>2767</v>
      </c>
      <c r="I264" s="686" t="s">
        <v>2769</v>
      </c>
      <c r="J264" s="191" t="s">
        <v>2770</v>
      </c>
      <c r="K264" s="1000">
        <v>11142577</v>
      </c>
      <c r="L264" s="163"/>
      <c r="M264" s="163"/>
      <c r="N264" s="163"/>
      <c r="O264" s="163"/>
      <c r="P264" s="163"/>
      <c r="Q264" s="163"/>
      <c r="R264" s="163"/>
    </row>
    <row r="265" spans="1:18" s="168" customFormat="1" ht="30">
      <c r="A265" s="1227" t="s">
        <v>1633</v>
      </c>
      <c r="B265" s="188" t="s">
        <v>2806</v>
      </c>
      <c r="C265" s="685">
        <v>42685</v>
      </c>
      <c r="D265" s="190">
        <v>46327</v>
      </c>
      <c r="E265" s="190" t="str">
        <f t="shared" ca="1" si="26"/>
        <v>VIGENTE</v>
      </c>
      <c r="F265" s="190" t="str">
        <f t="shared" ca="1" si="27"/>
        <v>OK</v>
      </c>
      <c r="G265" s="188" t="s">
        <v>1304</v>
      </c>
      <c r="H265" s="686" t="s">
        <v>2807</v>
      </c>
      <c r="I265" s="686" t="s">
        <v>2808</v>
      </c>
      <c r="J265" s="191" t="s">
        <v>2485</v>
      </c>
      <c r="K265" s="1000">
        <v>3110249</v>
      </c>
      <c r="L265" s="163"/>
      <c r="M265" s="163"/>
      <c r="N265" s="163"/>
      <c r="O265" s="163"/>
      <c r="P265" s="163"/>
      <c r="Q265" s="163"/>
      <c r="R265" s="163"/>
    </row>
    <row r="266" spans="1:18" s="168" customFormat="1" ht="30">
      <c r="A266" s="1227" t="s">
        <v>1633</v>
      </c>
      <c r="B266" s="188" t="s">
        <v>2780</v>
      </c>
      <c r="C266" s="685">
        <v>42685</v>
      </c>
      <c r="D266" s="190">
        <v>46327</v>
      </c>
      <c r="E266" s="190" t="str">
        <f t="shared" ca="1" si="26"/>
        <v>VIGENTE</v>
      </c>
      <c r="F266" s="190" t="str">
        <f t="shared" ca="1" si="27"/>
        <v>OK</v>
      </c>
      <c r="G266" s="188" t="s">
        <v>1305</v>
      </c>
      <c r="H266" s="686" t="s">
        <v>2781</v>
      </c>
      <c r="I266" s="686" t="s">
        <v>2782</v>
      </c>
      <c r="J266" s="191" t="s">
        <v>2778</v>
      </c>
      <c r="K266" s="998" t="s">
        <v>2783</v>
      </c>
      <c r="L266" s="163"/>
      <c r="M266" s="163"/>
      <c r="N266" s="163"/>
      <c r="O266" s="163"/>
      <c r="P266" s="163"/>
      <c r="Q266" s="163"/>
      <c r="R266" s="163"/>
    </row>
    <row r="267" spans="1:18" s="168" customFormat="1" ht="27.75" customHeight="1">
      <c r="A267" s="1227" t="s">
        <v>1633</v>
      </c>
      <c r="B267" s="188" t="s">
        <v>2776</v>
      </c>
      <c r="C267" s="685">
        <v>42685</v>
      </c>
      <c r="D267" s="190">
        <v>46327</v>
      </c>
      <c r="E267" s="190" t="str">
        <f t="shared" ca="1" si="26"/>
        <v>VIGENTE</v>
      </c>
      <c r="F267" s="190" t="str">
        <f t="shared" ca="1" si="27"/>
        <v>OK</v>
      </c>
      <c r="G267" s="188" t="s">
        <v>1305</v>
      </c>
      <c r="H267" s="686" t="s">
        <v>2775</v>
      </c>
      <c r="I267" s="686" t="s">
        <v>2777</v>
      </c>
      <c r="J267" s="191" t="s">
        <v>2778</v>
      </c>
      <c r="K267" s="998" t="s">
        <v>2779</v>
      </c>
      <c r="L267" s="163"/>
      <c r="M267" s="163"/>
      <c r="N267" s="163"/>
      <c r="O267" s="163"/>
      <c r="P267" s="163"/>
      <c r="Q267" s="163"/>
      <c r="R267" s="163"/>
    </row>
    <row r="268" spans="1:18" s="168" customFormat="1" ht="27.75" customHeight="1">
      <c r="A268" s="1228" t="s">
        <v>1642</v>
      </c>
      <c r="B268" s="687" t="s">
        <v>2789</v>
      </c>
      <c r="C268" s="688">
        <v>42685</v>
      </c>
      <c r="D268" s="689">
        <v>46327</v>
      </c>
      <c r="E268" s="689" t="str">
        <f t="shared" ca="1" si="26"/>
        <v>VIGENTE</v>
      </c>
      <c r="F268" s="689" t="str">
        <f t="shared" ca="1" si="27"/>
        <v>OK</v>
      </c>
      <c r="G268" s="687" t="s">
        <v>1305</v>
      </c>
      <c r="H268" s="1202" t="s">
        <v>2788</v>
      </c>
      <c r="I268" s="1202" t="s">
        <v>2790</v>
      </c>
      <c r="J268" s="1202" t="s">
        <v>2791</v>
      </c>
      <c r="K268" s="1072" t="s">
        <v>5199</v>
      </c>
      <c r="L268" s="163"/>
      <c r="M268" s="163"/>
      <c r="N268" s="163"/>
      <c r="O268" s="163"/>
      <c r="P268" s="163"/>
      <c r="Q268" s="163"/>
      <c r="R268" s="163"/>
    </row>
    <row r="269" spans="1:18" s="168" customFormat="1" ht="45.75" customHeight="1">
      <c r="A269" s="1228" t="s">
        <v>1642</v>
      </c>
      <c r="B269" s="687" t="s">
        <v>2792</v>
      </c>
      <c r="C269" s="688">
        <v>42685</v>
      </c>
      <c r="D269" s="689">
        <v>46356</v>
      </c>
      <c r="E269" s="689" t="str">
        <f t="shared" ca="1" si="26"/>
        <v>VIGENTE</v>
      </c>
      <c r="F269" s="689" t="str">
        <f t="shared" ca="1" si="27"/>
        <v>OK</v>
      </c>
      <c r="G269" s="687" t="s">
        <v>1305</v>
      </c>
      <c r="H269" s="1202" t="s">
        <v>4159</v>
      </c>
      <c r="I269" s="1202" t="s">
        <v>2793</v>
      </c>
      <c r="J269" s="1202" t="s">
        <v>2794</v>
      </c>
      <c r="K269" s="1072" t="s">
        <v>2795</v>
      </c>
      <c r="L269" s="163"/>
      <c r="M269" s="163"/>
      <c r="N269" s="163"/>
      <c r="O269" s="163"/>
      <c r="P269" s="163"/>
      <c r="Q269" s="163"/>
      <c r="R269" s="163"/>
    </row>
    <row r="270" spans="1:18" s="168" customFormat="1" ht="42" customHeight="1">
      <c r="A270" s="1227" t="s">
        <v>1633</v>
      </c>
      <c r="B270" s="188" t="s">
        <v>2797</v>
      </c>
      <c r="C270" s="685">
        <v>42695</v>
      </c>
      <c r="D270" s="190">
        <v>46327</v>
      </c>
      <c r="E270" s="190" t="str">
        <f t="shared" ca="1" si="26"/>
        <v>VIGENTE</v>
      </c>
      <c r="F270" s="190" t="str">
        <f t="shared" ca="1" si="27"/>
        <v>OK</v>
      </c>
      <c r="G270" s="188" t="s">
        <v>1304</v>
      </c>
      <c r="H270" s="191" t="s">
        <v>2796</v>
      </c>
      <c r="I270" s="191" t="s">
        <v>2798</v>
      </c>
      <c r="J270" s="191" t="s">
        <v>2799</v>
      </c>
      <c r="K270" s="998" t="s">
        <v>2800</v>
      </c>
      <c r="L270" s="163"/>
      <c r="M270" s="163"/>
      <c r="N270" s="163"/>
      <c r="O270" s="163"/>
      <c r="P270" s="163"/>
      <c r="Q270" s="163"/>
      <c r="R270" s="163"/>
    </row>
    <row r="271" spans="1:18" s="168" customFormat="1" ht="30">
      <c r="A271" s="1228" t="s">
        <v>1642</v>
      </c>
      <c r="B271" s="687" t="s">
        <v>2835</v>
      </c>
      <c r="C271" s="688">
        <v>42726</v>
      </c>
      <c r="D271" s="689">
        <v>46387</v>
      </c>
      <c r="E271" s="689" t="str">
        <f t="shared" ca="1" si="26"/>
        <v>VIGENTE</v>
      </c>
      <c r="F271" s="689" t="str">
        <f t="shared" ca="1" si="27"/>
        <v>OK</v>
      </c>
      <c r="G271" s="687" t="s">
        <v>1306</v>
      </c>
      <c r="H271" s="1202" t="s">
        <v>2836</v>
      </c>
      <c r="I271" s="1202" t="s">
        <v>2837</v>
      </c>
      <c r="J271" s="1202" t="s">
        <v>5167</v>
      </c>
      <c r="K271" s="1072" t="s">
        <v>5168</v>
      </c>
      <c r="L271" s="163"/>
      <c r="M271" s="163"/>
      <c r="N271" s="163"/>
      <c r="O271" s="163"/>
      <c r="P271" s="163"/>
      <c r="Q271" s="163"/>
      <c r="R271" s="163"/>
    </row>
    <row r="272" spans="1:18" s="168" customFormat="1" ht="30">
      <c r="A272" s="1228" t="s">
        <v>1643</v>
      </c>
      <c r="B272" s="687" t="s">
        <v>2829</v>
      </c>
      <c r="C272" s="688">
        <v>41265</v>
      </c>
      <c r="D272" s="689">
        <v>46387</v>
      </c>
      <c r="E272" s="689" t="str">
        <f t="shared" ca="1" si="26"/>
        <v>VIGENTE</v>
      </c>
      <c r="F272" s="689" t="str">
        <f t="shared" ca="1" si="27"/>
        <v>OK</v>
      </c>
      <c r="G272" s="687" t="s">
        <v>1306</v>
      </c>
      <c r="H272" s="1202" t="s">
        <v>2828</v>
      </c>
      <c r="I272" s="1202" t="s">
        <v>2830</v>
      </c>
      <c r="J272" s="1202" t="s">
        <v>2831</v>
      </c>
      <c r="K272" s="1072" t="s">
        <v>2832</v>
      </c>
      <c r="L272" s="163"/>
      <c r="M272" s="163"/>
      <c r="N272" s="163"/>
      <c r="O272" s="163"/>
      <c r="P272" s="163"/>
      <c r="Q272" s="163"/>
      <c r="R272" s="163"/>
    </row>
    <row r="273" spans="1:92" s="168" customFormat="1" ht="45">
      <c r="A273" s="1228" t="s">
        <v>1643</v>
      </c>
      <c r="B273" s="687" t="s">
        <v>2823</v>
      </c>
      <c r="C273" s="688">
        <v>42726</v>
      </c>
      <c r="D273" s="689">
        <v>46387</v>
      </c>
      <c r="E273" s="689" t="str">
        <f t="shared" ca="1" si="26"/>
        <v>VIGENTE</v>
      </c>
      <c r="F273" s="689" t="str">
        <f t="shared" ca="1" si="27"/>
        <v>OK</v>
      </c>
      <c r="G273" s="687" t="s">
        <v>1306</v>
      </c>
      <c r="H273" s="1202" t="s">
        <v>2824</v>
      </c>
      <c r="I273" s="1202" t="s">
        <v>2825</v>
      </c>
      <c r="J273" s="1202" t="s">
        <v>2826</v>
      </c>
      <c r="K273" s="1072" t="s">
        <v>2827</v>
      </c>
      <c r="L273" s="163"/>
      <c r="M273" s="163"/>
      <c r="N273" s="163"/>
      <c r="O273" s="163"/>
      <c r="P273" s="163"/>
      <c r="Q273" s="163"/>
      <c r="R273" s="163"/>
    </row>
    <row r="274" spans="1:92" s="168" customFormat="1" ht="45">
      <c r="A274" s="1227" t="s">
        <v>1633</v>
      </c>
      <c r="B274" s="188" t="s">
        <v>2833</v>
      </c>
      <c r="C274" s="685">
        <v>42726</v>
      </c>
      <c r="D274" s="190">
        <v>46387</v>
      </c>
      <c r="E274" s="190" t="str">
        <f t="shared" ca="1" si="26"/>
        <v>VIGENTE</v>
      </c>
      <c r="F274" s="190" t="str">
        <f t="shared" ca="1" si="27"/>
        <v>OK</v>
      </c>
      <c r="G274" s="188" t="s">
        <v>1305</v>
      </c>
      <c r="H274" s="191" t="s">
        <v>5164</v>
      </c>
      <c r="I274" s="191" t="s">
        <v>2834</v>
      </c>
      <c r="J274" s="1206" t="s">
        <v>5165</v>
      </c>
      <c r="K274" s="998" t="s">
        <v>5166</v>
      </c>
      <c r="L274" s="163"/>
      <c r="M274" s="163"/>
      <c r="N274" s="163"/>
      <c r="O274" s="163"/>
      <c r="P274" s="163"/>
      <c r="Q274" s="163"/>
      <c r="R274" s="163"/>
    </row>
    <row r="275" spans="1:92" s="168" customFormat="1" ht="45">
      <c r="A275" s="1228" t="s">
        <v>1643</v>
      </c>
      <c r="B275" s="687" t="s">
        <v>4183</v>
      </c>
      <c r="C275" s="688">
        <v>42726</v>
      </c>
      <c r="D275" s="689">
        <v>46387</v>
      </c>
      <c r="E275" s="689" t="str">
        <f t="shared" ca="1" si="26"/>
        <v>VIGENTE</v>
      </c>
      <c r="F275" s="689" t="str">
        <f t="shared" ca="1" si="27"/>
        <v>OK</v>
      </c>
      <c r="G275" s="687" t="s">
        <v>1306</v>
      </c>
      <c r="H275" s="1202" t="s">
        <v>4509</v>
      </c>
      <c r="I275" s="1202" t="s">
        <v>2918</v>
      </c>
      <c r="J275" s="1202" t="s">
        <v>4510</v>
      </c>
      <c r="K275" s="1201" t="s">
        <v>4511</v>
      </c>
      <c r="L275" s="163"/>
      <c r="M275" s="163"/>
      <c r="N275" s="163"/>
      <c r="O275" s="163"/>
      <c r="P275" s="163"/>
      <c r="Q275" s="163"/>
      <c r="R275" s="163"/>
    </row>
    <row r="276" spans="1:92" s="168" customFormat="1" ht="45">
      <c r="A276" s="1228" t="s">
        <v>1643</v>
      </c>
      <c r="B276" s="687" t="s">
        <v>4184</v>
      </c>
      <c r="C276" s="688">
        <v>42726</v>
      </c>
      <c r="D276" s="689">
        <v>46387</v>
      </c>
      <c r="E276" s="689" t="str">
        <f t="shared" ca="1" si="26"/>
        <v>VIGENTE</v>
      </c>
      <c r="F276" s="689" t="str">
        <f t="shared" ca="1" si="27"/>
        <v>OK</v>
      </c>
      <c r="G276" s="687" t="s">
        <v>1306</v>
      </c>
      <c r="H276" s="1202" t="s">
        <v>4506</v>
      </c>
      <c r="I276" s="1202" t="s">
        <v>2917</v>
      </c>
      <c r="J276" s="1202" t="s">
        <v>4507</v>
      </c>
      <c r="K276" s="1201" t="s">
        <v>4508</v>
      </c>
      <c r="L276" s="163"/>
      <c r="M276" s="163"/>
      <c r="N276" s="163"/>
      <c r="O276" s="163"/>
      <c r="P276" s="163"/>
      <c r="Q276" s="163"/>
      <c r="R276" s="163"/>
    </row>
    <row r="277" spans="1:92" s="168" customFormat="1" ht="45">
      <c r="A277" s="1227" t="s">
        <v>1633</v>
      </c>
      <c r="B277" s="188" t="s">
        <v>2880</v>
      </c>
      <c r="C277" s="685">
        <v>42731</v>
      </c>
      <c r="D277" s="190">
        <v>46387</v>
      </c>
      <c r="E277" s="190" t="str">
        <f t="shared" ca="1" si="26"/>
        <v>VIGENTE</v>
      </c>
      <c r="F277" s="190" t="str">
        <f t="shared" ca="1" si="27"/>
        <v>OK</v>
      </c>
      <c r="G277" s="188" t="s">
        <v>1305</v>
      </c>
      <c r="H277" s="191" t="s">
        <v>2877</v>
      </c>
      <c r="I277" s="191" t="s">
        <v>2878</v>
      </c>
      <c r="J277" s="193" t="s">
        <v>1631</v>
      </c>
      <c r="K277" s="998" t="s">
        <v>2879</v>
      </c>
      <c r="L277" s="163"/>
      <c r="M277" s="163"/>
      <c r="N277" s="163"/>
      <c r="O277" s="163"/>
      <c r="P277" s="163"/>
      <c r="Q277" s="163"/>
      <c r="R277" s="163"/>
    </row>
    <row r="278" spans="1:92" s="168" customFormat="1" ht="45" customHeight="1">
      <c r="A278" s="1227" t="s">
        <v>1633</v>
      </c>
      <c r="B278" s="188" t="s">
        <v>2884</v>
      </c>
      <c r="C278" s="685">
        <v>42731</v>
      </c>
      <c r="D278" s="190">
        <v>46387</v>
      </c>
      <c r="E278" s="190" t="str">
        <f t="shared" ca="1" si="26"/>
        <v>VIGENTE</v>
      </c>
      <c r="F278" s="190" t="str">
        <f t="shared" ca="1" si="27"/>
        <v>OK</v>
      </c>
      <c r="G278" s="188" t="s">
        <v>1304</v>
      </c>
      <c r="H278" s="191" t="s">
        <v>2881</v>
      </c>
      <c r="I278" s="191" t="s">
        <v>2882</v>
      </c>
      <c r="J278" s="193" t="s">
        <v>5144</v>
      </c>
      <c r="K278" s="998" t="s">
        <v>5157</v>
      </c>
      <c r="L278" s="163"/>
      <c r="M278" s="163"/>
      <c r="N278" s="163"/>
      <c r="O278" s="163"/>
      <c r="P278" s="163"/>
      <c r="Q278" s="163"/>
      <c r="R278" s="163"/>
    </row>
    <row r="279" spans="1:92" s="168" customFormat="1" ht="50.25" customHeight="1">
      <c r="A279" s="1228" t="s">
        <v>1643</v>
      </c>
      <c r="B279" s="687" t="s">
        <v>2915</v>
      </c>
      <c r="C279" s="688">
        <v>42731</v>
      </c>
      <c r="D279" s="689">
        <v>46387</v>
      </c>
      <c r="E279" s="689" t="str">
        <f t="shared" ca="1" si="26"/>
        <v>VIGENTE</v>
      </c>
      <c r="F279" s="689" t="str">
        <f t="shared" ca="1" si="27"/>
        <v>OK</v>
      </c>
      <c r="G279" s="687" t="s">
        <v>1305</v>
      </c>
      <c r="H279" s="1202" t="s">
        <v>5160</v>
      </c>
      <c r="I279" s="1202" t="s">
        <v>5158</v>
      </c>
      <c r="J279" s="1202" t="s">
        <v>5159</v>
      </c>
      <c r="K279" s="1072" t="s">
        <v>5708</v>
      </c>
      <c r="L279" s="163"/>
      <c r="M279" s="163"/>
      <c r="N279" s="163"/>
      <c r="O279" s="163"/>
      <c r="P279" s="163"/>
      <c r="Q279" s="163"/>
      <c r="R279" s="163"/>
    </row>
    <row r="280" spans="1:92" s="878" customFormat="1" ht="45">
      <c r="A280" s="1227" t="s">
        <v>1633</v>
      </c>
      <c r="B280" s="188" t="s">
        <v>2920</v>
      </c>
      <c r="C280" s="685">
        <v>42731</v>
      </c>
      <c r="D280" s="190">
        <v>46387</v>
      </c>
      <c r="E280" s="190" t="str">
        <f ca="1">IF(D280&lt;=$T$2,"CADUCADO","VIGENTE")</f>
        <v>VIGENTE</v>
      </c>
      <c r="F280" s="190" t="str">
        <f ca="1">IF($T$2&gt;=(EDATE(D280,-4)),"ALERTA","OK")</f>
        <v>OK</v>
      </c>
      <c r="G280" s="188" t="s">
        <v>1305</v>
      </c>
      <c r="H280" s="191" t="s">
        <v>2919</v>
      </c>
      <c r="I280" s="191" t="s">
        <v>2921</v>
      </c>
      <c r="J280" s="191" t="s">
        <v>5151</v>
      </c>
      <c r="K280" s="1580" t="s">
        <v>5152</v>
      </c>
      <c r="L280" s="1876"/>
      <c r="M280" s="1876"/>
      <c r="N280" s="1876"/>
      <c r="O280" s="1876"/>
      <c r="P280" s="1876"/>
      <c r="Q280" s="1876"/>
      <c r="R280" s="163"/>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row>
    <row r="281" spans="1:92" s="168" customFormat="1" ht="54.75" customHeight="1">
      <c r="A281" s="1242" t="s">
        <v>1635</v>
      </c>
      <c r="B281" s="235" t="s">
        <v>2885</v>
      </c>
      <c r="C281" s="692">
        <v>42731</v>
      </c>
      <c r="D281" s="234">
        <v>46387</v>
      </c>
      <c r="E281" s="234" t="str">
        <f t="shared" ca="1" si="26"/>
        <v>VIGENTE</v>
      </c>
      <c r="F281" s="234" t="str">
        <f t="shared" ca="1" si="27"/>
        <v>OK</v>
      </c>
      <c r="G281" s="235" t="s">
        <v>1304</v>
      </c>
      <c r="H281" s="1230" t="s">
        <v>5135</v>
      </c>
      <c r="I281" s="1230" t="s">
        <v>5136</v>
      </c>
      <c r="J281" s="233"/>
      <c r="K281" s="999"/>
      <c r="L281" s="163"/>
      <c r="M281" s="163"/>
      <c r="N281" s="163"/>
      <c r="O281" s="163"/>
      <c r="P281" s="163"/>
      <c r="Q281" s="163"/>
      <c r="R281" s="163"/>
    </row>
    <row r="282" spans="1:92" s="168" customFormat="1" ht="54.75" customHeight="1">
      <c r="A282" s="1227" t="s">
        <v>1634</v>
      </c>
      <c r="B282" s="188" t="s">
        <v>2904</v>
      </c>
      <c r="C282" s="685">
        <v>42731</v>
      </c>
      <c r="D282" s="190">
        <v>46387</v>
      </c>
      <c r="E282" s="190" t="str">
        <f t="shared" ca="1" si="26"/>
        <v>VIGENTE</v>
      </c>
      <c r="F282" s="190" t="str">
        <f t="shared" ca="1" si="27"/>
        <v>OK</v>
      </c>
      <c r="G282" s="188" t="s">
        <v>1304</v>
      </c>
      <c r="H282" s="686" t="s">
        <v>2886</v>
      </c>
      <c r="I282" s="686" t="s">
        <v>2898</v>
      </c>
      <c r="J282" s="188" t="s">
        <v>5144</v>
      </c>
      <c r="K282" s="1580" t="s">
        <v>5143</v>
      </c>
      <c r="L282" s="163"/>
      <c r="M282" s="163"/>
      <c r="N282" s="163"/>
      <c r="O282" s="163"/>
      <c r="P282" s="163"/>
      <c r="Q282" s="163"/>
      <c r="R282" s="163"/>
    </row>
    <row r="283" spans="1:92" s="168" customFormat="1" ht="30">
      <c r="A283" s="1227" t="s">
        <v>1634</v>
      </c>
      <c r="B283" s="188" t="s">
        <v>2905</v>
      </c>
      <c r="C283" s="685">
        <v>42731</v>
      </c>
      <c r="D283" s="190">
        <v>46387</v>
      </c>
      <c r="E283" s="190" t="str">
        <f t="shared" ca="1" si="26"/>
        <v>VIGENTE</v>
      </c>
      <c r="F283" s="190" t="str">
        <f t="shared" ca="1" si="27"/>
        <v>OK</v>
      </c>
      <c r="G283" s="188" t="s">
        <v>1304</v>
      </c>
      <c r="H283" s="686" t="s">
        <v>2887</v>
      </c>
      <c r="I283" s="686" t="s">
        <v>2898</v>
      </c>
      <c r="J283" s="188" t="s">
        <v>5145</v>
      </c>
      <c r="K283" s="1580" t="s">
        <v>5146</v>
      </c>
      <c r="L283" s="163"/>
      <c r="M283" s="163"/>
      <c r="N283" s="163"/>
      <c r="O283" s="163"/>
      <c r="P283" s="163"/>
      <c r="Q283" s="163"/>
      <c r="R283" s="163"/>
    </row>
    <row r="284" spans="1:92" s="168" customFormat="1" ht="30">
      <c r="A284" s="1227" t="s">
        <v>1634</v>
      </c>
      <c r="B284" s="188" t="s">
        <v>2906</v>
      </c>
      <c r="C284" s="685">
        <v>42731</v>
      </c>
      <c r="D284" s="190">
        <v>46387</v>
      </c>
      <c r="E284" s="190" t="str">
        <f t="shared" ca="1" si="26"/>
        <v>VIGENTE</v>
      </c>
      <c r="F284" s="190" t="str">
        <f t="shared" ca="1" si="27"/>
        <v>OK</v>
      </c>
      <c r="G284" s="188" t="s">
        <v>1304</v>
      </c>
      <c r="H284" s="686" t="s">
        <v>2888</v>
      </c>
      <c r="I284" s="686" t="s">
        <v>2899</v>
      </c>
      <c r="J284" s="188" t="s">
        <v>2912</v>
      </c>
      <c r="K284" s="1580" t="s">
        <v>2894</v>
      </c>
      <c r="L284" s="163"/>
      <c r="M284" s="163"/>
      <c r="N284" s="163"/>
      <c r="O284" s="163"/>
      <c r="P284" s="163"/>
      <c r="Q284" s="163"/>
      <c r="R284" s="163"/>
    </row>
    <row r="285" spans="1:92" s="168" customFormat="1" ht="30" customHeight="1">
      <c r="A285" s="1227" t="s">
        <v>1634</v>
      </c>
      <c r="B285" s="188" t="s">
        <v>2907</v>
      </c>
      <c r="C285" s="685">
        <v>42731</v>
      </c>
      <c r="D285" s="190">
        <v>46387</v>
      </c>
      <c r="E285" s="190" t="str">
        <f t="shared" ca="1" si="26"/>
        <v>VIGENTE</v>
      </c>
      <c r="F285" s="190" t="str">
        <f t="shared" ca="1" si="27"/>
        <v>OK</v>
      </c>
      <c r="G285" s="188" t="s">
        <v>1304</v>
      </c>
      <c r="H285" s="686" t="s">
        <v>2889</v>
      </c>
      <c r="I285" s="686" t="s">
        <v>2900</v>
      </c>
      <c r="J285" s="188" t="s">
        <v>5148</v>
      </c>
      <c r="K285" s="1580" t="s">
        <v>5147</v>
      </c>
      <c r="L285" s="163"/>
      <c r="M285" s="163"/>
      <c r="N285" s="163"/>
      <c r="O285" s="163"/>
      <c r="P285" s="163"/>
      <c r="Q285" s="163"/>
      <c r="R285" s="163"/>
    </row>
    <row r="286" spans="1:92" s="168" customFormat="1" ht="29.25" customHeight="1">
      <c r="A286" s="1227" t="s">
        <v>1634</v>
      </c>
      <c r="B286" s="188" t="s">
        <v>2908</v>
      </c>
      <c r="C286" s="685">
        <v>42731</v>
      </c>
      <c r="D286" s="190">
        <v>46387</v>
      </c>
      <c r="E286" s="190" t="str">
        <f t="shared" ca="1" si="26"/>
        <v>VIGENTE</v>
      </c>
      <c r="F286" s="190" t="str">
        <f t="shared" ca="1" si="27"/>
        <v>OK</v>
      </c>
      <c r="G286" s="188" t="s">
        <v>1304</v>
      </c>
      <c r="H286" s="686" t="s">
        <v>2890</v>
      </c>
      <c r="I286" s="686" t="s">
        <v>2900</v>
      </c>
      <c r="J286" s="188" t="s">
        <v>2913</v>
      </c>
      <c r="K286" s="1580" t="s">
        <v>2895</v>
      </c>
      <c r="L286" s="163"/>
      <c r="M286" s="163"/>
      <c r="N286" s="163"/>
      <c r="O286" s="163"/>
      <c r="P286" s="163"/>
      <c r="Q286" s="163"/>
      <c r="R286" s="163"/>
    </row>
    <row r="287" spans="1:92" s="168" customFormat="1" ht="31.5" customHeight="1">
      <c r="A287" s="1227" t="s">
        <v>1634</v>
      </c>
      <c r="B287" s="188" t="s">
        <v>2909</v>
      </c>
      <c r="C287" s="685">
        <v>42731</v>
      </c>
      <c r="D287" s="190">
        <v>46387</v>
      </c>
      <c r="E287" s="190" t="str">
        <f t="shared" ca="1" si="26"/>
        <v>VIGENTE</v>
      </c>
      <c r="F287" s="190" t="str">
        <f t="shared" ca="1" si="27"/>
        <v>OK</v>
      </c>
      <c r="G287" s="188" t="s">
        <v>1304</v>
      </c>
      <c r="H287" s="686" t="s">
        <v>2893</v>
      </c>
      <c r="I287" s="686" t="s">
        <v>2901</v>
      </c>
      <c r="J287" s="188" t="s">
        <v>2883</v>
      </c>
      <c r="K287" s="1580" t="s">
        <v>2896</v>
      </c>
      <c r="L287" s="163"/>
      <c r="M287" s="163"/>
      <c r="N287" s="163"/>
      <c r="O287" s="163"/>
      <c r="P287" s="163"/>
      <c r="Q287" s="163"/>
      <c r="R287" s="163"/>
    </row>
    <row r="288" spans="1:92" s="168" customFormat="1" ht="28.5" customHeight="1">
      <c r="A288" s="1227" t="s">
        <v>1634</v>
      </c>
      <c r="B288" s="188" t="s">
        <v>2910</v>
      </c>
      <c r="C288" s="685">
        <v>42731</v>
      </c>
      <c r="D288" s="190">
        <v>46387</v>
      </c>
      <c r="E288" s="190" t="str">
        <f t="shared" ca="1" si="26"/>
        <v>VIGENTE</v>
      </c>
      <c r="F288" s="190" t="str">
        <f t="shared" ca="1" si="27"/>
        <v>OK</v>
      </c>
      <c r="G288" s="188" t="s">
        <v>1304</v>
      </c>
      <c r="H288" s="686" t="s">
        <v>2891</v>
      </c>
      <c r="I288" s="686" t="s">
        <v>2902</v>
      </c>
      <c r="J288" s="188" t="s">
        <v>5149</v>
      </c>
      <c r="K288" s="1580" t="s">
        <v>5150</v>
      </c>
      <c r="L288" s="163"/>
      <c r="M288" s="163"/>
      <c r="N288" s="163"/>
      <c r="O288" s="163"/>
      <c r="P288" s="163"/>
      <c r="Q288" s="163"/>
      <c r="R288" s="163"/>
    </row>
    <row r="289" spans="1:18" s="168" customFormat="1" ht="33" customHeight="1">
      <c r="A289" s="1227" t="s">
        <v>1634</v>
      </c>
      <c r="B289" s="188" t="s">
        <v>2911</v>
      </c>
      <c r="C289" s="685">
        <v>42731</v>
      </c>
      <c r="D289" s="190">
        <v>46387</v>
      </c>
      <c r="E289" s="190" t="str">
        <f t="shared" ca="1" si="26"/>
        <v>VIGENTE</v>
      </c>
      <c r="F289" s="190" t="str">
        <f t="shared" ca="1" si="27"/>
        <v>OK</v>
      </c>
      <c r="G289" s="188" t="s">
        <v>1304</v>
      </c>
      <c r="H289" s="686" t="s">
        <v>2892</v>
      </c>
      <c r="I289" s="686" t="s">
        <v>2903</v>
      </c>
      <c r="J289" s="188" t="s">
        <v>2914</v>
      </c>
      <c r="K289" s="1580" t="s">
        <v>2897</v>
      </c>
      <c r="L289" s="163"/>
      <c r="M289" s="163"/>
      <c r="N289" s="163"/>
      <c r="O289" s="163"/>
      <c r="P289" s="163"/>
      <c r="Q289" s="163"/>
      <c r="R289" s="163"/>
    </row>
    <row r="290" spans="1:18" s="168" customFormat="1" ht="33" customHeight="1">
      <c r="A290" s="1227" t="s">
        <v>1634</v>
      </c>
      <c r="B290" s="188" t="s">
        <v>5133</v>
      </c>
      <c r="C290" s="685">
        <v>42731</v>
      </c>
      <c r="D290" s="190">
        <v>46387</v>
      </c>
      <c r="E290" s="190" t="str">
        <f ca="1">IF(D290&lt;=$T$2,"CADUCADO","VIGENTE")</f>
        <v>VIGENTE</v>
      </c>
      <c r="F290" s="190" t="str">
        <f ca="1">IF($T$2&gt;=(EDATE(D290,-4)),"ALERTA","OK")</f>
        <v>OK</v>
      </c>
      <c r="G290" s="188" t="s">
        <v>1304</v>
      </c>
      <c r="H290" s="686" t="s">
        <v>5137</v>
      </c>
      <c r="I290" s="686" t="s">
        <v>5139</v>
      </c>
      <c r="J290" s="188" t="s">
        <v>2500</v>
      </c>
      <c r="K290" s="998" t="s">
        <v>5141</v>
      </c>
      <c r="L290" s="163"/>
      <c r="M290" s="163"/>
      <c r="N290" s="163"/>
      <c r="O290" s="163"/>
      <c r="P290" s="163"/>
      <c r="Q290" s="163"/>
      <c r="R290" s="163"/>
    </row>
    <row r="291" spans="1:18" s="168" customFormat="1" ht="33.75" customHeight="1">
      <c r="A291" s="1227" t="s">
        <v>1634</v>
      </c>
      <c r="B291" s="188" t="s">
        <v>5134</v>
      </c>
      <c r="C291" s="685">
        <v>42731</v>
      </c>
      <c r="D291" s="190">
        <v>46387</v>
      </c>
      <c r="E291" s="190" t="str">
        <f ca="1">IF(D291&lt;=$T$2,"CADUCADO","VIGENTE")</f>
        <v>VIGENTE</v>
      </c>
      <c r="F291" s="190" t="str">
        <f ca="1">IF($T$2&gt;=(EDATE(D291,-4)),"ALERTA","OK")</f>
        <v>OK</v>
      </c>
      <c r="G291" s="188" t="s">
        <v>1304</v>
      </c>
      <c r="H291" s="686" t="s">
        <v>5138</v>
      </c>
      <c r="I291" s="686" t="s">
        <v>5140</v>
      </c>
      <c r="J291" s="188" t="s">
        <v>2500</v>
      </c>
      <c r="K291" s="998" t="s">
        <v>5142</v>
      </c>
      <c r="L291" s="163"/>
      <c r="M291" s="163"/>
      <c r="N291" s="163"/>
      <c r="O291" s="163"/>
      <c r="P291" s="163"/>
      <c r="Q291" s="163"/>
      <c r="R291" s="163"/>
    </row>
    <row r="292" spans="1:18" s="168" customFormat="1" ht="33.75" customHeight="1">
      <c r="A292" s="1228" t="s">
        <v>1643</v>
      </c>
      <c r="B292" s="687" t="s">
        <v>2924</v>
      </c>
      <c r="C292" s="688">
        <v>42745</v>
      </c>
      <c r="D292" s="689">
        <v>44562</v>
      </c>
      <c r="E292" s="689" t="str">
        <f t="shared" ref="E292:E301" ca="1" si="28">IF(D292&lt;=$T$2,"CADUCADO","VIGENTE")</f>
        <v>CADUCADO</v>
      </c>
      <c r="F292" s="689" t="str">
        <f t="shared" ref="F292:F301" ca="1" si="29">IF($T$2&gt;=(EDATE(D292,-4)),"ALERTA","OK")</f>
        <v>ALERTA</v>
      </c>
      <c r="G292" s="687" t="s">
        <v>1306</v>
      </c>
      <c r="H292" s="690" t="s">
        <v>4516</v>
      </c>
      <c r="I292" s="690" t="s">
        <v>2925</v>
      </c>
      <c r="J292" s="687" t="s">
        <v>4514</v>
      </c>
      <c r="K292" s="1201" t="s">
        <v>4517</v>
      </c>
      <c r="L292" s="163"/>
      <c r="M292" s="163"/>
      <c r="N292" s="163"/>
      <c r="O292" s="163"/>
      <c r="P292" s="163"/>
      <c r="Q292" s="163"/>
      <c r="R292" s="163"/>
    </row>
    <row r="293" spans="1:18" s="168" customFormat="1" ht="60" customHeight="1">
      <c r="A293" s="1228" t="s">
        <v>1643</v>
      </c>
      <c r="B293" s="687" t="s">
        <v>2922</v>
      </c>
      <c r="C293" s="688">
        <v>42745</v>
      </c>
      <c r="D293" s="689">
        <v>44562</v>
      </c>
      <c r="E293" s="689" t="str">
        <f t="shared" ca="1" si="28"/>
        <v>CADUCADO</v>
      </c>
      <c r="F293" s="689" t="str">
        <f t="shared" ca="1" si="29"/>
        <v>ALERTA</v>
      </c>
      <c r="G293" s="687" t="s">
        <v>1306</v>
      </c>
      <c r="H293" s="690" t="s">
        <v>4513</v>
      </c>
      <c r="I293" s="690" t="s">
        <v>2923</v>
      </c>
      <c r="J293" s="687" t="s">
        <v>4514</v>
      </c>
      <c r="K293" s="1072" t="s">
        <v>4515</v>
      </c>
      <c r="L293" s="163"/>
      <c r="M293" s="163"/>
      <c r="N293" s="163"/>
      <c r="O293" s="163"/>
      <c r="P293" s="163"/>
      <c r="Q293" s="163"/>
      <c r="R293" s="163"/>
    </row>
    <row r="294" spans="1:18" s="168" customFormat="1" ht="55.5" customHeight="1">
      <c r="A294" s="1228" t="s">
        <v>1643</v>
      </c>
      <c r="B294" s="687" t="s">
        <v>2937</v>
      </c>
      <c r="C294" s="688">
        <v>42765</v>
      </c>
      <c r="D294" s="689">
        <v>46418</v>
      </c>
      <c r="E294" s="689" t="str">
        <f t="shared" ca="1" si="28"/>
        <v>VIGENTE</v>
      </c>
      <c r="F294" s="689" t="str">
        <f t="shared" ca="1" si="29"/>
        <v>OK</v>
      </c>
      <c r="G294" s="687" t="s">
        <v>1305</v>
      </c>
      <c r="H294" s="690" t="s">
        <v>4614</v>
      </c>
      <c r="I294" s="690" t="s">
        <v>4615</v>
      </c>
      <c r="J294" s="687" t="s">
        <v>4550</v>
      </c>
      <c r="K294" s="1072" t="s">
        <v>4616</v>
      </c>
      <c r="L294" s="163"/>
      <c r="M294" s="163"/>
      <c r="N294" s="163"/>
      <c r="O294" s="163"/>
      <c r="P294" s="163"/>
      <c r="Q294" s="163"/>
      <c r="R294" s="163"/>
    </row>
    <row r="295" spans="1:18" s="168" customFormat="1" ht="57.75" customHeight="1">
      <c r="A295" s="1228" t="s">
        <v>1643</v>
      </c>
      <c r="B295" s="687" t="s">
        <v>2930</v>
      </c>
      <c r="C295" s="688">
        <v>42765</v>
      </c>
      <c r="D295" s="689">
        <v>44562</v>
      </c>
      <c r="E295" s="689" t="str">
        <f t="shared" ca="1" si="28"/>
        <v>CADUCADO</v>
      </c>
      <c r="F295" s="689" t="str">
        <f t="shared" ca="1" si="29"/>
        <v>ALERTA</v>
      </c>
      <c r="G295" s="687" t="s">
        <v>1305</v>
      </c>
      <c r="H295" s="690" t="s">
        <v>4500</v>
      </c>
      <c r="I295" s="690" t="s">
        <v>2931</v>
      </c>
      <c r="J295" s="687" t="s">
        <v>4501</v>
      </c>
      <c r="K295" s="1072" t="s">
        <v>4502</v>
      </c>
      <c r="L295" s="163"/>
      <c r="M295" s="163"/>
      <c r="N295" s="163"/>
      <c r="O295" s="163"/>
      <c r="P295" s="163"/>
      <c r="Q295" s="163"/>
      <c r="R295" s="163"/>
    </row>
    <row r="296" spans="1:18" s="168" customFormat="1" ht="60" customHeight="1">
      <c r="A296" s="1228" t="s">
        <v>1643</v>
      </c>
      <c r="B296" s="687" t="s">
        <v>2927</v>
      </c>
      <c r="C296" s="688">
        <v>42765</v>
      </c>
      <c r="D296" s="689">
        <v>46388</v>
      </c>
      <c r="E296" s="689" t="str">
        <f t="shared" ca="1" si="28"/>
        <v>VIGENTE</v>
      </c>
      <c r="F296" s="689" t="str">
        <f t="shared" ca="1" si="29"/>
        <v>OK</v>
      </c>
      <c r="G296" s="687" t="s">
        <v>1305</v>
      </c>
      <c r="H296" s="690" t="s">
        <v>4497</v>
      </c>
      <c r="I296" s="690" t="s">
        <v>2928</v>
      </c>
      <c r="J296" s="687" t="s">
        <v>4498</v>
      </c>
      <c r="K296" s="1072" t="s">
        <v>4499</v>
      </c>
      <c r="L296" s="163"/>
      <c r="M296" s="163"/>
      <c r="N296" s="163"/>
      <c r="O296" s="163"/>
      <c r="P296" s="163"/>
      <c r="Q296" s="163"/>
      <c r="R296" s="163"/>
    </row>
    <row r="297" spans="1:18" s="168" customFormat="1" ht="51.75" customHeight="1">
      <c r="A297" s="1227" t="s">
        <v>1633</v>
      </c>
      <c r="B297" s="188" t="s">
        <v>2926</v>
      </c>
      <c r="C297" s="685">
        <v>42765</v>
      </c>
      <c r="D297" s="190">
        <v>44562</v>
      </c>
      <c r="E297" s="190" t="str">
        <f t="shared" ca="1" si="28"/>
        <v>CADUCADO</v>
      </c>
      <c r="F297" s="190" t="str">
        <f t="shared" ca="1" si="29"/>
        <v>ALERTA</v>
      </c>
      <c r="G297" s="188" t="s">
        <v>1305</v>
      </c>
      <c r="H297" s="686" t="s">
        <v>4664</v>
      </c>
      <c r="I297" s="686" t="s">
        <v>4212</v>
      </c>
      <c r="J297" s="188" t="s">
        <v>4665</v>
      </c>
      <c r="K297" s="998" t="s">
        <v>4666</v>
      </c>
      <c r="L297" s="163"/>
      <c r="M297" s="163"/>
      <c r="N297" s="163"/>
      <c r="O297" s="163"/>
      <c r="P297" s="163"/>
      <c r="Q297" s="163"/>
      <c r="R297" s="163"/>
    </row>
    <row r="298" spans="1:18" s="168" customFormat="1" ht="60" customHeight="1">
      <c r="A298" s="1228" t="s">
        <v>1643</v>
      </c>
      <c r="B298" s="687" t="s">
        <v>2932</v>
      </c>
      <c r="C298" s="688">
        <v>42765</v>
      </c>
      <c r="D298" s="689">
        <v>46418</v>
      </c>
      <c r="E298" s="689" t="str">
        <f t="shared" ca="1" si="28"/>
        <v>VIGENTE</v>
      </c>
      <c r="F298" s="689" t="str">
        <f t="shared" ca="1" si="29"/>
        <v>OK</v>
      </c>
      <c r="G298" s="687" t="s">
        <v>1305</v>
      </c>
      <c r="H298" s="690" t="s">
        <v>4610</v>
      </c>
      <c r="I298" s="690" t="s">
        <v>4611</v>
      </c>
      <c r="J298" s="691" t="s">
        <v>4203</v>
      </c>
      <c r="K298" s="1072" t="s">
        <v>4996</v>
      </c>
      <c r="L298" s="163"/>
      <c r="M298" s="163"/>
      <c r="N298" s="163"/>
      <c r="O298" s="163"/>
      <c r="P298" s="163"/>
      <c r="Q298" s="163"/>
      <c r="R298" s="163"/>
    </row>
    <row r="299" spans="1:18" s="168" customFormat="1" ht="60" customHeight="1">
      <c r="A299" s="1250" t="s">
        <v>1642</v>
      </c>
      <c r="B299" s="1147" t="s">
        <v>2947</v>
      </c>
      <c r="C299" s="1251">
        <v>42772</v>
      </c>
      <c r="D299" s="1148">
        <v>46446</v>
      </c>
      <c r="E299" s="1148" t="str">
        <f t="shared" ca="1" si="28"/>
        <v>VIGENTE</v>
      </c>
      <c r="F299" s="1148" t="str">
        <f t="shared" ca="1" si="29"/>
        <v>OK</v>
      </c>
      <c r="G299" s="1147" t="s">
        <v>1305</v>
      </c>
      <c r="H299" s="1252" t="s">
        <v>2938</v>
      </c>
      <c r="I299" s="1252" t="s">
        <v>2939</v>
      </c>
      <c r="J299" s="1147" t="s">
        <v>5131</v>
      </c>
      <c r="K299" s="1253" t="s">
        <v>5132</v>
      </c>
      <c r="L299" s="163"/>
      <c r="M299" s="163"/>
      <c r="N299" s="163"/>
      <c r="O299" s="163"/>
      <c r="P299" s="163"/>
      <c r="Q299" s="163"/>
      <c r="R299" s="163"/>
    </row>
    <row r="300" spans="1:18" s="168" customFormat="1" ht="60" customHeight="1">
      <c r="A300" s="1228" t="s">
        <v>1643</v>
      </c>
      <c r="B300" s="687" t="s">
        <v>2940</v>
      </c>
      <c r="C300" s="688">
        <v>42782</v>
      </c>
      <c r="D300" s="689">
        <v>46419</v>
      </c>
      <c r="E300" s="689" t="str">
        <f t="shared" ca="1" si="28"/>
        <v>VIGENTE</v>
      </c>
      <c r="F300" s="689" t="str">
        <f t="shared" ca="1" si="29"/>
        <v>OK</v>
      </c>
      <c r="G300" s="687" t="s">
        <v>1305</v>
      </c>
      <c r="H300" s="690" t="s">
        <v>5219</v>
      </c>
      <c r="I300" s="690" t="s">
        <v>2941</v>
      </c>
      <c r="J300" s="687" t="s">
        <v>5220</v>
      </c>
      <c r="K300" s="1072" t="s">
        <v>5441</v>
      </c>
      <c r="L300" s="163"/>
      <c r="M300" s="163"/>
      <c r="N300" s="163"/>
      <c r="O300" s="163"/>
      <c r="P300" s="163"/>
      <c r="Q300" s="163"/>
      <c r="R300" s="163"/>
    </row>
    <row r="301" spans="1:18" s="168" customFormat="1" ht="60" customHeight="1">
      <c r="A301" s="1228" t="s">
        <v>1643</v>
      </c>
      <c r="B301" s="687" t="s">
        <v>2949</v>
      </c>
      <c r="C301" s="688">
        <v>42782</v>
      </c>
      <c r="D301" s="689">
        <v>46081</v>
      </c>
      <c r="E301" s="689" t="str">
        <f t="shared" ca="1" si="28"/>
        <v>VIGENTE</v>
      </c>
      <c r="F301" s="689" t="str">
        <f t="shared" ca="1" si="29"/>
        <v>OK</v>
      </c>
      <c r="G301" s="687" t="s">
        <v>1305</v>
      </c>
      <c r="H301" s="690" t="s">
        <v>2948</v>
      </c>
      <c r="I301" s="690" t="s">
        <v>2950</v>
      </c>
      <c r="J301" s="687" t="s">
        <v>3277</v>
      </c>
      <c r="K301" s="1072" t="s">
        <v>5117</v>
      </c>
      <c r="L301" s="163"/>
      <c r="M301" s="163"/>
      <c r="N301" s="163"/>
      <c r="O301" s="163"/>
      <c r="P301" s="163"/>
      <c r="Q301" s="163"/>
      <c r="R301" s="163"/>
    </row>
    <row r="302" spans="1:18" s="168" customFormat="1" ht="42" customHeight="1">
      <c r="A302" s="1227" t="s">
        <v>1633</v>
      </c>
      <c r="B302" s="188" t="s">
        <v>2942</v>
      </c>
      <c r="C302" s="685">
        <v>42782</v>
      </c>
      <c r="D302" s="190">
        <v>46446</v>
      </c>
      <c r="E302" s="190" t="str">
        <f t="shared" ref="E302:E310" ca="1" si="30">IF(D302&lt;=$T$2,"CADUCADO","VIGENTE")</f>
        <v>VIGENTE</v>
      </c>
      <c r="F302" s="190" t="str">
        <f t="shared" ref="F302:F310" ca="1" si="31">IF($T$2&gt;=(EDATE(D302,-4)),"ALERTA","OK")</f>
        <v>OK</v>
      </c>
      <c r="G302" s="188" t="s">
        <v>1306</v>
      </c>
      <c r="H302" s="686" t="s">
        <v>2943</v>
      </c>
      <c r="I302" s="686" t="s">
        <v>2944</v>
      </c>
      <c r="J302" s="193" t="s">
        <v>2945</v>
      </c>
      <c r="K302" s="998" t="s">
        <v>2946</v>
      </c>
      <c r="L302" s="163"/>
      <c r="M302" s="163"/>
      <c r="N302" s="163"/>
      <c r="O302" s="163"/>
      <c r="P302" s="163"/>
      <c r="Q302" s="163"/>
      <c r="R302" s="163"/>
    </row>
    <row r="303" spans="1:18" s="168" customFormat="1" ht="42" customHeight="1">
      <c r="A303" s="1228" t="s">
        <v>1643</v>
      </c>
      <c r="B303" s="687" t="s">
        <v>2951</v>
      </c>
      <c r="C303" s="688">
        <v>42782</v>
      </c>
      <c r="D303" s="689">
        <v>44593</v>
      </c>
      <c r="E303" s="689" t="str">
        <f t="shared" ca="1" si="30"/>
        <v>CADUCADO</v>
      </c>
      <c r="F303" s="689" t="str">
        <f t="shared" ca="1" si="31"/>
        <v>ALERTA</v>
      </c>
      <c r="G303" s="687" t="s">
        <v>1305</v>
      </c>
      <c r="H303" s="690" t="s">
        <v>4612</v>
      </c>
      <c r="I303" s="690" t="s">
        <v>2952</v>
      </c>
      <c r="J303" s="691" t="s">
        <v>3717</v>
      </c>
      <c r="K303" s="1072" t="s">
        <v>4613</v>
      </c>
      <c r="L303" s="163"/>
      <c r="M303" s="163"/>
      <c r="N303" s="163"/>
      <c r="O303" s="163"/>
      <c r="P303" s="163"/>
      <c r="Q303" s="163"/>
      <c r="R303" s="163"/>
    </row>
    <row r="304" spans="1:18" s="168" customFormat="1" ht="63.75" customHeight="1">
      <c r="A304" s="1227" t="s">
        <v>1633</v>
      </c>
      <c r="B304" s="188" t="s">
        <v>2968</v>
      </c>
      <c r="C304" s="685">
        <v>42800</v>
      </c>
      <c r="D304" s="190">
        <v>44621</v>
      </c>
      <c r="E304" s="190" t="str">
        <f ca="1">IF(D304&lt;=$T$2,"CADUCADO","VIGENTE")</f>
        <v>CADUCADO</v>
      </c>
      <c r="F304" s="190" t="str">
        <f ca="1">IF($T$2&gt;=(EDATE(D304,-4)),"ALERTA","OK")</f>
        <v>ALERTA</v>
      </c>
      <c r="G304" s="188" t="s">
        <v>1305</v>
      </c>
      <c r="H304" s="686" t="s">
        <v>2966</v>
      </c>
      <c r="I304" s="686" t="s">
        <v>2969</v>
      </c>
      <c r="J304" s="188" t="s">
        <v>2970</v>
      </c>
      <c r="K304" s="998" t="s">
        <v>2971</v>
      </c>
      <c r="L304" s="163"/>
      <c r="M304" s="163"/>
      <c r="N304" s="163"/>
      <c r="O304" s="163"/>
      <c r="P304" s="163"/>
      <c r="Q304" s="163"/>
      <c r="R304" s="163"/>
    </row>
    <row r="305" spans="1:20" s="168" customFormat="1" ht="42" customHeight="1">
      <c r="A305" s="1227" t="s">
        <v>1633</v>
      </c>
      <c r="B305" s="188" t="s">
        <v>2962</v>
      </c>
      <c r="C305" s="685">
        <v>42800</v>
      </c>
      <c r="D305" s="190">
        <v>44621</v>
      </c>
      <c r="E305" s="190" t="str">
        <f ca="1">IF(D305&lt;=$T$2,"CADUCADO","VIGENTE")</f>
        <v>CADUCADO</v>
      </c>
      <c r="F305" s="190" t="str">
        <f ca="1">IF($T$2&gt;=(EDATE(D305,-4)),"ALERTA","OK")</f>
        <v>ALERTA</v>
      </c>
      <c r="G305" s="188" t="s">
        <v>1305</v>
      </c>
      <c r="H305" s="686" t="s">
        <v>2961</v>
      </c>
      <c r="I305" s="686" t="s">
        <v>2963</v>
      </c>
      <c r="J305" s="188" t="s">
        <v>2964</v>
      </c>
      <c r="K305" s="998" t="s">
        <v>2965</v>
      </c>
      <c r="L305" s="163"/>
      <c r="M305" s="163"/>
      <c r="N305" s="163"/>
      <c r="O305" s="163"/>
      <c r="P305" s="163"/>
      <c r="Q305" s="163"/>
      <c r="R305" s="163"/>
    </row>
    <row r="306" spans="1:20" s="168" customFormat="1" ht="57.75" customHeight="1">
      <c r="A306" s="1227" t="s">
        <v>1633</v>
      </c>
      <c r="B306" s="188" t="s">
        <v>2967</v>
      </c>
      <c r="C306" s="685">
        <v>42800</v>
      </c>
      <c r="D306" s="190">
        <v>46477</v>
      </c>
      <c r="E306" s="190" t="str">
        <f ca="1">IF(D306&lt;=$T$2,"CADUCADO","VIGENTE")</f>
        <v>VIGENTE</v>
      </c>
      <c r="F306" s="190" t="str">
        <f ca="1">IF($T$2&gt;=(EDATE(D306,-4)),"ALERTA","OK")</f>
        <v>OK</v>
      </c>
      <c r="G306" s="188" t="s">
        <v>1305</v>
      </c>
      <c r="H306" s="686" t="s">
        <v>4512</v>
      </c>
      <c r="I306" s="686" t="s">
        <v>4928</v>
      </c>
      <c r="J306" s="188" t="s">
        <v>5173</v>
      </c>
      <c r="K306" s="998" t="s">
        <v>5174</v>
      </c>
      <c r="L306" s="163"/>
      <c r="M306" s="163"/>
      <c r="N306" s="163"/>
      <c r="O306" s="163"/>
      <c r="P306" s="163"/>
      <c r="Q306" s="163"/>
      <c r="R306" s="163"/>
    </row>
    <row r="307" spans="1:20" s="168" customFormat="1" ht="47.25" customHeight="1">
      <c r="A307" s="1228" t="s">
        <v>1643</v>
      </c>
      <c r="B307" s="687" t="s">
        <v>2972</v>
      </c>
      <c r="C307" s="688">
        <v>42800</v>
      </c>
      <c r="D307" s="689">
        <v>46477</v>
      </c>
      <c r="E307" s="689" t="str">
        <f ca="1">IF(D307&lt;=$T$2,"CADUCADO","VIGENTE")</f>
        <v>VIGENTE</v>
      </c>
      <c r="F307" s="689" t="str">
        <f ca="1">IF($T$2&gt;=(EDATE(D307,-4)),"ALERTA","OK")</f>
        <v>OK</v>
      </c>
      <c r="G307" s="687" t="s">
        <v>1305</v>
      </c>
      <c r="H307" s="690" t="s">
        <v>5606</v>
      </c>
      <c r="I307" s="690" t="s">
        <v>4505</v>
      </c>
      <c r="J307" s="687" t="s">
        <v>5607</v>
      </c>
      <c r="K307" s="1072" t="s">
        <v>5608</v>
      </c>
      <c r="L307" s="163"/>
      <c r="M307" s="163"/>
      <c r="N307" s="163"/>
      <c r="O307" s="163"/>
      <c r="P307" s="163"/>
      <c r="Q307" s="163"/>
      <c r="R307" s="163"/>
    </row>
    <row r="308" spans="1:20" s="168" customFormat="1" ht="51" customHeight="1">
      <c r="A308" s="1227" t="s">
        <v>1633</v>
      </c>
      <c r="B308" s="188" t="s">
        <v>2959</v>
      </c>
      <c r="C308" s="685">
        <v>42800</v>
      </c>
      <c r="D308" s="190">
        <v>46477</v>
      </c>
      <c r="E308" s="190" t="str">
        <f t="shared" ca="1" si="30"/>
        <v>VIGENTE</v>
      </c>
      <c r="F308" s="190" t="str">
        <f t="shared" ca="1" si="31"/>
        <v>OK</v>
      </c>
      <c r="G308" s="188" t="s">
        <v>1305</v>
      </c>
      <c r="H308" s="686" t="s">
        <v>5170</v>
      </c>
      <c r="I308" s="877" t="s">
        <v>2960</v>
      </c>
      <c r="J308" s="188" t="s">
        <v>5171</v>
      </c>
      <c r="K308" s="998" t="s">
        <v>5172</v>
      </c>
      <c r="L308" s="163"/>
      <c r="M308" s="163"/>
      <c r="N308" s="163"/>
      <c r="O308" s="163"/>
      <c r="P308" s="163"/>
      <c r="Q308" s="163"/>
      <c r="R308" s="163"/>
      <c r="T308" s="168" t="s">
        <v>529</v>
      </c>
    </row>
    <row r="309" spans="1:20" s="168" customFormat="1" ht="39.75" customHeight="1">
      <c r="A309" s="1228" t="s">
        <v>1643</v>
      </c>
      <c r="B309" s="687" t="s">
        <v>2973</v>
      </c>
      <c r="C309" s="688">
        <v>42801</v>
      </c>
      <c r="D309" s="689">
        <v>44621</v>
      </c>
      <c r="E309" s="689" t="str">
        <f t="shared" ca="1" si="30"/>
        <v>CADUCADO</v>
      </c>
      <c r="F309" s="689" t="str">
        <f t="shared" ca="1" si="31"/>
        <v>ALERTA</v>
      </c>
      <c r="G309" s="687" t="s">
        <v>1305</v>
      </c>
      <c r="H309" s="690" t="s">
        <v>2974</v>
      </c>
      <c r="I309" s="1254" t="s">
        <v>2975</v>
      </c>
      <c r="J309" s="687" t="s">
        <v>2976</v>
      </c>
      <c r="K309" s="1072" t="s">
        <v>2977</v>
      </c>
      <c r="L309" s="163"/>
      <c r="M309" s="163"/>
      <c r="N309" s="163"/>
      <c r="O309" s="163"/>
      <c r="P309" s="163"/>
      <c r="Q309" s="163"/>
      <c r="R309" s="163"/>
    </row>
    <row r="310" spans="1:20" s="168" customFormat="1" ht="39.75" customHeight="1">
      <c r="A310" s="1228" t="s">
        <v>1643</v>
      </c>
      <c r="B310" s="687" t="s">
        <v>2986</v>
      </c>
      <c r="C310" s="688">
        <v>42810</v>
      </c>
      <c r="D310" s="689">
        <v>46477</v>
      </c>
      <c r="E310" s="689" t="str">
        <f t="shared" ca="1" si="30"/>
        <v>VIGENTE</v>
      </c>
      <c r="F310" s="689" t="str">
        <f t="shared" ca="1" si="31"/>
        <v>OK</v>
      </c>
      <c r="G310" s="687" t="s">
        <v>1307</v>
      </c>
      <c r="H310" s="690" t="s">
        <v>5161</v>
      </c>
      <c r="I310" s="1254" t="s">
        <v>5162</v>
      </c>
      <c r="J310" s="687" t="s">
        <v>5049</v>
      </c>
      <c r="K310" s="1072" t="s">
        <v>5163</v>
      </c>
      <c r="L310" s="163"/>
      <c r="M310" s="163"/>
      <c r="N310" s="163"/>
      <c r="O310" s="163"/>
      <c r="P310" s="163"/>
      <c r="Q310" s="163"/>
      <c r="R310" s="163"/>
    </row>
    <row r="311" spans="1:20" s="168" customFormat="1" ht="47.25" customHeight="1">
      <c r="A311" s="1227" t="s">
        <v>1633</v>
      </c>
      <c r="B311" s="188" t="s">
        <v>2990</v>
      </c>
      <c r="C311" s="685">
        <v>42828</v>
      </c>
      <c r="D311" s="190">
        <v>46478</v>
      </c>
      <c r="E311" s="190" t="str">
        <f t="shared" ref="E311:E318" ca="1" si="32">IF(D311&lt;=$T$2,"CADUCADO","VIGENTE")</f>
        <v>VIGENTE</v>
      </c>
      <c r="F311" s="190" t="str">
        <f t="shared" ref="F311:F318" ca="1" si="33">IF($T$2&gt;=(EDATE(D311,-4)),"ALERTA","OK")</f>
        <v>OK</v>
      </c>
      <c r="G311" s="188" t="s">
        <v>1305</v>
      </c>
      <c r="H311" s="686" t="s">
        <v>2989</v>
      </c>
      <c r="I311" s="686" t="s">
        <v>2991</v>
      </c>
      <c r="J311" s="188" t="s">
        <v>2992</v>
      </c>
      <c r="K311" s="998" t="s">
        <v>2993</v>
      </c>
      <c r="L311" s="163"/>
      <c r="M311" s="163"/>
      <c r="N311" s="163"/>
      <c r="O311" s="163"/>
      <c r="P311" s="163"/>
      <c r="Q311" s="163"/>
      <c r="R311" s="163"/>
    </row>
    <row r="312" spans="1:20" s="168" customFormat="1" ht="56.25" customHeight="1">
      <c r="A312" s="1228" t="s">
        <v>1642</v>
      </c>
      <c r="B312" s="687" t="s">
        <v>3000</v>
      </c>
      <c r="C312" s="688">
        <v>42828</v>
      </c>
      <c r="D312" s="689">
        <v>46478</v>
      </c>
      <c r="E312" s="689" t="str">
        <f t="shared" ca="1" si="32"/>
        <v>VIGENTE</v>
      </c>
      <c r="F312" s="689" t="str">
        <f t="shared" ca="1" si="33"/>
        <v>OK</v>
      </c>
      <c r="G312" s="687" t="s">
        <v>1305</v>
      </c>
      <c r="H312" s="690" t="s">
        <v>5202</v>
      </c>
      <c r="I312" s="690" t="s">
        <v>4744</v>
      </c>
      <c r="J312" s="687" t="s">
        <v>5203</v>
      </c>
      <c r="K312" s="1072" t="s">
        <v>5204</v>
      </c>
      <c r="L312" s="163"/>
      <c r="M312" s="163"/>
      <c r="N312" s="163"/>
      <c r="O312" s="163"/>
      <c r="P312" s="163"/>
      <c r="Q312" s="163"/>
      <c r="R312" s="163"/>
    </row>
    <row r="313" spans="1:20" s="168" customFormat="1" ht="43.5" customHeight="1">
      <c r="A313" s="1228" t="s">
        <v>1642</v>
      </c>
      <c r="B313" s="687" t="s">
        <v>2994</v>
      </c>
      <c r="C313" s="688">
        <v>42828</v>
      </c>
      <c r="D313" s="689">
        <v>46478</v>
      </c>
      <c r="E313" s="689" t="str">
        <f t="shared" ca="1" si="32"/>
        <v>VIGENTE</v>
      </c>
      <c r="F313" s="689" t="str">
        <f t="shared" ca="1" si="33"/>
        <v>OK</v>
      </c>
      <c r="G313" s="687" t="s">
        <v>1305</v>
      </c>
      <c r="H313" s="690" t="s">
        <v>4551</v>
      </c>
      <c r="I313" s="690" t="s">
        <v>4552</v>
      </c>
      <c r="J313" s="687" t="s">
        <v>536</v>
      </c>
      <c r="K313" s="1072" t="s">
        <v>4553</v>
      </c>
      <c r="L313" s="163"/>
      <c r="M313" s="163"/>
      <c r="N313" s="163"/>
      <c r="O313" s="163"/>
      <c r="P313" s="163"/>
      <c r="Q313" s="163"/>
      <c r="R313" s="163"/>
    </row>
    <row r="314" spans="1:20" s="168" customFormat="1" ht="43.5" customHeight="1">
      <c r="A314" s="1228" t="s">
        <v>1642</v>
      </c>
      <c r="B314" s="687" t="s">
        <v>2999</v>
      </c>
      <c r="C314" s="688">
        <v>42828</v>
      </c>
      <c r="D314" s="689">
        <v>46478</v>
      </c>
      <c r="E314" s="689" t="str">
        <f t="shared" ca="1" si="32"/>
        <v>VIGENTE</v>
      </c>
      <c r="F314" s="689" t="str">
        <f t="shared" ca="1" si="33"/>
        <v>OK</v>
      </c>
      <c r="G314" s="687" t="s">
        <v>1305</v>
      </c>
      <c r="H314" s="690" t="s">
        <v>4595</v>
      </c>
      <c r="I314" s="690" t="s">
        <v>4596</v>
      </c>
      <c r="J314" s="687" t="s">
        <v>4597</v>
      </c>
      <c r="K314" s="1072" t="s">
        <v>4990</v>
      </c>
      <c r="L314" s="163"/>
      <c r="M314" s="163"/>
      <c r="N314" s="163"/>
      <c r="O314" s="163"/>
      <c r="P314" s="163"/>
      <c r="Q314" s="163"/>
      <c r="R314" s="163"/>
    </row>
    <row r="315" spans="1:20" s="168" customFormat="1" ht="62.25" customHeight="1">
      <c r="A315" s="1227" t="s">
        <v>1633</v>
      </c>
      <c r="B315" s="188" t="s">
        <v>2995</v>
      </c>
      <c r="C315" s="685">
        <v>42829</v>
      </c>
      <c r="D315" s="190">
        <v>46478</v>
      </c>
      <c r="E315" s="190" t="str">
        <f t="shared" ca="1" si="32"/>
        <v>VIGENTE</v>
      </c>
      <c r="F315" s="190" t="str">
        <f t="shared" ca="1" si="33"/>
        <v>OK</v>
      </c>
      <c r="G315" s="188" t="s">
        <v>1305</v>
      </c>
      <c r="H315" s="686" t="s">
        <v>5210</v>
      </c>
      <c r="I315" s="686" t="s">
        <v>2996</v>
      </c>
      <c r="J315" s="188" t="s">
        <v>2997</v>
      </c>
      <c r="K315" s="998" t="s">
        <v>2998</v>
      </c>
      <c r="L315" s="163"/>
      <c r="M315" s="163"/>
      <c r="N315" s="163"/>
      <c r="O315" s="163"/>
      <c r="P315" s="163"/>
      <c r="Q315" s="163"/>
      <c r="R315" s="163"/>
    </row>
    <row r="316" spans="1:20" s="168" customFormat="1" ht="37.5" customHeight="1">
      <c r="A316" s="1227" t="s">
        <v>1633</v>
      </c>
      <c r="B316" s="188" t="s">
        <v>2987</v>
      </c>
      <c r="C316" s="685">
        <v>42829</v>
      </c>
      <c r="D316" s="190">
        <v>46478</v>
      </c>
      <c r="E316" s="190" t="str">
        <f t="shared" ca="1" si="32"/>
        <v>VIGENTE</v>
      </c>
      <c r="F316" s="190" t="str">
        <f t="shared" ca="1" si="33"/>
        <v>OK</v>
      </c>
      <c r="G316" s="188" t="s">
        <v>1305</v>
      </c>
      <c r="H316" s="686" t="s">
        <v>1524</v>
      </c>
      <c r="I316" s="877" t="s">
        <v>2988</v>
      </c>
      <c r="J316" s="188" t="s">
        <v>5200</v>
      </c>
      <c r="K316" s="998" t="s">
        <v>5201</v>
      </c>
      <c r="L316" s="163"/>
      <c r="M316" s="163"/>
      <c r="N316" s="163"/>
      <c r="O316" s="163"/>
      <c r="P316" s="163"/>
      <c r="Q316" s="163"/>
      <c r="R316" s="163"/>
    </row>
    <row r="317" spans="1:20" s="168" customFormat="1" ht="30" customHeight="1">
      <c r="A317" s="1227" t="s">
        <v>1633</v>
      </c>
      <c r="B317" s="188" t="s">
        <v>3001</v>
      </c>
      <c r="C317" s="685">
        <v>42829</v>
      </c>
      <c r="D317" s="190">
        <v>46478</v>
      </c>
      <c r="E317" s="190" t="str">
        <f t="shared" ca="1" si="32"/>
        <v>VIGENTE</v>
      </c>
      <c r="F317" s="190" t="str">
        <f t="shared" ca="1" si="33"/>
        <v>OK</v>
      </c>
      <c r="G317" s="188" t="s">
        <v>1305</v>
      </c>
      <c r="H317" s="686" t="s">
        <v>5205</v>
      </c>
      <c r="I317" s="877" t="s">
        <v>3002</v>
      </c>
      <c r="J317" s="188" t="s">
        <v>5206</v>
      </c>
      <c r="K317" s="998" t="s">
        <v>5207</v>
      </c>
      <c r="L317" s="163"/>
      <c r="M317" s="163"/>
      <c r="N317" s="163"/>
      <c r="O317" s="163"/>
      <c r="P317" s="163"/>
      <c r="Q317" s="163"/>
      <c r="R317" s="163"/>
    </row>
    <row r="318" spans="1:20" s="168" customFormat="1" ht="47.25" customHeight="1">
      <c r="A318" s="1227" t="s">
        <v>1633</v>
      </c>
      <c r="B318" s="188" t="s">
        <v>3003</v>
      </c>
      <c r="C318" s="685">
        <v>42829</v>
      </c>
      <c r="D318" s="190">
        <v>46478</v>
      </c>
      <c r="E318" s="190" t="str">
        <f t="shared" ca="1" si="32"/>
        <v>VIGENTE</v>
      </c>
      <c r="F318" s="190" t="str">
        <f t="shared" ca="1" si="33"/>
        <v>OK</v>
      </c>
      <c r="G318" s="188" t="s">
        <v>1305</v>
      </c>
      <c r="H318" s="686" t="s">
        <v>5208</v>
      </c>
      <c r="I318" s="877" t="s">
        <v>3004</v>
      </c>
      <c r="J318" s="188" t="s">
        <v>5206</v>
      </c>
      <c r="K318" s="998" t="s">
        <v>5209</v>
      </c>
      <c r="L318" s="163"/>
      <c r="M318" s="163"/>
      <c r="N318" s="163"/>
      <c r="O318" s="163"/>
      <c r="P318" s="163"/>
      <c r="Q318" s="163"/>
      <c r="R318" s="163"/>
    </row>
    <row r="319" spans="1:20" s="168" customFormat="1" ht="48" customHeight="1">
      <c r="A319" s="1261" t="s">
        <v>1635</v>
      </c>
      <c r="B319" s="1262" t="s">
        <v>3009</v>
      </c>
      <c r="C319" s="1263">
        <v>42863</v>
      </c>
      <c r="D319" s="1264">
        <v>46508</v>
      </c>
      <c r="E319" s="1264" t="str">
        <f t="shared" ref="E319:E326" ca="1" si="34">IF(D319&lt;=$T$2,"CADUCADO","VIGENTE")</f>
        <v>VIGENTE</v>
      </c>
      <c r="F319" s="1264" t="str">
        <f t="shared" ref="F319:F326" ca="1" si="35">IF($T$2&gt;=(EDATE(D319,-4)),"ALERTA","OK")</f>
        <v>OK</v>
      </c>
      <c r="G319" s="1262" t="s">
        <v>1304</v>
      </c>
      <c r="H319" s="1265" t="s">
        <v>5198</v>
      </c>
      <c r="I319" s="1265"/>
      <c r="J319" s="1266"/>
      <c r="K319" s="1267"/>
      <c r="L319" s="163"/>
      <c r="M319" s="163"/>
      <c r="N319" s="163"/>
      <c r="O319" s="163"/>
      <c r="P319" s="163"/>
      <c r="Q319" s="163"/>
      <c r="R319" s="163"/>
    </row>
    <row r="320" spans="1:20" s="636" customFormat="1" ht="46.5" customHeight="1">
      <c r="A320" s="1227" t="s">
        <v>1634</v>
      </c>
      <c r="B320" s="188" t="s">
        <v>3013</v>
      </c>
      <c r="C320" s="685">
        <v>42863</v>
      </c>
      <c r="D320" s="190">
        <v>46508</v>
      </c>
      <c r="E320" s="190" t="str">
        <f t="shared" ca="1" si="34"/>
        <v>VIGENTE</v>
      </c>
      <c r="F320" s="190" t="str">
        <f t="shared" ca="1" si="35"/>
        <v>OK</v>
      </c>
      <c r="G320" s="188" t="s">
        <v>1304</v>
      </c>
      <c r="H320" s="686" t="s">
        <v>3010</v>
      </c>
      <c r="I320" s="686" t="s">
        <v>3011</v>
      </c>
      <c r="J320" s="188" t="s">
        <v>3012</v>
      </c>
      <c r="K320" s="1000">
        <v>4663632</v>
      </c>
      <c r="L320" s="1885"/>
      <c r="M320" s="1885"/>
      <c r="N320" s="1885"/>
      <c r="O320" s="1885"/>
      <c r="P320" s="1885"/>
      <c r="Q320" s="1885"/>
      <c r="R320" s="1885"/>
    </row>
    <row r="321" spans="1:18" s="168" customFormat="1" ht="46.5" customHeight="1">
      <c r="A321" s="1227" t="s">
        <v>1634</v>
      </c>
      <c r="B321" s="188" t="s">
        <v>3014</v>
      </c>
      <c r="C321" s="685">
        <v>42863</v>
      </c>
      <c r="D321" s="190">
        <v>46508</v>
      </c>
      <c r="E321" s="190" t="str">
        <f t="shared" ca="1" si="34"/>
        <v>VIGENTE</v>
      </c>
      <c r="F321" s="190" t="str">
        <f t="shared" ca="1" si="35"/>
        <v>OK</v>
      </c>
      <c r="G321" s="188" t="s">
        <v>1304</v>
      </c>
      <c r="H321" s="686" t="s">
        <v>3015</v>
      </c>
      <c r="I321" s="686" t="s">
        <v>3016</v>
      </c>
      <c r="J321" s="188" t="s">
        <v>3017</v>
      </c>
      <c r="K321" s="1000">
        <v>20754765</v>
      </c>
      <c r="L321" s="163"/>
      <c r="M321" s="163"/>
      <c r="N321" s="163"/>
      <c r="O321" s="163"/>
      <c r="P321" s="163"/>
      <c r="Q321" s="163"/>
      <c r="R321" s="163"/>
    </row>
    <row r="322" spans="1:18" s="168" customFormat="1" ht="46.5" customHeight="1">
      <c r="A322" s="1227" t="s">
        <v>1634</v>
      </c>
      <c r="B322" s="188" t="s">
        <v>3018</v>
      </c>
      <c r="C322" s="685">
        <v>42863</v>
      </c>
      <c r="D322" s="190">
        <v>46508</v>
      </c>
      <c r="E322" s="190" t="str">
        <f t="shared" ca="1" si="34"/>
        <v>VIGENTE</v>
      </c>
      <c r="F322" s="190" t="str">
        <f t="shared" ca="1" si="35"/>
        <v>OK</v>
      </c>
      <c r="G322" s="188" t="s">
        <v>1304</v>
      </c>
      <c r="H322" s="686" t="s">
        <v>3019</v>
      </c>
      <c r="I322" s="686" t="s">
        <v>3020</v>
      </c>
      <c r="J322" s="188" t="s">
        <v>3021</v>
      </c>
      <c r="K322" s="1000">
        <v>20763071</v>
      </c>
      <c r="L322" s="163"/>
      <c r="M322" s="163"/>
      <c r="N322" s="163"/>
      <c r="O322" s="163"/>
      <c r="P322" s="163"/>
      <c r="Q322" s="163"/>
      <c r="R322" s="163"/>
    </row>
    <row r="323" spans="1:18" s="168" customFormat="1" ht="46.5" customHeight="1">
      <c r="A323" s="1227" t="s">
        <v>1634</v>
      </c>
      <c r="B323" s="188" t="s">
        <v>3022</v>
      </c>
      <c r="C323" s="685">
        <v>42863</v>
      </c>
      <c r="D323" s="190">
        <v>46508</v>
      </c>
      <c r="E323" s="190" t="str">
        <f t="shared" ca="1" si="34"/>
        <v>VIGENTE</v>
      </c>
      <c r="F323" s="190" t="str">
        <f t="shared" ca="1" si="35"/>
        <v>OK</v>
      </c>
      <c r="G323" s="188" t="s">
        <v>1304</v>
      </c>
      <c r="H323" s="686" t="s">
        <v>3023</v>
      </c>
      <c r="I323" s="686" t="s">
        <v>3024</v>
      </c>
      <c r="J323" s="188" t="s">
        <v>1801</v>
      </c>
      <c r="K323" s="1000">
        <v>20764337</v>
      </c>
      <c r="L323" s="163"/>
      <c r="M323" s="163"/>
      <c r="N323" s="163"/>
      <c r="O323" s="163"/>
      <c r="P323" s="163"/>
      <c r="Q323" s="163"/>
      <c r="R323" s="163"/>
    </row>
    <row r="324" spans="1:18" s="168" customFormat="1" ht="46.5" customHeight="1">
      <c r="A324" s="1227" t="s">
        <v>1633</v>
      </c>
      <c r="B324" s="188" t="s">
        <v>3040</v>
      </c>
      <c r="C324" s="685">
        <v>42863</v>
      </c>
      <c r="D324" s="190">
        <v>46508</v>
      </c>
      <c r="E324" s="190" t="str">
        <f ca="1">IF(D324&lt;=$T$2,"CADUCADO","VIGENTE")</f>
        <v>VIGENTE</v>
      </c>
      <c r="F324" s="190" t="str">
        <f ca="1">IF($T$2&gt;=(EDATE(D324,-4)),"ALERTA","OK")</f>
        <v>OK</v>
      </c>
      <c r="G324" s="188" t="s">
        <v>1304</v>
      </c>
      <c r="H324" s="686" t="s">
        <v>3039</v>
      </c>
      <c r="I324" s="686" t="s">
        <v>3041</v>
      </c>
      <c r="J324" s="188" t="s">
        <v>5211</v>
      </c>
      <c r="K324" s="998" t="s">
        <v>5212</v>
      </c>
      <c r="L324" s="163"/>
      <c r="M324" s="163"/>
      <c r="N324" s="163"/>
      <c r="O324" s="163"/>
      <c r="P324" s="163"/>
      <c r="Q324" s="163"/>
      <c r="R324" s="163"/>
    </row>
    <row r="325" spans="1:18" s="168" customFormat="1" ht="46.5" customHeight="1">
      <c r="A325" s="1255" t="s">
        <v>1633</v>
      </c>
      <c r="B325" s="1256" t="s">
        <v>3030</v>
      </c>
      <c r="C325" s="1257">
        <v>42863</v>
      </c>
      <c r="D325" s="1258">
        <v>46508</v>
      </c>
      <c r="E325" s="1258" t="str">
        <f ca="1">IF(D325&lt;=$T$2,"CADUCADO","VIGENTE")</f>
        <v>VIGENTE</v>
      </c>
      <c r="F325" s="1258" t="str">
        <f ca="1">IF($T$2&gt;=(EDATE(D325,-4)),"ALERTA","OK")</f>
        <v>OK</v>
      </c>
      <c r="G325" s="1256" t="s">
        <v>1305</v>
      </c>
      <c r="H325" s="1259" t="s">
        <v>3031</v>
      </c>
      <c r="I325" s="686" t="s">
        <v>3032</v>
      </c>
      <c r="J325" s="1256" t="s">
        <v>3033</v>
      </c>
      <c r="K325" s="1260" t="s">
        <v>3034</v>
      </c>
      <c r="L325" s="163"/>
      <c r="M325" s="163"/>
      <c r="N325" s="163"/>
      <c r="O325" s="163"/>
      <c r="P325" s="163"/>
      <c r="Q325" s="163"/>
      <c r="R325" s="163"/>
    </row>
    <row r="326" spans="1:18" s="168" customFormat="1" ht="46.5" customHeight="1">
      <c r="A326" s="1227" t="s">
        <v>1633</v>
      </c>
      <c r="B326" s="188" t="s">
        <v>3026</v>
      </c>
      <c r="C326" s="685">
        <v>42863</v>
      </c>
      <c r="D326" s="190">
        <v>46508</v>
      </c>
      <c r="E326" s="190" t="str">
        <f t="shared" ca="1" si="34"/>
        <v>VIGENTE</v>
      </c>
      <c r="F326" s="190" t="str">
        <f t="shared" ca="1" si="35"/>
        <v>OK</v>
      </c>
      <c r="G326" s="188" t="s">
        <v>1305</v>
      </c>
      <c r="H326" s="686" t="s">
        <v>3025</v>
      </c>
      <c r="I326" s="686" t="s">
        <v>3027</v>
      </c>
      <c r="J326" s="188" t="s">
        <v>3028</v>
      </c>
      <c r="K326" s="998" t="s">
        <v>3029</v>
      </c>
      <c r="L326" s="163"/>
      <c r="M326" s="163"/>
      <c r="N326" s="163"/>
      <c r="O326" s="163"/>
      <c r="P326" s="163"/>
      <c r="Q326" s="163"/>
      <c r="R326" s="163"/>
    </row>
    <row r="327" spans="1:18" s="168" customFormat="1" ht="46.5" customHeight="1">
      <c r="A327" s="1227" t="s">
        <v>1633</v>
      </c>
      <c r="B327" s="188" t="s">
        <v>3035</v>
      </c>
      <c r="C327" s="685">
        <v>42863</v>
      </c>
      <c r="D327" s="190">
        <v>46508</v>
      </c>
      <c r="E327" s="190" t="str">
        <f t="shared" ref="E327:E334" ca="1" si="36">IF(D327&lt;=$T$2,"CADUCADO","VIGENTE")</f>
        <v>VIGENTE</v>
      </c>
      <c r="F327" s="190" t="str">
        <f t="shared" ref="F327:F334" ca="1" si="37">IF($T$2&gt;=(EDATE(D327,-4)),"ALERTA","OK")</f>
        <v>OK</v>
      </c>
      <c r="G327" s="188" t="s">
        <v>1305</v>
      </c>
      <c r="H327" s="686" t="s">
        <v>3036</v>
      </c>
      <c r="I327" s="686" t="s">
        <v>3037</v>
      </c>
      <c r="J327" s="191" t="s">
        <v>3028</v>
      </c>
      <c r="K327" s="998" t="s">
        <v>3038</v>
      </c>
      <c r="L327" s="163"/>
      <c r="M327" s="163"/>
      <c r="N327" s="163"/>
      <c r="O327" s="163"/>
      <c r="P327" s="163"/>
      <c r="Q327" s="163"/>
      <c r="R327" s="163"/>
    </row>
    <row r="328" spans="1:18" s="168" customFormat="1" ht="46.5" customHeight="1">
      <c r="A328" s="1227" t="s">
        <v>1633</v>
      </c>
      <c r="B328" s="188" t="s">
        <v>3006</v>
      </c>
      <c r="C328" s="685">
        <v>42863</v>
      </c>
      <c r="D328" s="190">
        <v>46538</v>
      </c>
      <c r="E328" s="190" t="str">
        <f t="shared" ca="1" si="36"/>
        <v>VIGENTE</v>
      </c>
      <c r="F328" s="190" t="str">
        <f t="shared" ca="1" si="37"/>
        <v>OK</v>
      </c>
      <c r="G328" s="188" t="s">
        <v>1305</v>
      </c>
      <c r="H328" s="686" t="s">
        <v>1073</v>
      </c>
      <c r="I328" s="877" t="s">
        <v>3007</v>
      </c>
      <c r="J328" s="188" t="s">
        <v>5237</v>
      </c>
      <c r="K328" s="998" t="s">
        <v>5238</v>
      </c>
      <c r="L328" s="163"/>
      <c r="M328" s="163"/>
      <c r="N328" s="163"/>
      <c r="O328" s="163"/>
      <c r="P328" s="163"/>
      <c r="Q328" s="163"/>
      <c r="R328" s="163"/>
    </row>
    <row r="329" spans="1:18" s="168" customFormat="1" ht="46.5" customHeight="1">
      <c r="A329" s="1228" t="s">
        <v>1643</v>
      </c>
      <c r="B329" s="687" t="s">
        <v>3042</v>
      </c>
      <c r="C329" s="688">
        <v>42863</v>
      </c>
      <c r="D329" s="689">
        <v>44682</v>
      </c>
      <c r="E329" s="689" t="str">
        <f t="shared" ca="1" si="36"/>
        <v>CADUCADO</v>
      </c>
      <c r="F329" s="689" t="str">
        <f t="shared" ca="1" si="37"/>
        <v>ALERTA</v>
      </c>
      <c r="G329" s="687" t="s">
        <v>1306</v>
      </c>
      <c r="H329" s="690" t="s">
        <v>4604</v>
      </c>
      <c r="I329" s="690" t="s">
        <v>3043</v>
      </c>
      <c r="J329" s="687" t="s">
        <v>4605</v>
      </c>
      <c r="K329" s="1072" t="s">
        <v>4606</v>
      </c>
      <c r="L329" s="163"/>
      <c r="M329" s="163"/>
      <c r="N329" s="163"/>
      <c r="O329" s="163"/>
      <c r="P329" s="163"/>
      <c r="Q329" s="163"/>
      <c r="R329" s="163"/>
    </row>
    <row r="330" spans="1:18" s="168" customFormat="1" ht="46.5" customHeight="1">
      <c r="A330" s="1228" t="s">
        <v>1642</v>
      </c>
      <c r="B330" s="687" t="s">
        <v>3008</v>
      </c>
      <c r="C330" s="688">
        <v>42863</v>
      </c>
      <c r="D330" s="689">
        <v>44682</v>
      </c>
      <c r="E330" s="689" t="str">
        <f t="shared" ca="1" si="36"/>
        <v>CADUCADO</v>
      </c>
      <c r="F330" s="689" t="str">
        <f t="shared" ca="1" si="37"/>
        <v>ALERTA</v>
      </c>
      <c r="G330" s="687" t="s">
        <v>1306</v>
      </c>
      <c r="H330" s="690" t="s">
        <v>4586</v>
      </c>
      <c r="I330" s="1254" t="s">
        <v>4587</v>
      </c>
      <c r="J330" s="687" t="s">
        <v>4588</v>
      </c>
      <c r="K330" s="1072" t="s">
        <v>4589</v>
      </c>
      <c r="L330" s="163"/>
      <c r="M330" s="163"/>
      <c r="N330" s="163"/>
      <c r="O330" s="163"/>
      <c r="P330" s="163"/>
      <c r="Q330" s="163"/>
      <c r="R330" s="163"/>
    </row>
    <row r="331" spans="1:18" s="168" customFormat="1" ht="46.5" customHeight="1">
      <c r="A331" s="1227" t="s">
        <v>1633</v>
      </c>
      <c r="B331" s="188" t="s">
        <v>3213</v>
      </c>
      <c r="C331" s="685">
        <v>42894</v>
      </c>
      <c r="D331" s="190">
        <v>44713</v>
      </c>
      <c r="E331" s="190" t="str">
        <f t="shared" ca="1" si="36"/>
        <v>CADUCADO</v>
      </c>
      <c r="F331" s="190" t="str">
        <f t="shared" ca="1" si="37"/>
        <v>ALERTA</v>
      </c>
      <c r="G331" s="188" t="s">
        <v>1305</v>
      </c>
      <c r="H331" s="686" t="s">
        <v>2916</v>
      </c>
      <c r="I331" s="877" t="s">
        <v>4950</v>
      </c>
      <c r="J331" s="188" t="s">
        <v>4951</v>
      </c>
      <c r="K331" s="998" t="s">
        <v>4952</v>
      </c>
      <c r="L331" s="163"/>
      <c r="M331" s="163"/>
      <c r="N331" s="163"/>
      <c r="O331" s="163"/>
      <c r="P331" s="163"/>
      <c r="Q331" s="163"/>
      <c r="R331" s="163"/>
    </row>
    <row r="332" spans="1:18" s="168" customFormat="1" ht="39" customHeight="1">
      <c r="A332" s="1227" t="s">
        <v>1633</v>
      </c>
      <c r="B332" s="188" t="s">
        <v>3214</v>
      </c>
      <c r="C332" s="685">
        <v>42894</v>
      </c>
      <c r="D332" s="190">
        <v>46539</v>
      </c>
      <c r="E332" s="190" t="str">
        <f t="shared" ca="1" si="36"/>
        <v>VIGENTE</v>
      </c>
      <c r="F332" s="190" t="str">
        <f t="shared" ca="1" si="37"/>
        <v>OK</v>
      </c>
      <c r="G332" s="188" t="s">
        <v>1305</v>
      </c>
      <c r="H332" s="686" t="s">
        <v>5270</v>
      </c>
      <c r="I332" s="877" t="s">
        <v>3215</v>
      </c>
      <c r="J332" s="188" t="s">
        <v>3216</v>
      </c>
      <c r="K332" s="998" t="s">
        <v>3217</v>
      </c>
      <c r="L332" s="163"/>
      <c r="M332" s="163"/>
      <c r="N332" s="163"/>
      <c r="O332" s="163"/>
      <c r="P332" s="163"/>
      <c r="Q332" s="163"/>
      <c r="R332" s="163"/>
    </row>
    <row r="333" spans="1:18" s="2003" customFormat="1" ht="46.5" customHeight="1">
      <c r="A333" s="1232" t="s">
        <v>1635</v>
      </c>
      <c r="B333" s="1239" t="s">
        <v>3220</v>
      </c>
      <c r="C333" s="1240">
        <v>42926</v>
      </c>
      <c r="D333" s="1223">
        <v>46569</v>
      </c>
      <c r="E333" s="1223" t="str">
        <f t="shared" ca="1" si="36"/>
        <v>VIGENTE</v>
      </c>
      <c r="F333" s="1223" t="str">
        <f t="shared" ca="1" si="37"/>
        <v>OK</v>
      </c>
      <c r="G333" s="1239" t="s">
        <v>1305</v>
      </c>
      <c r="H333" s="1224" t="s">
        <v>5478</v>
      </c>
      <c r="I333" s="2049"/>
      <c r="J333" s="1239"/>
      <c r="K333" s="1226"/>
      <c r="L333" s="1309"/>
      <c r="M333" s="1309"/>
      <c r="N333" s="1309"/>
      <c r="O333" s="1309"/>
      <c r="P333" s="1309"/>
      <c r="Q333" s="1309"/>
      <c r="R333" s="1309"/>
    </row>
    <row r="334" spans="1:18" s="2003" customFormat="1" ht="46.5" customHeight="1">
      <c r="A334" s="1227" t="s">
        <v>1634</v>
      </c>
      <c r="B334" s="188" t="s">
        <v>3221</v>
      </c>
      <c r="C334" s="685">
        <v>42926</v>
      </c>
      <c r="D334" s="2051">
        <v>46569</v>
      </c>
      <c r="E334" s="190" t="str">
        <f t="shared" ca="1" si="36"/>
        <v>VIGENTE</v>
      </c>
      <c r="F334" s="190" t="str">
        <f t="shared" ca="1" si="37"/>
        <v>OK</v>
      </c>
      <c r="G334" s="188" t="s">
        <v>1305</v>
      </c>
      <c r="H334" s="191" t="s">
        <v>3223</v>
      </c>
      <c r="I334" s="191" t="s">
        <v>3225</v>
      </c>
      <c r="J334" s="188" t="s">
        <v>3227</v>
      </c>
      <c r="K334" s="998" t="s">
        <v>3229</v>
      </c>
      <c r="L334" s="1309"/>
      <c r="M334" s="1309"/>
      <c r="N334" s="1309"/>
      <c r="O334" s="1309"/>
      <c r="P334" s="1309"/>
      <c r="Q334" s="1309"/>
      <c r="R334" s="1309"/>
    </row>
    <row r="335" spans="1:18" s="2003" customFormat="1" ht="46.5" customHeight="1">
      <c r="A335" s="1227" t="s">
        <v>1634</v>
      </c>
      <c r="B335" s="188" t="s">
        <v>3222</v>
      </c>
      <c r="C335" s="685">
        <v>42926</v>
      </c>
      <c r="D335" s="2051">
        <v>46569</v>
      </c>
      <c r="E335" s="190" t="str">
        <f t="shared" ref="E335:E341" ca="1" si="38">IF(D335&lt;=$T$2,"CADUCADO","VIGENTE")</f>
        <v>VIGENTE</v>
      </c>
      <c r="F335" s="190" t="str">
        <f t="shared" ref="F335:F341" ca="1" si="39">IF($T$2&gt;=(EDATE(D335,-4)),"ALERTA","OK")</f>
        <v>OK</v>
      </c>
      <c r="G335" s="188" t="s">
        <v>1305</v>
      </c>
      <c r="H335" s="191" t="s">
        <v>3224</v>
      </c>
      <c r="I335" s="2050" t="s">
        <v>3226</v>
      </c>
      <c r="J335" s="1075" t="s">
        <v>3228</v>
      </c>
      <c r="K335" s="998" t="s">
        <v>3230</v>
      </c>
      <c r="L335" s="1309"/>
      <c r="M335" s="1309"/>
      <c r="N335" s="1309"/>
      <c r="O335" s="1309"/>
      <c r="P335" s="1309"/>
      <c r="Q335" s="1309"/>
      <c r="R335" s="1309"/>
    </row>
    <row r="336" spans="1:18" s="2003" customFormat="1" ht="46.5" customHeight="1">
      <c r="A336" s="2004" t="s">
        <v>1643</v>
      </c>
      <c r="B336" s="1345" t="s">
        <v>3245</v>
      </c>
      <c r="C336" s="1346">
        <v>42926</v>
      </c>
      <c r="D336" s="1280">
        <v>44743</v>
      </c>
      <c r="E336" s="1280" t="str">
        <f ca="1">IF(D336&lt;=$T$2,"CADUCADO","VIGENTE")</f>
        <v>CADUCADO</v>
      </c>
      <c r="F336" s="1280" t="str">
        <f ca="1">IF($T$2&gt;=(EDATE(D336,-4)),"ALERTA","OK")</f>
        <v>ALERTA</v>
      </c>
      <c r="G336" s="1345" t="s">
        <v>1306</v>
      </c>
      <c r="H336" s="1209" t="s">
        <v>4521</v>
      </c>
      <c r="I336" s="1209" t="s">
        <v>4522</v>
      </c>
      <c r="J336" s="1345" t="s">
        <v>4523</v>
      </c>
      <c r="K336" s="2005" t="s">
        <v>4524</v>
      </c>
      <c r="L336" s="1309"/>
      <c r="M336" s="1309"/>
      <c r="N336" s="1309"/>
      <c r="O336" s="1309"/>
      <c r="P336" s="1309"/>
      <c r="Q336" s="1309"/>
      <c r="R336" s="1309"/>
    </row>
    <row r="337" spans="1:179" s="2003" customFormat="1" ht="113.25" customHeight="1">
      <c r="A337" s="2004" t="s">
        <v>2818</v>
      </c>
      <c r="B337" s="1345" t="s">
        <v>3246</v>
      </c>
      <c r="C337" s="1346">
        <v>42926</v>
      </c>
      <c r="D337" s="1280">
        <v>44772</v>
      </c>
      <c r="E337" s="1280" t="str">
        <f ca="1">IF(D337&lt;=$T$2,"CADUCADO","VIGENTE")</f>
        <v>CADUCADO</v>
      </c>
      <c r="F337" s="1280" t="str">
        <f ca="1">IF($T$2&gt;=(EDATE(D337,-4)),"ALERTA","OK")</f>
        <v>ALERTA</v>
      </c>
      <c r="G337" s="1345" t="s">
        <v>1306</v>
      </c>
      <c r="H337" s="1209" t="s">
        <v>3248</v>
      </c>
      <c r="I337" s="1209" t="s">
        <v>3247</v>
      </c>
      <c r="J337" s="1345" t="s">
        <v>3249</v>
      </c>
      <c r="K337" s="2005" t="s">
        <v>3250</v>
      </c>
      <c r="L337" s="1309"/>
      <c r="M337" s="1309"/>
      <c r="N337" s="1309"/>
      <c r="O337" s="1309"/>
      <c r="P337" s="1309"/>
      <c r="Q337" s="1309"/>
      <c r="R337" s="1309"/>
    </row>
    <row r="338" spans="1:179" s="2003" customFormat="1" ht="46.5" customHeight="1">
      <c r="A338" s="2004" t="s">
        <v>1643</v>
      </c>
      <c r="B338" s="1345" t="s">
        <v>3244</v>
      </c>
      <c r="C338" s="1346">
        <v>42926</v>
      </c>
      <c r="D338" s="1280">
        <v>44743</v>
      </c>
      <c r="E338" s="1280" t="str">
        <f ca="1">IF(D338&lt;=$T$2,"CADUCADO","VIGENTE")</f>
        <v>CADUCADO</v>
      </c>
      <c r="F338" s="1280" t="str">
        <f ca="1">IF($T$2&gt;=(EDATE(D338,-4)),"ALERTA","OK")</f>
        <v>ALERTA</v>
      </c>
      <c r="G338" s="1345" t="s">
        <v>1306</v>
      </c>
      <c r="H338" s="1209" t="s">
        <v>4518</v>
      </c>
      <c r="I338" s="1209" t="s">
        <v>4519</v>
      </c>
      <c r="J338" s="1345" t="s">
        <v>4514</v>
      </c>
      <c r="K338" s="2005" t="s">
        <v>4520</v>
      </c>
      <c r="L338" s="1309"/>
      <c r="M338" s="1309"/>
      <c r="N338" s="1309"/>
      <c r="O338" s="1309"/>
      <c r="P338" s="1309"/>
      <c r="Q338" s="1309"/>
      <c r="R338" s="1309"/>
    </row>
    <row r="339" spans="1:179" s="2006" customFormat="1" ht="53.25" customHeight="1">
      <c r="A339" s="1227" t="s">
        <v>1633</v>
      </c>
      <c r="B339" s="188" t="s">
        <v>3251</v>
      </c>
      <c r="C339" s="685">
        <v>42926</v>
      </c>
      <c r="D339" s="190">
        <v>46598</v>
      </c>
      <c r="E339" s="190" t="str">
        <f ca="1">IF(D339&lt;=$T$2,"CADUCADO","VIGENTE")</f>
        <v>VIGENTE</v>
      </c>
      <c r="F339" s="190" t="str">
        <f ca="1">IF($T$2&gt;=(EDATE(D339,-4)),"ALERTA","OK")</f>
        <v>OK</v>
      </c>
      <c r="G339" s="188" t="s">
        <v>1306</v>
      </c>
      <c r="H339" s="191" t="s">
        <v>5805</v>
      </c>
      <c r="I339" s="191" t="s">
        <v>5806</v>
      </c>
      <c r="J339" s="188" t="s">
        <v>5807</v>
      </c>
      <c r="K339" s="998" t="s">
        <v>5808</v>
      </c>
      <c r="L339" s="1309"/>
      <c r="M339" s="1309"/>
      <c r="N339" s="1309"/>
      <c r="O339" s="1309"/>
      <c r="P339" s="1309"/>
      <c r="Q339" s="1309"/>
      <c r="R339" s="1309"/>
      <c r="S339" s="2003"/>
      <c r="T339" s="2003"/>
      <c r="U339" s="2003"/>
      <c r="V339" s="2003"/>
      <c r="W339" s="2003"/>
      <c r="X339" s="2003"/>
      <c r="Y339" s="2003"/>
      <c r="Z339" s="2003"/>
      <c r="AA339" s="2003"/>
      <c r="AB339" s="2003"/>
      <c r="AC339" s="2003"/>
      <c r="AD339" s="2003"/>
      <c r="AE339" s="2003"/>
      <c r="AF339" s="2003"/>
      <c r="AG339" s="2003"/>
      <c r="AH339" s="2003"/>
      <c r="AI339" s="2003"/>
      <c r="AJ339" s="2003"/>
      <c r="AK339" s="2003"/>
      <c r="AL339" s="2003"/>
      <c r="AM339" s="2003"/>
      <c r="AN339" s="2003"/>
      <c r="AO339" s="2003"/>
      <c r="AP339" s="2003"/>
      <c r="AQ339" s="2003"/>
      <c r="AR339" s="2003"/>
      <c r="AS339" s="2003"/>
      <c r="AT339" s="2003"/>
      <c r="AU339" s="2003"/>
      <c r="AV339" s="2003"/>
      <c r="AW339" s="2003"/>
      <c r="AX339" s="2003"/>
      <c r="AY339" s="2003"/>
      <c r="AZ339" s="2003"/>
      <c r="BA339" s="2003"/>
      <c r="BB339" s="2003"/>
      <c r="BC339" s="2003"/>
      <c r="BD339" s="2003"/>
      <c r="BE339" s="2003"/>
      <c r="BF339" s="2003"/>
      <c r="BG339" s="2003"/>
      <c r="BH339" s="2003"/>
      <c r="BI339" s="2003"/>
      <c r="BJ339" s="2003"/>
      <c r="BK339" s="2003"/>
      <c r="BL339" s="2003"/>
      <c r="BM339" s="2003"/>
      <c r="BN339" s="2003"/>
      <c r="BO339" s="2003"/>
      <c r="BP339" s="2003"/>
      <c r="BQ339" s="2003"/>
      <c r="BR339" s="2003"/>
      <c r="BS339" s="2003"/>
      <c r="BT339" s="2003"/>
      <c r="BU339" s="2003"/>
      <c r="BV339" s="2003"/>
      <c r="BW339" s="2003"/>
      <c r="BX339" s="2003"/>
      <c r="BY339" s="2003"/>
      <c r="BZ339" s="2003"/>
      <c r="CA339" s="2003"/>
      <c r="CB339" s="2003"/>
      <c r="CC339" s="2003"/>
      <c r="CD339" s="2003"/>
      <c r="CE339" s="2003"/>
      <c r="CF339" s="2003"/>
      <c r="CG339" s="2003"/>
      <c r="CH339" s="2003"/>
      <c r="CI339" s="2003"/>
      <c r="CJ339" s="2003"/>
      <c r="CK339" s="2003"/>
      <c r="CL339" s="2003"/>
      <c r="CM339" s="2003"/>
      <c r="CN339" s="2003"/>
      <c r="CO339" s="2003"/>
      <c r="CP339" s="2003"/>
      <c r="CQ339" s="2003"/>
      <c r="CR339" s="2003"/>
      <c r="CS339" s="2003"/>
      <c r="CT339" s="2003"/>
      <c r="CU339" s="2003"/>
      <c r="CV339" s="2003"/>
      <c r="CW339" s="2003"/>
      <c r="CX339" s="2003"/>
      <c r="CY339" s="2003"/>
      <c r="CZ339" s="2003"/>
      <c r="DA339" s="2003"/>
      <c r="DB339" s="2003"/>
      <c r="DC339" s="2003"/>
      <c r="DD339" s="2003"/>
      <c r="DE339" s="2003"/>
      <c r="DF339" s="2003"/>
      <c r="DG339" s="2003"/>
      <c r="DH339" s="2003"/>
      <c r="DI339" s="2003"/>
      <c r="DJ339" s="2003"/>
      <c r="DK339" s="2003"/>
      <c r="DL339" s="2003"/>
      <c r="DM339" s="2003"/>
      <c r="DN339" s="2003"/>
      <c r="DO339" s="2003"/>
      <c r="DP339" s="2003"/>
      <c r="DQ339" s="2003"/>
      <c r="DR339" s="2003"/>
      <c r="DS339" s="2003"/>
      <c r="DT339" s="2003"/>
      <c r="DU339" s="2003"/>
      <c r="DV339" s="2003"/>
      <c r="DW339" s="2003"/>
      <c r="DX339" s="2003"/>
      <c r="DY339" s="2003"/>
      <c r="DZ339" s="2003"/>
      <c r="EA339" s="2003"/>
      <c r="EB339" s="2003"/>
      <c r="EC339" s="2003"/>
      <c r="ED339" s="2003"/>
      <c r="EE339" s="2003"/>
      <c r="EF339" s="2003"/>
      <c r="EG339" s="2003"/>
      <c r="EH339" s="2003"/>
      <c r="EI339" s="2003"/>
      <c r="EJ339" s="2003"/>
      <c r="EK339" s="2003"/>
      <c r="EL339" s="2003"/>
      <c r="EM339" s="2003"/>
      <c r="EN339" s="2003"/>
      <c r="EO339" s="2003"/>
      <c r="EP339" s="2003"/>
      <c r="EQ339" s="2003"/>
      <c r="ER339" s="2003"/>
      <c r="ES339" s="2003"/>
      <c r="ET339" s="2003"/>
      <c r="EU339" s="2003"/>
      <c r="EV339" s="2003"/>
      <c r="EW339" s="2003"/>
      <c r="EX339" s="2003"/>
      <c r="EY339" s="2003"/>
      <c r="EZ339" s="2003"/>
      <c r="FA339" s="2003"/>
      <c r="FB339" s="2003"/>
      <c r="FC339" s="2003"/>
      <c r="FD339" s="2003"/>
      <c r="FE339" s="2003"/>
      <c r="FF339" s="2003"/>
      <c r="FG339" s="2003"/>
      <c r="FH339" s="2003"/>
      <c r="FI339" s="2003"/>
      <c r="FJ339" s="2003"/>
      <c r="FK339" s="2003"/>
      <c r="FL339" s="2003"/>
      <c r="FM339" s="2003"/>
      <c r="FN339" s="2003"/>
      <c r="FO339" s="2003"/>
      <c r="FP339" s="2003"/>
      <c r="FQ339" s="2003"/>
      <c r="FR339" s="2003"/>
      <c r="FS339" s="2003"/>
      <c r="FT339" s="2003"/>
      <c r="FU339" s="2003"/>
      <c r="FV339" s="2003"/>
      <c r="FW339" s="2003"/>
    </row>
    <row r="340" spans="1:179" s="2003" customFormat="1" ht="46.5" customHeight="1">
      <c r="A340" s="1227" t="s">
        <v>1633</v>
      </c>
      <c r="B340" s="188" t="s">
        <v>3243</v>
      </c>
      <c r="C340" s="685">
        <v>42927</v>
      </c>
      <c r="D340" s="190">
        <v>46598</v>
      </c>
      <c r="E340" s="190" t="str">
        <f t="shared" ca="1" si="38"/>
        <v>VIGENTE</v>
      </c>
      <c r="F340" s="190" t="str">
        <f t="shared" ca="1" si="39"/>
        <v>OK</v>
      </c>
      <c r="G340" s="188" t="s">
        <v>1305</v>
      </c>
      <c r="H340" s="191" t="s">
        <v>3239</v>
      </c>
      <c r="I340" s="191" t="s">
        <v>3240</v>
      </c>
      <c r="J340" s="188" t="s">
        <v>3242</v>
      </c>
      <c r="K340" s="998" t="s">
        <v>3241</v>
      </c>
      <c r="L340" s="1309"/>
      <c r="M340" s="1309"/>
      <c r="N340" s="1309"/>
      <c r="O340" s="1309"/>
      <c r="P340" s="1309"/>
      <c r="Q340" s="1309"/>
      <c r="R340" s="1309"/>
    </row>
    <row r="341" spans="1:179" s="168" customFormat="1" ht="46.5" customHeight="1">
      <c r="A341" s="1227" t="s">
        <v>1633</v>
      </c>
      <c r="B341" s="188" t="s">
        <v>3263</v>
      </c>
      <c r="C341" s="685">
        <v>42961</v>
      </c>
      <c r="D341" s="190">
        <v>46613</v>
      </c>
      <c r="E341" s="190" t="str">
        <f t="shared" ca="1" si="38"/>
        <v>VIGENTE</v>
      </c>
      <c r="F341" s="190" t="str">
        <f t="shared" ca="1" si="39"/>
        <v>OK</v>
      </c>
      <c r="G341" s="188" t="s">
        <v>1306</v>
      </c>
      <c r="H341" s="191" t="s">
        <v>3261</v>
      </c>
      <c r="I341" s="191" t="s">
        <v>3262</v>
      </c>
      <c r="J341" s="188" t="s">
        <v>5025</v>
      </c>
      <c r="K341" s="998" t="s">
        <v>5026</v>
      </c>
      <c r="L341" s="163"/>
      <c r="M341" s="163"/>
      <c r="N341" s="163"/>
      <c r="O341" s="163"/>
      <c r="P341" s="163"/>
      <c r="Q341" s="163"/>
      <c r="R341" s="163"/>
    </row>
    <row r="342" spans="1:179" s="168" customFormat="1" ht="46.5" customHeight="1">
      <c r="A342" s="1250" t="s">
        <v>1643</v>
      </c>
      <c r="B342" s="1147" t="s">
        <v>3275</v>
      </c>
      <c r="C342" s="1251">
        <v>42992</v>
      </c>
      <c r="D342" s="1148">
        <v>46644</v>
      </c>
      <c r="E342" s="1148" t="str">
        <f t="shared" ref="E342:E347" ca="1" si="40">IF(D342&lt;=$T$2,"CADUCADO","VIGENTE")</f>
        <v>VIGENTE</v>
      </c>
      <c r="F342" s="1148" t="str">
        <f t="shared" ref="F342:F347" ca="1" si="41">IF($T$2&gt;=(EDATE(D342,-4)),"ALERTA","OK")</f>
        <v>OK</v>
      </c>
      <c r="G342" s="1147" t="s">
        <v>1306</v>
      </c>
      <c r="H342" s="1149" t="s">
        <v>5298</v>
      </c>
      <c r="I342" s="1149" t="s">
        <v>3276</v>
      </c>
      <c r="J342" s="1149" t="s">
        <v>3277</v>
      </c>
      <c r="K342" s="1253" t="s">
        <v>5299</v>
      </c>
      <c r="L342" s="163"/>
      <c r="M342" s="163"/>
      <c r="N342" s="163"/>
      <c r="O342" s="163"/>
      <c r="P342" s="163"/>
      <c r="Q342" s="163"/>
      <c r="R342" s="163"/>
    </row>
    <row r="343" spans="1:179" s="168" customFormat="1" ht="46.5" customHeight="1">
      <c r="A343" s="1227" t="s">
        <v>1633</v>
      </c>
      <c r="B343" s="188" t="s">
        <v>3271</v>
      </c>
      <c r="C343" s="685">
        <v>42992</v>
      </c>
      <c r="D343" s="190">
        <v>46644</v>
      </c>
      <c r="E343" s="190" t="str">
        <f t="shared" ca="1" si="40"/>
        <v>VIGENTE</v>
      </c>
      <c r="F343" s="190" t="str">
        <f t="shared" ca="1" si="41"/>
        <v>OK</v>
      </c>
      <c r="G343" s="188" t="s">
        <v>1306</v>
      </c>
      <c r="H343" s="191" t="s">
        <v>3270</v>
      </c>
      <c r="I343" s="2008" t="s">
        <v>3274</v>
      </c>
      <c r="J343" s="188" t="s">
        <v>3273</v>
      </c>
      <c r="K343" s="998" t="s">
        <v>3272</v>
      </c>
      <c r="L343" s="163"/>
      <c r="M343" s="163"/>
      <c r="N343" s="163"/>
      <c r="O343" s="163"/>
      <c r="P343" s="163"/>
      <c r="Q343" s="163"/>
      <c r="R343" s="163"/>
    </row>
    <row r="344" spans="1:179" s="2003" customFormat="1" ht="72.75" customHeight="1">
      <c r="A344" s="1228" t="s">
        <v>1643</v>
      </c>
      <c r="B344" s="687" t="s">
        <v>3301</v>
      </c>
      <c r="C344" s="688">
        <v>43019</v>
      </c>
      <c r="D344" s="689">
        <v>46674</v>
      </c>
      <c r="E344" s="689" t="str">
        <f t="shared" ca="1" si="40"/>
        <v>VIGENTE</v>
      </c>
      <c r="F344" s="689" t="str">
        <f t="shared" ca="1" si="41"/>
        <v>OK</v>
      </c>
      <c r="G344" s="687" t="s">
        <v>1306</v>
      </c>
      <c r="H344" s="1202" t="s">
        <v>5068</v>
      </c>
      <c r="I344" s="1202" t="s">
        <v>5069</v>
      </c>
      <c r="J344" s="687" t="s">
        <v>5070</v>
      </c>
      <c r="K344" s="1072" t="s">
        <v>5071</v>
      </c>
      <c r="L344" s="1309"/>
      <c r="M344" s="1309"/>
      <c r="N344" s="1309"/>
      <c r="O344" s="1309"/>
      <c r="P344" s="1309"/>
      <c r="Q344" s="1309"/>
      <c r="R344" s="1309"/>
    </row>
    <row r="345" spans="1:179" s="168" customFormat="1" ht="60.75" customHeight="1">
      <c r="A345" s="1227" t="s">
        <v>1633</v>
      </c>
      <c r="B345" s="188" t="s">
        <v>3311</v>
      </c>
      <c r="C345" s="685">
        <v>43052</v>
      </c>
      <c r="D345" s="190">
        <v>46705</v>
      </c>
      <c r="E345" s="190" t="str">
        <f t="shared" ca="1" si="40"/>
        <v>VIGENTE</v>
      </c>
      <c r="F345" s="190" t="str">
        <f t="shared" ca="1" si="41"/>
        <v>OK</v>
      </c>
      <c r="G345" s="188" t="s">
        <v>1305</v>
      </c>
      <c r="H345" s="686" t="s">
        <v>826</v>
      </c>
      <c r="I345" s="686" t="s">
        <v>3312</v>
      </c>
      <c r="J345" s="188" t="s">
        <v>5469</v>
      </c>
      <c r="K345" s="998" t="s">
        <v>5468</v>
      </c>
      <c r="L345" s="163"/>
      <c r="M345" s="163"/>
      <c r="N345" s="163"/>
      <c r="O345" s="163"/>
      <c r="P345" s="163"/>
      <c r="Q345" s="163"/>
      <c r="R345" s="163"/>
    </row>
    <row r="346" spans="1:179" s="168" customFormat="1" ht="75.75" customHeight="1">
      <c r="A346" s="1227" t="s">
        <v>1633</v>
      </c>
      <c r="B346" s="188" t="s">
        <v>3332</v>
      </c>
      <c r="C346" s="685">
        <v>43109</v>
      </c>
      <c r="D346" s="190">
        <v>46761</v>
      </c>
      <c r="E346" s="190" t="str">
        <f t="shared" ca="1" si="40"/>
        <v>VIGENTE</v>
      </c>
      <c r="F346" s="190" t="str">
        <f t="shared" ca="1" si="41"/>
        <v>OK</v>
      </c>
      <c r="G346" s="188" t="s">
        <v>1305</v>
      </c>
      <c r="H346" s="686" t="s">
        <v>3331</v>
      </c>
      <c r="I346" s="686" t="s">
        <v>3333</v>
      </c>
      <c r="J346" s="188" t="s">
        <v>2992</v>
      </c>
      <c r="K346" s="998" t="s">
        <v>3334</v>
      </c>
      <c r="L346" s="163"/>
      <c r="M346" s="163"/>
      <c r="N346" s="163"/>
      <c r="O346" s="163"/>
      <c r="P346" s="163"/>
      <c r="Q346" s="163"/>
      <c r="R346" s="163"/>
    </row>
    <row r="347" spans="1:179" s="168" customFormat="1" ht="46.5" customHeight="1">
      <c r="A347" s="1228" t="s">
        <v>1643</v>
      </c>
      <c r="B347" s="687" t="s">
        <v>3335</v>
      </c>
      <c r="C347" s="688">
        <v>43115</v>
      </c>
      <c r="D347" s="689">
        <v>46767</v>
      </c>
      <c r="E347" s="689" t="str">
        <f t="shared" ca="1" si="40"/>
        <v>VIGENTE</v>
      </c>
      <c r="F347" s="689" t="str">
        <f t="shared" ca="1" si="41"/>
        <v>OK</v>
      </c>
      <c r="G347" s="687" t="s">
        <v>1305</v>
      </c>
      <c r="H347" s="690" t="s">
        <v>5475</v>
      </c>
      <c r="I347" s="690" t="s">
        <v>3336</v>
      </c>
      <c r="J347" s="687" t="s">
        <v>5476</v>
      </c>
      <c r="K347" s="1072" t="s">
        <v>5477</v>
      </c>
      <c r="L347" s="163"/>
      <c r="M347" s="163"/>
      <c r="N347" s="163"/>
      <c r="O347" s="163"/>
      <c r="P347" s="163"/>
      <c r="Q347" s="163"/>
      <c r="R347" s="163"/>
    </row>
    <row r="348" spans="1:179" s="168" customFormat="1" ht="46.5" customHeight="1">
      <c r="A348" s="1228" t="s">
        <v>1643</v>
      </c>
      <c r="B348" s="687" t="s">
        <v>3347</v>
      </c>
      <c r="C348" s="688">
        <v>43146</v>
      </c>
      <c r="D348" s="689">
        <v>44972</v>
      </c>
      <c r="E348" s="689" t="str">
        <f ca="1">IF(D348&lt;=$T$2,"CADUCADO","VIGENTE")</f>
        <v>CADUCADO</v>
      </c>
      <c r="F348" s="689" t="str">
        <f ca="1">IF($T$2&gt;=(EDATE(D348,-4)),"ALERTA","OK")</f>
        <v>ALERTA</v>
      </c>
      <c r="G348" s="687" t="s">
        <v>1307</v>
      </c>
      <c r="H348" s="690" t="s">
        <v>3354</v>
      </c>
      <c r="I348" s="690" t="s">
        <v>3355</v>
      </c>
      <c r="J348" s="687" t="s">
        <v>3356</v>
      </c>
      <c r="K348" s="1072" t="s">
        <v>3357</v>
      </c>
      <c r="L348" s="163"/>
      <c r="M348" s="163"/>
      <c r="N348" s="163"/>
      <c r="O348" s="163"/>
      <c r="P348" s="163"/>
      <c r="Q348" s="163"/>
      <c r="R348" s="163"/>
    </row>
    <row r="349" spans="1:179" s="168" customFormat="1" ht="58.5" customHeight="1">
      <c r="A349" s="1228" t="s">
        <v>1643</v>
      </c>
      <c r="B349" s="687" t="s">
        <v>3346</v>
      </c>
      <c r="C349" s="688">
        <v>43147</v>
      </c>
      <c r="D349" s="689">
        <v>46799</v>
      </c>
      <c r="E349" s="689" t="str">
        <f ca="1">IF(D349&lt;=$T$2,"CADUCADO","VIGENTE")</f>
        <v>VIGENTE</v>
      </c>
      <c r="F349" s="689" t="str">
        <f ca="1">IF($T$2&gt;=(EDATE(D349,-4)),"ALERTA","OK")</f>
        <v>OK</v>
      </c>
      <c r="G349" s="687" t="s">
        <v>1307</v>
      </c>
      <c r="H349" s="690" t="s">
        <v>4209</v>
      </c>
      <c r="I349" s="690" t="s">
        <v>3348</v>
      </c>
      <c r="J349" s="687" t="s">
        <v>4210</v>
      </c>
      <c r="K349" s="1201" t="s">
        <v>4211</v>
      </c>
      <c r="L349" s="163"/>
      <c r="M349" s="163"/>
      <c r="N349" s="163"/>
      <c r="O349" s="163"/>
      <c r="P349" s="163"/>
      <c r="Q349" s="163"/>
      <c r="R349" s="163"/>
    </row>
    <row r="350" spans="1:179" s="878" customFormat="1" ht="45" customHeight="1">
      <c r="A350" s="1227" t="s">
        <v>1633</v>
      </c>
      <c r="B350" s="188" t="s">
        <v>3353</v>
      </c>
      <c r="C350" s="685">
        <v>43147</v>
      </c>
      <c r="D350" s="190">
        <v>46799</v>
      </c>
      <c r="E350" s="190" t="str">
        <f ca="1">IF(D350&lt;=$T$2,"CADUCADO","VIGENTE")</f>
        <v>VIGENTE</v>
      </c>
      <c r="F350" s="190" t="str">
        <f ca="1">IF($T$2&gt;=(EDATE(D350,-4)),"ALERTA","OK")</f>
        <v>OK</v>
      </c>
      <c r="G350" s="188" t="s">
        <v>1306</v>
      </c>
      <c r="H350" s="686" t="s">
        <v>3349</v>
      </c>
      <c r="I350" s="686" t="s">
        <v>3350</v>
      </c>
      <c r="J350" s="188" t="s">
        <v>3351</v>
      </c>
      <c r="K350" s="1000" t="s">
        <v>3352</v>
      </c>
      <c r="L350" s="163"/>
      <c r="M350" s="163"/>
      <c r="N350" s="163"/>
      <c r="O350" s="163"/>
      <c r="P350" s="163"/>
      <c r="Q350" s="163"/>
      <c r="R350" s="163"/>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row>
    <row r="351" spans="1:179" s="878" customFormat="1" ht="45" customHeight="1">
      <c r="A351" s="1227" t="s">
        <v>1633</v>
      </c>
      <c r="B351" s="188" t="s">
        <v>3383</v>
      </c>
      <c r="C351" s="685">
        <v>43172</v>
      </c>
      <c r="D351" s="190">
        <v>46825</v>
      </c>
      <c r="E351" s="190" t="str">
        <f ca="1">IF(D351&lt;=$T$2,"CADUCADO","VIGENTE")</f>
        <v>VIGENTE</v>
      </c>
      <c r="F351" s="190" t="str">
        <f ca="1">IF($T$2&gt;=(EDATE(D351,-4)),"ALERTA","OK")</f>
        <v>OK</v>
      </c>
      <c r="G351" s="188" t="s">
        <v>1305</v>
      </c>
      <c r="H351" s="686" t="s">
        <v>3384</v>
      </c>
      <c r="I351" s="686" t="s">
        <v>3385</v>
      </c>
      <c r="J351" s="191" t="s">
        <v>5484</v>
      </c>
      <c r="K351" s="998" t="s">
        <v>5485</v>
      </c>
      <c r="L351" s="163"/>
      <c r="M351" s="163"/>
      <c r="N351" s="163"/>
      <c r="O351" s="163"/>
      <c r="P351" s="163"/>
      <c r="Q351" s="163"/>
      <c r="R351" s="163"/>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row>
    <row r="352" spans="1:179" s="878" customFormat="1" ht="45" customHeight="1">
      <c r="A352" s="1261" t="s">
        <v>1635</v>
      </c>
      <c r="B352" s="1262" t="s">
        <v>3424</v>
      </c>
      <c r="C352" s="1263">
        <v>43185</v>
      </c>
      <c r="D352" s="1264">
        <v>46825</v>
      </c>
      <c r="E352" s="1264" t="str">
        <f ca="1">IF(D352&lt;=$T$2,"CADUCADO","VIGENTE")</f>
        <v>VIGENTE</v>
      </c>
      <c r="F352" s="1264" t="str">
        <f ca="1">IF($T$2&gt;=(EDATE(D352,-4)),"ALERTA","OK")</f>
        <v>OK</v>
      </c>
      <c r="G352" s="1262" t="s">
        <v>1305</v>
      </c>
      <c r="H352" s="1265" t="s">
        <v>4525</v>
      </c>
      <c r="I352" s="1265" t="s">
        <v>4903</v>
      </c>
      <c r="J352" s="1262" t="s">
        <v>1919</v>
      </c>
      <c r="K352" s="1267" t="s">
        <v>3386</v>
      </c>
      <c r="L352" s="163"/>
      <c r="M352" s="163"/>
      <c r="N352" s="163"/>
      <c r="O352" s="163"/>
      <c r="P352" s="163"/>
      <c r="Q352" s="163"/>
      <c r="R352" s="163"/>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8"/>
      <c r="BO352" s="168"/>
      <c r="BP352" s="168"/>
      <c r="BQ352" s="168"/>
      <c r="BR352" s="168"/>
      <c r="BS352" s="168"/>
      <c r="BT352" s="168"/>
      <c r="BU352" s="168"/>
      <c r="BV352" s="168"/>
      <c r="BW352" s="168"/>
      <c r="BX352" s="168"/>
      <c r="BY352" s="168"/>
      <c r="BZ352" s="168"/>
      <c r="CA352" s="168"/>
      <c r="CB352" s="168"/>
      <c r="CC352" s="168"/>
      <c r="CD352" s="168"/>
      <c r="CE352" s="168"/>
      <c r="CF352" s="168"/>
      <c r="CG352" s="168"/>
      <c r="CH352" s="168"/>
      <c r="CI352" s="168"/>
      <c r="CJ352" s="168"/>
      <c r="CK352" s="168"/>
      <c r="CL352" s="168"/>
      <c r="CM352" s="168"/>
      <c r="CN352" s="168"/>
    </row>
    <row r="353" spans="1:18" s="168" customFormat="1" ht="45" customHeight="1">
      <c r="A353" s="1227" t="s">
        <v>1634</v>
      </c>
      <c r="B353" s="188" t="s">
        <v>3425</v>
      </c>
      <c r="C353" s="685">
        <v>43185</v>
      </c>
      <c r="D353" s="190">
        <v>46825</v>
      </c>
      <c r="E353" s="190" t="str">
        <f t="shared" ref="E353:E365" ca="1" si="42">IF(D353&lt;=$T$2,"CADUCADO","VIGENTE")</f>
        <v>VIGENTE</v>
      </c>
      <c r="F353" s="190" t="str">
        <f t="shared" ref="F353:F365" ca="1" si="43">IF($T$2&gt;=(EDATE(D353,-4)),"ALERTA","OK")</f>
        <v>OK</v>
      </c>
      <c r="G353" s="188" t="s">
        <v>1305</v>
      </c>
      <c r="H353" s="686" t="s">
        <v>3445</v>
      </c>
      <c r="I353" s="686" t="s">
        <v>3724</v>
      </c>
      <c r="J353" s="188" t="s">
        <v>1919</v>
      </c>
      <c r="K353" s="758" t="s">
        <v>3404</v>
      </c>
      <c r="L353" s="163"/>
      <c r="M353" s="163"/>
      <c r="N353" s="163"/>
      <c r="O353" s="163"/>
      <c r="P353" s="163"/>
      <c r="Q353" s="163"/>
      <c r="R353" s="163"/>
    </row>
    <row r="354" spans="1:18" s="168" customFormat="1">
      <c r="A354" s="1227" t="s">
        <v>1634</v>
      </c>
      <c r="B354" s="188" t="s">
        <v>3426</v>
      </c>
      <c r="C354" s="685">
        <v>43185</v>
      </c>
      <c r="D354" s="190">
        <v>46825</v>
      </c>
      <c r="E354" s="190" t="str">
        <f t="shared" ca="1" si="42"/>
        <v>VIGENTE</v>
      </c>
      <c r="F354" s="190" t="str">
        <f t="shared" ca="1" si="43"/>
        <v>OK</v>
      </c>
      <c r="G354" s="188" t="s">
        <v>1305</v>
      </c>
      <c r="H354" s="686" t="s">
        <v>3446</v>
      </c>
      <c r="I354" s="686" t="s">
        <v>3725</v>
      </c>
      <c r="J354" s="188" t="s">
        <v>1919</v>
      </c>
      <c r="K354" s="758" t="s">
        <v>3405</v>
      </c>
      <c r="L354" s="163"/>
      <c r="M354" s="163"/>
      <c r="N354" s="163"/>
      <c r="O354" s="163"/>
      <c r="P354" s="163"/>
      <c r="Q354" s="163"/>
      <c r="R354" s="163"/>
    </row>
    <row r="355" spans="1:18" s="168" customFormat="1">
      <c r="A355" s="1227" t="s">
        <v>1634</v>
      </c>
      <c r="B355" s="188" t="s">
        <v>3427</v>
      </c>
      <c r="C355" s="685">
        <v>43185</v>
      </c>
      <c r="D355" s="190">
        <v>46825</v>
      </c>
      <c r="E355" s="190" t="str">
        <f t="shared" ca="1" si="42"/>
        <v>VIGENTE</v>
      </c>
      <c r="F355" s="190" t="str">
        <f t="shared" ca="1" si="43"/>
        <v>OK</v>
      </c>
      <c r="G355" s="188" t="s">
        <v>1305</v>
      </c>
      <c r="H355" s="686" t="s">
        <v>3447</v>
      </c>
      <c r="I355" s="686" t="s">
        <v>3726</v>
      </c>
      <c r="J355" s="188" t="s">
        <v>1919</v>
      </c>
      <c r="K355" s="758" t="s">
        <v>3406</v>
      </c>
      <c r="L355" s="163"/>
      <c r="M355" s="163"/>
      <c r="N355" s="163"/>
      <c r="O355" s="163"/>
      <c r="P355" s="163"/>
      <c r="Q355" s="163"/>
      <c r="R355" s="163"/>
    </row>
    <row r="356" spans="1:18" s="168" customFormat="1">
      <c r="A356" s="1227" t="s">
        <v>1634</v>
      </c>
      <c r="B356" s="188" t="s">
        <v>3428</v>
      </c>
      <c r="C356" s="685">
        <v>43185</v>
      </c>
      <c r="D356" s="190">
        <v>46825</v>
      </c>
      <c r="E356" s="190" t="str">
        <f t="shared" ca="1" si="42"/>
        <v>VIGENTE</v>
      </c>
      <c r="F356" s="190" t="str">
        <f t="shared" ca="1" si="43"/>
        <v>OK</v>
      </c>
      <c r="G356" s="188" t="s">
        <v>1305</v>
      </c>
      <c r="H356" s="686" t="s">
        <v>3448</v>
      </c>
      <c r="I356" s="686" t="s">
        <v>3727</v>
      </c>
      <c r="J356" s="188" t="s">
        <v>1919</v>
      </c>
      <c r="K356" s="758" t="s">
        <v>3407</v>
      </c>
      <c r="L356" s="163"/>
      <c r="M356" s="163"/>
      <c r="N356" s="163"/>
      <c r="O356" s="163"/>
      <c r="P356" s="163"/>
      <c r="Q356" s="163"/>
      <c r="R356" s="163"/>
    </row>
    <row r="357" spans="1:18" s="168" customFormat="1" ht="30">
      <c r="A357" s="1227" t="s">
        <v>1634</v>
      </c>
      <c r="B357" s="188" t="s">
        <v>3429</v>
      </c>
      <c r="C357" s="685">
        <v>43185</v>
      </c>
      <c r="D357" s="190">
        <v>46825</v>
      </c>
      <c r="E357" s="190" t="str">
        <f t="shared" ca="1" si="42"/>
        <v>VIGENTE</v>
      </c>
      <c r="F357" s="190" t="str">
        <f t="shared" ca="1" si="43"/>
        <v>OK</v>
      </c>
      <c r="G357" s="188" t="s">
        <v>1305</v>
      </c>
      <c r="H357" s="686" t="s">
        <v>3449</v>
      </c>
      <c r="I357" s="686" t="s">
        <v>3728</v>
      </c>
      <c r="J357" s="188" t="s">
        <v>1919</v>
      </c>
      <c r="K357" s="758" t="s">
        <v>3408</v>
      </c>
      <c r="L357" s="163"/>
      <c r="M357" s="163"/>
      <c r="N357" s="163"/>
      <c r="O357" s="163"/>
      <c r="P357" s="163"/>
      <c r="Q357" s="163"/>
      <c r="R357" s="163"/>
    </row>
    <row r="358" spans="1:18" s="168" customFormat="1" ht="30">
      <c r="A358" s="1227" t="s">
        <v>1634</v>
      </c>
      <c r="B358" s="188" t="s">
        <v>3430</v>
      </c>
      <c r="C358" s="685">
        <v>43185</v>
      </c>
      <c r="D358" s="190">
        <v>46825</v>
      </c>
      <c r="E358" s="190" t="str">
        <f t="shared" ca="1" si="42"/>
        <v>VIGENTE</v>
      </c>
      <c r="F358" s="190" t="str">
        <f t="shared" ca="1" si="43"/>
        <v>OK</v>
      </c>
      <c r="G358" s="188" t="s">
        <v>1305</v>
      </c>
      <c r="H358" s="686" t="s">
        <v>3450</v>
      </c>
      <c r="I358" s="686" t="s">
        <v>3729</v>
      </c>
      <c r="J358" s="188" t="s">
        <v>1919</v>
      </c>
      <c r="K358" s="758" t="s">
        <v>3409</v>
      </c>
      <c r="L358" s="163"/>
      <c r="M358" s="163"/>
      <c r="N358" s="163"/>
      <c r="O358" s="163"/>
      <c r="P358" s="163"/>
      <c r="Q358" s="163"/>
      <c r="R358" s="163"/>
    </row>
    <row r="359" spans="1:18" s="168" customFormat="1" ht="30">
      <c r="A359" s="1227" t="s">
        <v>1634</v>
      </c>
      <c r="B359" s="188" t="s">
        <v>3431</v>
      </c>
      <c r="C359" s="685">
        <v>43185</v>
      </c>
      <c r="D359" s="190">
        <v>46825</v>
      </c>
      <c r="E359" s="190" t="str">
        <f t="shared" ca="1" si="42"/>
        <v>VIGENTE</v>
      </c>
      <c r="F359" s="190" t="str">
        <f t="shared" ca="1" si="43"/>
        <v>OK</v>
      </c>
      <c r="G359" s="188" t="s">
        <v>1305</v>
      </c>
      <c r="H359" s="686" t="s">
        <v>3451</v>
      </c>
      <c r="I359" s="686" t="s">
        <v>3730</v>
      </c>
      <c r="J359" s="188" t="s">
        <v>1919</v>
      </c>
      <c r="K359" s="758" t="s">
        <v>3410</v>
      </c>
      <c r="L359" s="163"/>
      <c r="M359" s="163"/>
      <c r="N359" s="163"/>
      <c r="O359" s="163"/>
      <c r="P359" s="163"/>
      <c r="Q359" s="163"/>
      <c r="R359" s="163"/>
    </row>
    <row r="360" spans="1:18" s="168" customFormat="1" ht="30">
      <c r="A360" s="1227" t="s">
        <v>1634</v>
      </c>
      <c r="B360" s="188" t="s">
        <v>3432</v>
      </c>
      <c r="C360" s="685">
        <v>43185</v>
      </c>
      <c r="D360" s="190">
        <v>46825</v>
      </c>
      <c r="E360" s="190" t="str">
        <f t="shared" ca="1" si="42"/>
        <v>VIGENTE</v>
      </c>
      <c r="F360" s="190" t="str">
        <f t="shared" ca="1" si="43"/>
        <v>OK</v>
      </c>
      <c r="G360" s="188" t="s">
        <v>1305</v>
      </c>
      <c r="H360" s="686" t="s">
        <v>3461</v>
      </c>
      <c r="I360" s="686" t="s">
        <v>3731</v>
      </c>
      <c r="J360" s="188" t="s">
        <v>1919</v>
      </c>
      <c r="K360" s="758" t="s">
        <v>3411</v>
      </c>
      <c r="L360" s="163"/>
      <c r="M360" s="163"/>
      <c r="N360" s="163"/>
      <c r="O360" s="163"/>
      <c r="P360" s="163"/>
      <c r="Q360" s="163"/>
      <c r="R360" s="163"/>
    </row>
    <row r="361" spans="1:18" s="168" customFormat="1" ht="30">
      <c r="A361" s="1227" t="s">
        <v>1634</v>
      </c>
      <c r="B361" s="188" t="s">
        <v>3433</v>
      </c>
      <c r="C361" s="685">
        <v>43185</v>
      </c>
      <c r="D361" s="190">
        <v>46825</v>
      </c>
      <c r="E361" s="190" t="str">
        <f t="shared" ca="1" si="42"/>
        <v>VIGENTE</v>
      </c>
      <c r="F361" s="190" t="str">
        <f t="shared" ca="1" si="43"/>
        <v>OK</v>
      </c>
      <c r="G361" s="188" t="s">
        <v>1305</v>
      </c>
      <c r="H361" s="686" t="s">
        <v>3452</v>
      </c>
      <c r="I361" s="686" t="s">
        <v>3732</v>
      </c>
      <c r="J361" s="188" t="s">
        <v>1919</v>
      </c>
      <c r="K361" s="758" t="s">
        <v>3412</v>
      </c>
      <c r="L361" s="163"/>
      <c r="M361" s="163"/>
      <c r="N361" s="163"/>
      <c r="O361" s="163"/>
      <c r="P361" s="163"/>
      <c r="Q361" s="163"/>
      <c r="R361" s="163"/>
    </row>
    <row r="362" spans="1:18" s="168" customFormat="1" ht="30">
      <c r="A362" s="1227" t="s">
        <v>1634</v>
      </c>
      <c r="B362" s="188" t="s">
        <v>3434</v>
      </c>
      <c r="C362" s="685">
        <v>43185</v>
      </c>
      <c r="D362" s="190">
        <v>46825</v>
      </c>
      <c r="E362" s="190" t="str">
        <f t="shared" ca="1" si="42"/>
        <v>VIGENTE</v>
      </c>
      <c r="F362" s="190" t="str">
        <f t="shared" ca="1" si="43"/>
        <v>OK</v>
      </c>
      <c r="G362" s="188" t="s">
        <v>1305</v>
      </c>
      <c r="H362" s="686" t="s">
        <v>3453</v>
      </c>
      <c r="I362" s="686" t="s">
        <v>3733</v>
      </c>
      <c r="J362" s="188" t="s">
        <v>1919</v>
      </c>
      <c r="K362" s="758" t="s">
        <v>3413</v>
      </c>
      <c r="L362" s="163"/>
      <c r="M362" s="163"/>
      <c r="N362" s="163"/>
      <c r="O362" s="163"/>
      <c r="P362" s="163"/>
      <c r="Q362" s="163"/>
      <c r="R362" s="163"/>
    </row>
    <row r="363" spans="1:18" s="168" customFormat="1" ht="30">
      <c r="A363" s="1227" t="s">
        <v>1634</v>
      </c>
      <c r="B363" s="188" t="s">
        <v>3435</v>
      </c>
      <c r="C363" s="685">
        <v>43185</v>
      </c>
      <c r="D363" s="190">
        <v>46825</v>
      </c>
      <c r="E363" s="190" t="str">
        <f t="shared" ca="1" si="42"/>
        <v>VIGENTE</v>
      </c>
      <c r="F363" s="190" t="str">
        <f t="shared" ca="1" si="43"/>
        <v>OK</v>
      </c>
      <c r="G363" s="188" t="s">
        <v>1305</v>
      </c>
      <c r="H363" s="686" t="s">
        <v>3454</v>
      </c>
      <c r="I363" s="686" t="s">
        <v>3734</v>
      </c>
      <c r="J363" s="188" t="s">
        <v>1919</v>
      </c>
      <c r="K363" s="758" t="s">
        <v>3414</v>
      </c>
      <c r="L363" s="163"/>
      <c r="M363" s="163"/>
      <c r="N363" s="163"/>
      <c r="O363" s="163"/>
      <c r="P363" s="163"/>
      <c r="Q363" s="163"/>
      <c r="R363" s="163"/>
    </row>
    <row r="364" spans="1:18" s="168" customFormat="1" ht="30">
      <c r="A364" s="1227" t="s">
        <v>1634</v>
      </c>
      <c r="B364" s="188" t="s">
        <v>3436</v>
      </c>
      <c r="C364" s="685">
        <v>43185</v>
      </c>
      <c r="D364" s="190">
        <v>46825</v>
      </c>
      <c r="E364" s="190" t="str">
        <f t="shared" ca="1" si="42"/>
        <v>VIGENTE</v>
      </c>
      <c r="F364" s="190" t="str">
        <f t="shared" ca="1" si="43"/>
        <v>OK</v>
      </c>
      <c r="G364" s="188" t="s">
        <v>1305</v>
      </c>
      <c r="H364" s="686" t="s">
        <v>3455</v>
      </c>
      <c r="I364" s="686" t="s">
        <v>3735</v>
      </c>
      <c r="J364" s="188" t="s">
        <v>1919</v>
      </c>
      <c r="K364" s="758" t="s">
        <v>3415</v>
      </c>
      <c r="L364" s="163"/>
      <c r="M364" s="163"/>
      <c r="N364" s="163"/>
      <c r="O364" s="163"/>
      <c r="P364" s="163"/>
      <c r="Q364" s="163"/>
      <c r="R364" s="163"/>
    </row>
    <row r="365" spans="1:18" s="168" customFormat="1" ht="30">
      <c r="A365" s="1227" t="s">
        <v>1634</v>
      </c>
      <c r="B365" s="188" t="s">
        <v>3437</v>
      </c>
      <c r="C365" s="685">
        <v>43185</v>
      </c>
      <c r="D365" s="190">
        <v>46825</v>
      </c>
      <c r="E365" s="190" t="str">
        <f t="shared" ca="1" si="42"/>
        <v>VIGENTE</v>
      </c>
      <c r="F365" s="190" t="str">
        <f t="shared" ca="1" si="43"/>
        <v>OK</v>
      </c>
      <c r="G365" s="188" t="s">
        <v>1305</v>
      </c>
      <c r="H365" s="686" t="s">
        <v>3456</v>
      </c>
      <c r="I365" s="686" t="s">
        <v>3736</v>
      </c>
      <c r="J365" s="188" t="s">
        <v>1919</v>
      </c>
      <c r="K365" s="758" t="s">
        <v>3416</v>
      </c>
      <c r="L365" s="163"/>
      <c r="M365" s="163"/>
      <c r="N365" s="163"/>
      <c r="O365" s="163"/>
      <c r="P365" s="163"/>
      <c r="Q365" s="163"/>
      <c r="R365" s="163"/>
    </row>
    <row r="366" spans="1:18" s="168" customFormat="1" ht="30">
      <c r="A366" s="1227" t="s">
        <v>1634</v>
      </c>
      <c r="B366" s="188" t="s">
        <v>3438</v>
      </c>
      <c r="C366" s="685">
        <v>43185</v>
      </c>
      <c r="D366" s="190">
        <v>46825</v>
      </c>
      <c r="E366" s="190" t="str">
        <f t="shared" ref="E366:E372" ca="1" si="44">IF(D366&lt;=$T$2,"CADUCADO","VIGENTE")</f>
        <v>VIGENTE</v>
      </c>
      <c r="F366" s="190" t="str">
        <f t="shared" ref="F366:F372" ca="1" si="45">IF($T$2&gt;=(EDATE(D366,-4)),"ALERTA","OK")</f>
        <v>OK</v>
      </c>
      <c r="G366" s="188" t="s">
        <v>1305</v>
      </c>
      <c r="H366" s="686" t="s">
        <v>3457</v>
      </c>
      <c r="I366" s="686" t="s">
        <v>3737</v>
      </c>
      <c r="J366" s="188" t="s">
        <v>1919</v>
      </c>
      <c r="K366" s="758" t="s">
        <v>3417</v>
      </c>
      <c r="L366" s="163"/>
      <c r="M366" s="163"/>
      <c r="N366" s="163"/>
      <c r="O366" s="163"/>
      <c r="P366" s="163"/>
      <c r="Q366" s="163"/>
      <c r="R366" s="163"/>
    </row>
    <row r="367" spans="1:18" s="168" customFormat="1" ht="30">
      <c r="A367" s="1227" t="s">
        <v>1634</v>
      </c>
      <c r="B367" s="188" t="s">
        <v>3439</v>
      </c>
      <c r="C367" s="685">
        <v>43185</v>
      </c>
      <c r="D367" s="190">
        <v>46825</v>
      </c>
      <c r="E367" s="190" t="str">
        <f t="shared" ca="1" si="44"/>
        <v>VIGENTE</v>
      </c>
      <c r="F367" s="190" t="str">
        <f t="shared" ca="1" si="45"/>
        <v>OK</v>
      </c>
      <c r="G367" s="188" t="s">
        <v>1305</v>
      </c>
      <c r="H367" s="686" t="s">
        <v>3458</v>
      </c>
      <c r="I367" s="686" t="s">
        <v>3738</v>
      </c>
      <c r="J367" s="188" t="s">
        <v>1919</v>
      </c>
      <c r="K367" s="758" t="s">
        <v>3418</v>
      </c>
      <c r="L367" s="163"/>
      <c r="M367" s="163"/>
      <c r="N367" s="163"/>
      <c r="O367" s="163"/>
      <c r="P367" s="163"/>
      <c r="Q367" s="163"/>
      <c r="R367" s="163"/>
    </row>
    <row r="368" spans="1:18" s="168" customFormat="1" ht="30">
      <c r="A368" s="1227" t="s">
        <v>1634</v>
      </c>
      <c r="B368" s="188" t="s">
        <v>3440</v>
      </c>
      <c r="C368" s="685">
        <v>43185</v>
      </c>
      <c r="D368" s="190">
        <v>46825</v>
      </c>
      <c r="E368" s="190" t="str">
        <f t="shared" ca="1" si="44"/>
        <v>VIGENTE</v>
      </c>
      <c r="F368" s="190" t="str">
        <f t="shared" ca="1" si="45"/>
        <v>OK</v>
      </c>
      <c r="G368" s="188" t="s">
        <v>1305</v>
      </c>
      <c r="H368" s="686" t="s">
        <v>3459</v>
      </c>
      <c r="I368" s="686" t="s">
        <v>3739</v>
      </c>
      <c r="J368" s="188" t="s">
        <v>1919</v>
      </c>
      <c r="K368" s="758" t="s">
        <v>3419</v>
      </c>
      <c r="L368" s="163"/>
      <c r="M368" s="163"/>
      <c r="N368" s="163"/>
      <c r="O368" s="163"/>
      <c r="P368" s="163"/>
      <c r="Q368" s="163"/>
      <c r="R368" s="163"/>
    </row>
    <row r="369" spans="1:18" s="168" customFormat="1" ht="30">
      <c r="A369" s="1227" t="s">
        <v>1634</v>
      </c>
      <c r="B369" s="188" t="s">
        <v>3441</v>
      </c>
      <c r="C369" s="685">
        <v>43185</v>
      </c>
      <c r="D369" s="190">
        <v>46825</v>
      </c>
      <c r="E369" s="190" t="str">
        <f t="shared" ca="1" si="44"/>
        <v>VIGENTE</v>
      </c>
      <c r="F369" s="190" t="str">
        <f t="shared" ca="1" si="45"/>
        <v>OK</v>
      </c>
      <c r="G369" s="188" t="s">
        <v>1305</v>
      </c>
      <c r="H369" s="686" t="s">
        <v>3460</v>
      </c>
      <c r="I369" s="686" t="s">
        <v>3740</v>
      </c>
      <c r="J369" s="188" t="s">
        <v>1919</v>
      </c>
      <c r="K369" s="758" t="s">
        <v>3420</v>
      </c>
      <c r="L369" s="163"/>
      <c r="M369" s="163"/>
      <c r="N369" s="163"/>
      <c r="O369" s="163"/>
      <c r="P369" s="163"/>
      <c r="Q369" s="163"/>
      <c r="R369" s="163"/>
    </row>
    <row r="370" spans="1:18" s="168" customFormat="1" ht="30">
      <c r="A370" s="1227" t="s">
        <v>1634</v>
      </c>
      <c r="B370" s="188" t="s">
        <v>3442</v>
      </c>
      <c r="C370" s="685">
        <v>43185</v>
      </c>
      <c r="D370" s="190">
        <v>46825</v>
      </c>
      <c r="E370" s="190" t="str">
        <f t="shared" ca="1" si="44"/>
        <v>VIGENTE</v>
      </c>
      <c r="F370" s="190" t="str">
        <f t="shared" ca="1" si="45"/>
        <v>OK</v>
      </c>
      <c r="G370" s="188" t="s">
        <v>1305</v>
      </c>
      <c r="H370" s="686" t="s">
        <v>3462</v>
      </c>
      <c r="I370" s="686" t="s">
        <v>3741</v>
      </c>
      <c r="J370" s="188" t="s">
        <v>1919</v>
      </c>
      <c r="K370" s="998" t="s">
        <v>3421</v>
      </c>
      <c r="L370" s="163"/>
      <c r="M370" s="163"/>
      <c r="N370" s="163"/>
      <c r="O370" s="163"/>
      <c r="P370" s="163"/>
      <c r="Q370" s="163"/>
      <c r="R370" s="163"/>
    </row>
    <row r="371" spans="1:18" s="168" customFormat="1">
      <c r="A371" s="1227" t="s">
        <v>1634</v>
      </c>
      <c r="B371" s="188" t="s">
        <v>3443</v>
      </c>
      <c r="C371" s="685">
        <v>43185</v>
      </c>
      <c r="D371" s="190">
        <v>46825</v>
      </c>
      <c r="E371" s="190" t="str">
        <f t="shared" ca="1" si="44"/>
        <v>VIGENTE</v>
      </c>
      <c r="F371" s="190" t="str">
        <f t="shared" ca="1" si="45"/>
        <v>OK</v>
      </c>
      <c r="G371" s="188" t="s">
        <v>1305</v>
      </c>
      <c r="H371" s="686" t="s">
        <v>3463</v>
      </c>
      <c r="I371" s="686" t="s">
        <v>3742</v>
      </c>
      <c r="J371" s="188" t="s">
        <v>1919</v>
      </c>
      <c r="K371" s="998" t="s">
        <v>3422</v>
      </c>
      <c r="L371" s="163"/>
      <c r="M371" s="163"/>
      <c r="N371" s="163"/>
      <c r="O371" s="163"/>
      <c r="P371" s="163"/>
      <c r="Q371" s="163"/>
      <c r="R371" s="163"/>
    </row>
    <row r="372" spans="1:18" s="168" customFormat="1" ht="30">
      <c r="A372" s="1227" t="s">
        <v>1634</v>
      </c>
      <c r="B372" s="188" t="s">
        <v>3444</v>
      </c>
      <c r="C372" s="685">
        <v>43185</v>
      </c>
      <c r="D372" s="190">
        <v>46825</v>
      </c>
      <c r="E372" s="190" t="str">
        <f t="shared" ca="1" si="44"/>
        <v>VIGENTE</v>
      </c>
      <c r="F372" s="190" t="str">
        <f t="shared" ca="1" si="45"/>
        <v>OK</v>
      </c>
      <c r="G372" s="188" t="s">
        <v>1305</v>
      </c>
      <c r="H372" s="686" t="s">
        <v>3464</v>
      </c>
      <c r="I372" s="686" t="s">
        <v>3743</v>
      </c>
      <c r="J372" s="188" t="s">
        <v>1919</v>
      </c>
      <c r="K372" s="998" t="s">
        <v>3423</v>
      </c>
      <c r="L372" s="163"/>
      <c r="M372" s="163"/>
      <c r="N372" s="163"/>
      <c r="O372" s="163"/>
      <c r="P372" s="163"/>
      <c r="Q372" s="163"/>
      <c r="R372" s="163"/>
    </row>
    <row r="373" spans="1:18" s="168" customFormat="1" ht="30">
      <c r="A373" s="1227" t="s">
        <v>1634</v>
      </c>
      <c r="B373" s="188" t="s">
        <v>4526</v>
      </c>
      <c r="C373" s="685">
        <v>43185</v>
      </c>
      <c r="D373" s="190">
        <v>46825</v>
      </c>
      <c r="E373" s="190" t="str">
        <f t="shared" ref="E373:E378" ca="1" si="46">IF(D373&lt;=$T$2,"CADUCADO","VIGENTE")</f>
        <v>VIGENTE</v>
      </c>
      <c r="F373" s="190" t="str">
        <f t="shared" ref="F373:F378" ca="1" si="47">IF($T$2&gt;=(EDATE(D373,-4)),"ALERTA","OK")</f>
        <v>OK</v>
      </c>
      <c r="G373" s="188" t="s">
        <v>1305</v>
      </c>
      <c r="H373" s="686" t="s">
        <v>4530</v>
      </c>
      <c r="I373" s="686" t="s">
        <v>4534</v>
      </c>
      <c r="J373" s="188" t="s">
        <v>1919</v>
      </c>
      <c r="K373" s="998" t="s">
        <v>4538</v>
      </c>
      <c r="L373" s="163"/>
      <c r="M373" s="163"/>
      <c r="N373" s="163"/>
      <c r="O373" s="163"/>
      <c r="P373" s="163"/>
      <c r="Q373" s="163"/>
      <c r="R373" s="163"/>
    </row>
    <row r="374" spans="1:18" s="168" customFormat="1" ht="30">
      <c r="A374" s="1227" t="s">
        <v>1634</v>
      </c>
      <c r="B374" s="188" t="s">
        <v>4527</v>
      </c>
      <c r="C374" s="685">
        <v>43185</v>
      </c>
      <c r="D374" s="190">
        <v>46825</v>
      </c>
      <c r="E374" s="190" t="str">
        <f t="shared" ca="1" si="46"/>
        <v>VIGENTE</v>
      </c>
      <c r="F374" s="190" t="str">
        <f t="shared" ca="1" si="47"/>
        <v>OK</v>
      </c>
      <c r="G374" s="188" t="s">
        <v>1305</v>
      </c>
      <c r="H374" s="686" t="s">
        <v>4531</v>
      </c>
      <c r="I374" s="686" t="s">
        <v>4535</v>
      </c>
      <c r="J374" s="188" t="s">
        <v>1919</v>
      </c>
      <c r="K374" s="998" t="s">
        <v>4539</v>
      </c>
      <c r="L374" s="163"/>
      <c r="M374" s="163"/>
      <c r="N374" s="163"/>
      <c r="O374" s="163"/>
      <c r="P374" s="163"/>
      <c r="Q374" s="163"/>
      <c r="R374" s="163"/>
    </row>
    <row r="375" spans="1:18" s="168" customFormat="1" ht="30">
      <c r="A375" s="1227" t="s">
        <v>1634</v>
      </c>
      <c r="B375" s="188" t="s">
        <v>4528</v>
      </c>
      <c r="C375" s="685">
        <v>43185</v>
      </c>
      <c r="D375" s="190">
        <v>46825</v>
      </c>
      <c r="E375" s="190" t="str">
        <f t="shared" ca="1" si="46"/>
        <v>VIGENTE</v>
      </c>
      <c r="F375" s="190" t="str">
        <f t="shared" ca="1" si="47"/>
        <v>OK</v>
      </c>
      <c r="G375" s="188" t="s">
        <v>1305</v>
      </c>
      <c r="H375" s="686" t="s">
        <v>4532</v>
      </c>
      <c r="I375" s="686" t="s">
        <v>4536</v>
      </c>
      <c r="J375" s="188" t="s">
        <v>1919</v>
      </c>
      <c r="K375" s="998" t="s">
        <v>4540</v>
      </c>
      <c r="L375" s="163"/>
      <c r="M375" s="163"/>
      <c r="N375" s="163"/>
      <c r="O375" s="163"/>
      <c r="P375" s="163"/>
      <c r="Q375" s="163"/>
      <c r="R375" s="163"/>
    </row>
    <row r="376" spans="1:18" s="168" customFormat="1" ht="45">
      <c r="A376" s="1227" t="s">
        <v>1634</v>
      </c>
      <c r="B376" s="188" t="s">
        <v>4529</v>
      </c>
      <c r="C376" s="685">
        <v>43185</v>
      </c>
      <c r="D376" s="190">
        <v>46825</v>
      </c>
      <c r="E376" s="190" t="str">
        <f t="shared" ca="1" si="46"/>
        <v>VIGENTE</v>
      </c>
      <c r="F376" s="190" t="str">
        <f t="shared" ca="1" si="47"/>
        <v>OK</v>
      </c>
      <c r="G376" s="188" t="s">
        <v>1305</v>
      </c>
      <c r="H376" s="686" t="s">
        <v>4533</v>
      </c>
      <c r="I376" s="686" t="s">
        <v>4537</v>
      </c>
      <c r="J376" s="188" t="s">
        <v>1919</v>
      </c>
      <c r="K376" s="998" t="s">
        <v>4541</v>
      </c>
      <c r="L376" s="163"/>
      <c r="M376" s="163"/>
      <c r="N376" s="163"/>
      <c r="O376" s="163"/>
      <c r="P376" s="163"/>
      <c r="Q376" s="163"/>
      <c r="R376" s="163"/>
    </row>
    <row r="377" spans="1:18" s="168" customFormat="1" ht="30">
      <c r="A377" s="1227" t="s">
        <v>1634</v>
      </c>
      <c r="B377" s="188" t="s">
        <v>4904</v>
      </c>
      <c r="C377" s="685">
        <v>43185</v>
      </c>
      <c r="D377" s="190">
        <v>46825</v>
      </c>
      <c r="E377" s="190" t="str">
        <f t="shared" ca="1" si="46"/>
        <v>VIGENTE</v>
      </c>
      <c r="F377" s="190" t="str">
        <f t="shared" ca="1" si="47"/>
        <v>OK</v>
      </c>
      <c r="G377" s="188" t="s">
        <v>1305</v>
      </c>
      <c r="H377" s="686" t="s">
        <v>4905</v>
      </c>
      <c r="I377" s="686" t="s">
        <v>4906</v>
      </c>
      <c r="J377" s="188" t="s">
        <v>1919</v>
      </c>
      <c r="K377" s="998" t="s">
        <v>4907</v>
      </c>
      <c r="L377" s="163"/>
      <c r="M377" s="163"/>
      <c r="N377" s="163"/>
      <c r="O377" s="163"/>
      <c r="P377" s="163"/>
      <c r="Q377" s="163"/>
      <c r="R377" s="163"/>
    </row>
    <row r="378" spans="1:18" s="168" customFormat="1" ht="45">
      <c r="A378" s="1227" t="s">
        <v>1634</v>
      </c>
      <c r="B378" s="188" t="s">
        <v>4908</v>
      </c>
      <c r="C378" s="685">
        <v>43185</v>
      </c>
      <c r="D378" s="190">
        <v>46825</v>
      </c>
      <c r="E378" s="190" t="str">
        <f t="shared" ca="1" si="46"/>
        <v>VIGENTE</v>
      </c>
      <c r="F378" s="190" t="str">
        <f t="shared" ca="1" si="47"/>
        <v>OK</v>
      </c>
      <c r="G378" s="188" t="s">
        <v>1305</v>
      </c>
      <c r="H378" s="686" t="s">
        <v>4912</v>
      </c>
      <c r="I378" s="686" t="s">
        <v>4918</v>
      </c>
      <c r="J378" s="188" t="s">
        <v>1919</v>
      </c>
      <c r="K378" s="998" t="s">
        <v>4927</v>
      </c>
      <c r="L378" s="163"/>
      <c r="M378" s="163"/>
      <c r="N378" s="163"/>
      <c r="O378" s="163"/>
      <c r="P378" s="163"/>
      <c r="Q378" s="163"/>
      <c r="R378" s="163"/>
    </row>
    <row r="379" spans="1:18" s="168" customFormat="1" ht="45">
      <c r="A379" s="1227" t="s">
        <v>1634</v>
      </c>
      <c r="B379" s="188" t="s">
        <v>4909</v>
      </c>
      <c r="C379" s="685">
        <v>43185</v>
      </c>
      <c r="D379" s="190">
        <v>46825</v>
      </c>
      <c r="E379" s="190" t="str">
        <f ca="1">IF(D379&lt;=$T$2,"CADUCADO","VIGENTE")</f>
        <v>VIGENTE</v>
      </c>
      <c r="F379" s="190" t="str">
        <f ca="1">IF($T$2&gt;=(EDATE(D379,-4)),"ALERTA","OK")</f>
        <v>OK</v>
      </c>
      <c r="G379" s="188" t="s">
        <v>1305</v>
      </c>
      <c r="H379" s="686" t="s">
        <v>4913</v>
      </c>
      <c r="I379" s="686" t="s">
        <v>4919</v>
      </c>
      <c r="J379" s="188" t="s">
        <v>1919</v>
      </c>
      <c r="K379" s="998" t="s">
        <v>4926</v>
      </c>
      <c r="L379" s="163"/>
      <c r="M379" s="163"/>
      <c r="N379" s="163"/>
      <c r="O379" s="163"/>
      <c r="P379" s="163"/>
      <c r="Q379" s="163"/>
      <c r="R379" s="163"/>
    </row>
    <row r="380" spans="1:18" s="168" customFormat="1" ht="30" customHeight="1">
      <c r="A380" s="1227" t="s">
        <v>1634</v>
      </c>
      <c r="B380" s="188" t="s">
        <v>4910</v>
      </c>
      <c r="C380" s="685">
        <v>43185</v>
      </c>
      <c r="D380" s="190">
        <v>46825</v>
      </c>
      <c r="E380" s="190" t="str">
        <f ca="1">IF(D380&lt;=$T$2,"CADUCADO","VIGENTE")</f>
        <v>VIGENTE</v>
      </c>
      <c r="F380" s="190" t="str">
        <f ca="1">IF($T$2&gt;=(EDATE(D380,-4)),"ALERTA","OK")</f>
        <v>OK</v>
      </c>
      <c r="G380" s="188" t="s">
        <v>1305</v>
      </c>
      <c r="H380" s="686" t="s">
        <v>4914</v>
      </c>
      <c r="I380" s="686" t="s">
        <v>4920</v>
      </c>
      <c r="J380" s="188" t="s">
        <v>1919</v>
      </c>
      <c r="K380" s="998" t="s">
        <v>4925</v>
      </c>
      <c r="L380" s="163"/>
      <c r="M380" s="163"/>
      <c r="N380" s="163"/>
      <c r="O380" s="163"/>
      <c r="P380" s="163"/>
      <c r="Q380" s="163"/>
      <c r="R380" s="163"/>
    </row>
    <row r="381" spans="1:18" s="168" customFormat="1" ht="29.25" customHeight="1">
      <c r="A381" s="1227" t="s">
        <v>1634</v>
      </c>
      <c r="B381" s="188" t="s">
        <v>4911</v>
      </c>
      <c r="C381" s="685">
        <v>43185</v>
      </c>
      <c r="D381" s="190">
        <v>46825</v>
      </c>
      <c r="E381" s="190" t="str">
        <f ca="1">IF(D381&lt;=$T$2,"CADUCADO","VIGENTE")</f>
        <v>VIGENTE</v>
      </c>
      <c r="F381" s="190" t="str">
        <f ca="1">IF($T$2&gt;=(EDATE(D381,-4)),"ALERTA","OK")</f>
        <v>OK</v>
      </c>
      <c r="G381" s="188" t="s">
        <v>1305</v>
      </c>
      <c r="H381" s="686" t="s">
        <v>4915</v>
      </c>
      <c r="I381" s="686" t="s">
        <v>4921</v>
      </c>
      <c r="J381" s="188" t="s">
        <v>1919</v>
      </c>
      <c r="K381" s="998" t="s">
        <v>4924</v>
      </c>
      <c r="L381" s="163"/>
      <c r="M381" s="163"/>
      <c r="N381" s="163"/>
      <c r="O381" s="163"/>
      <c r="P381" s="163"/>
      <c r="Q381" s="163"/>
      <c r="R381" s="163"/>
    </row>
    <row r="382" spans="1:18" s="168" customFormat="1" ht="30" customHeight="1">
      <c r="A382" s="1227" t="s">
        <v>1634</v>
      </c>
      <c r="B382" s="188" t="s">
        <v>4917</v>
      </c>
      <c r="C382" s="685">
        <v>43185</v>
      </c>
      <c r="D382" s="190">
        <v>46825</v>
      </c>
      <c r="E382" s="190" t="str">
        <f ca="1">IF(D382&lt;=$T$2,"CADUCADO","VIGENTE")</f>
        <v>VIGENTE</v>
      </c>
      <c r="F382" s="190" t="str">
        <f ca="1">IF($T$2&gt;=(EDATE(D382,-4)),"ALERTA","OK")</f>
        <v>OK</v>
      </c>
      <c r="G382" s="188" t="s">
        <v>1305</v>
      </c>
      <c r="H382" s="686" t="s">
        <v>4916</v>
      </c>
      <c r="I382" s="686" t="s">
        <v>4922</v>
      </c>
      <c r="J382" s="188" t="s">
        <v>1919</v>
      </c>
      <c r="K382" s="998" t="s">
        <v>4923</v>
      </c>
      <c r="L382" s="163"/>
      <c r="M382" s="163"/>
      <c r="N382" s="163"/>
      <c r="O382" s="163"/>
      <c r="P382" s="163"/>
      <c r="Q382" s="163"/>
      <c r="R382" s="163"/>
    </row>
    <row r="383" spans="1:18" s="168" customFormat="1" ht="30">
      <c r="A383" s="1227" t="s">
        <v>1634</v>
      </c>
      <c r="B383" s="188" t="s">
        <v>5050</v>
      </c>
      <c r="C383" s="685">
        <v>43185</v>
      </c>
      <c r="D383" s="190">
        <v>46825</v>
      </c>
      <c r="E383" s="190" t="str">
        <f ca="1">IF(D383&lt;=$T$2,"CADUCADO","VIGENTE")</f>
        <v>VIGENTE</v>
      </c>
      <c r="F383" s="190" t="str">
        <f ca="1">IF($T$2&gt;=(EDATE(D383,-4)),"ALERTA","OK")</f>
        <v>OK</v>
      </c>
      <c r="G383" s="188" t="s">
        <v>1305</v>
      </c>
      <c r="H383" s="686" t="s">
        <v>5051</v>
      </c>
      <c r="I383" s="686" t="s">
        <v>5052</v>
      </c>
      <c r="J383" s="188" t="s">
        <v>1919</v>
      </c>
      <c r="K383" s="998" t="s">
        <v>5053</v>
      </c>
      <c r="L383" s="163"/>
      <c r="M383" s="163"/>
      <c r="N383" s="163"/>
      <c r="O383" s="163"/>
      <c r="P383" s="163"/>
      <c r="Q383" s="163"/>
      <c r="R383" s="163"/>
    </row>
    <row r="384" spans="1:18" s="168" customFormat="1" ht="30">
      <c r="A384" s="1227" t="s">
        <v>1634</v>
      </c>
      <c r="B384" s="188" t="s">
        <v>5582</v>
      </c>
      <c r="C384" s="685">
        <v>43185</v>
      </c>
      <c r="D384" s="190">
        <v>46825</v>
      </c>
      <c r="E384" s="190" t="str">
        <f t="shared" ref="E384:E390" ca="1" si="48">IF(D384&lt;=$T$2,"CADUCADO","VIGENTE")</f>
        <v>VIGENTE</v>
      </c>
      <c r="F384" s="190" t="str">
        <f t="shared" ref="F384:F390" ca="1" si="49">IF($T$2&gt;=(EDATE(D384,-4)),"ALERTA","OK")</f>
        <v>OK</v>
      </c>
      <c r="G384" s="188" t="s">
        <v>1305</v>
      </c>
      <c r="H384" s="686" t="s">
        <v>5575</v>
      </c>
      <c r="I384" s="686" t="s">
        <v>5589</v>
      </c>
      <c r="J384" s="188" t="s">
        <v>1919</v>
      </c>
      <c r="K384" s="998" t="s">
        <v>5596</v>
      </c>
      <c r="L384" s="163"/>
      <c r="M384" s="163"/>
      <c r="N384" s="163"/>
      <c r="O384" s="163"/>
      <c r="P384" s="163"/>
      <c r="Q384" s="163"/>
      <c r="R384" s="163"/>
    </row>
    <row r="385" spans="1:18" s="168" customFormat="1" ht="30">
      <c r="A385" s="1227" t="s">
        <v>1634</v>
      </c>
      <c r="B385" s="188" t="s">
        <v>5583</v>
      </c>
      <c r="C385" s="685">
        <v>43185</v>
      </c>
      <c r="D385" s="190">
        <v>46825</v>
      </c>
      <c r="E385" s="190" t="str">
        <f t="shared" ca="1" si="48"/>
        <v>VIGENTE</v>
      </c>
      <c r="F385" s="190" t="str">
        <f t="shared" ca="1" si="49"/>
        <v>OK</v>
      </c>
      <c r="G385" s="188" t="s">
        <v>1305</v>
      </c>
      <c r="H385" s="686" t="s">
        <v>5576</v>
      </c>
      <c r="I385" s="686" t="s">
        <v>5590</v>
      </c>
      <c r="J385" s="188" t="s">
        <v>1919</v>
      </c>
      <c r="K385" s="998" t="s">
        <v>5597</v>
      </c>
      <c r="L385" s="163"/>
      <c r="M385" s="163"/>
      <c r="N385" s="163"/>
      <c r="O385" s="163"/>
      <c r="P385" s="163"/>
      <c r="Q385" s="163"/>
      <c r="R385" s="163"/>
    </row>
    <row r="386" spans="1:18" s="168" customFormat="1" ht="30">
      <c r="A386" s="1227" t="s">
        <v>1634</v>
      </c>
      <c r="B386" s="188" t="s">
        <v>5584</v>
      </c>
      <c r="C386" s="685">
        <v>43185</v>
      </c>
      <c r="D386" s="190">
        <v>46825</v>
      </c>
      <c r="E386" s="190" t="str">
        <f t="shared" ca="1" si="48"/>
        <v>VIGENTE</v>
      </c>
      <c r="F386" s="190" t="str">
        <f t="shared" ca="1" si="49"/>
        <v>OK</v>
      </c>
      <c r="G386" s="188" t="s">
        <v>1305</v>
      </c>
      <c r="H386" s="686" t="s">
        <v>5577</v>
      </c>
      <c r="I386" s="686" t="s">
        <v>5591</v>
      </c>
      <c r="J386" s="188" t="s">
        <v>1919</v>
      </c>
      <c r="K386" s="998" t="s">
        <v>5598</v>
      </c>
      <c r="L386" s="163"/>
      <c r="M386" s="163"/>
      <c r="N386" s="163"/>
      <c r="O386" s="163"/>
      <c r="P386" s="163"/>
      <c r="Q386" s="163"/>
      <c r="R386" s="163"/>
    </row>
    <row r="387" spans="1:18" s="168" customFormat="1" ht="45">
      <c r="A387" s="1227" t="s">
        <v>1634</v>
      </c>
      <c r="B387" s="188" t="s">
        <v>5585</v>
      </c>
      <c r="C387" s="685">
        <v>43185</v>
      </c>
      <c r="D387" s="190">
        <v>46825</v>
      </c>
      <c r="E387" s="190" t="str">
        <f t="shared" ca="1" si="48"/>
        <v>VIGENTE</v>
      </c>
      <c r="F387" s="190" t="str">
        <f t="shared" ca="1" si="49"/>
        <v>OK</v>
      </c>
      <c r="G387" s="188" t="s">
        <v>1305</v>
      </c>
      <c r="H387" s="686" t="s">
        <v>5578</v>
      </c>
      <c r="I387" s="686" t="s">
        <v>5592</v>
      </c>
      <c r="J387" s="188" t="s">
        <v>1919</v>
      </c>
      <c r="K387" s="998" t="s">
        <v>5599</v>
      </c>
      <c r="L387" s="163"/>
      <c r="M387" s="163"/>
      <c r="N387" s="163"/>
      <c r="O387" s="163"/>
      <c r="P387" s="163"/>
      <c r="Q387" s="163"/>
      <c r="R387" s="163"/>
    </row>
    <row r="388" spans="1:18" s="168" customFormat="1" ht="30">
      <c r="A388" s="1227" t="s">
        <v>1634</v>
      </c>
      <c r="B388" s="188" t="s">
        <v>5586</v>
      </c>
      <c r="C388" s="685">
        <v>43185</v>
      </c>
      <c r="D388" s="190">
        <v>46825</v>
      </c>
      <c r="E388" s="190" t="str">
        <f t="shared" ca="1" si="48"/>
        <v>VIGENTE</v>
      </c>
      <c r="F388" s="190" t="str">
        <f t="shared" ca="1" si="49"/>
        <v>OK</v>
      </c>
      <c r="G388" s="188" t="s">
        <v>1305</v>
      </c>
      <c r="H388" s="686" t="s">
        <v>5579</v>
      </c>
      <c r="I388" s="686" t="s">
        <v>5593</v>
      </c>
      <c r="J388" s="188" t="s">
        <v>1919</v>
      </c>
      <c r="K388" s="998" t="s">
        <v>5600</v>
      </c>
      <c r="L388" s="163"/>
      <c r="M388" s="163"/>
      <c r="N388" s="163"/>
      <c r="O388" s="163"/>
      <c r="P388" s="163"/>
      <c r="Q388" s="163"/>
      <c r="R388" s="163"/>
    </row>
    <row r="389" spans="1:18" s="168" customFormat="1" ht="45">
      <c r="A389" s="1227" t="s">
        <v>1634</v>
      </c>
      <c r="B389" s="188" t="s">
        <v>5587</v>
      </c>
      <c r="C389" s="685">
        <v>43185</v>
      </c>
      <c r="D389" s="190">
        <v>46825</v>
      </c>
      <c r="E389" s="190" t="str">
        <f t="shared" ca="1" si="48"/>
        <v>VIGENTE</v>
      </c>
      <c r="F389" s="190" t="str">
        <f t="shared" ca="1" si="49"/>
        <v>OK</v>
      </c>
      <c r="G389" s="188" t="s">
        <v>1305</v>
      </c>
      <c r="H389" s="686" t="s">
        <v>5580</v>
      </c>
      <c r="I389" s="686" t="s">
        <v>5594</v>
      </c>
      <c r="J389" s="188" t="s">
        <v>1919</v>
      </c>
      <c r="K389" s="998" t="s">
        <v>5601</v>
      </c>
      <c r="L389" s="163"/>
      <c r="M389" s="163"/>
      <c r="N389" s="163"/>
      <c r="O389" s="163"/>
      <c r="P389" s="163"/>
      <c r="Q389" s="163"/>
      <c r="R389" s="163"/>
    </row>
    <row r="390" spans="1:18" s="168" customFormat="1" ht="45">
      <c r="A390" s="1227" t="s">
        <v>1634</v>
      </c>
      <c r="B390" s="188" t="s">
        <v>5588</v>
      </c>
      <c r="C390" s="685">
        <v>43185</v>
      </c>
      <c r="D390" s="190">
        <v>46825</v>
      </c>
      <c r="E390" s="190" t="str">
        <f t="shared" ca="1" si="48"/>
        <v>VIGENTE</v>
      </c>
      <c r="F390" s="190" t="str">
        <f t="shared" ca="1" si="49"/>
        <v>OK</v>
      </c>
      <c r="G390" s="188" t="s">
        <v>1305</v>
      </c>
      <c r="H390" s="686" t="s">
        <v>5581</v>
      </c>
      <c r="I390" s="686" t="s">
        <v>5595</v>
      </c>
      <c r="J390" s="188" t="s">
        <v>1919</v>
      </c>
      <c r="K390" s="998" t="s">
        <v>5602</v>
      </c>
      <c r="L390" s="163"/>
      <c r="M390" s="163"/>
      <c r="N390" s="163"/>
      <c r="O390" s="163"/>
      <c r="P390" s="163"/>
      <c r="Q390" s="163"/>
      <c r="R390" s="163"/>
    </row>
    <row r="391" spans="1:18" s="168" customFormat="1" ht="60">
      <c r="A391" s="1261" t="s">
        <v>1635</v>
      </c>
      <c r="B391" s="1262" t="s">
        <v>3466</v>
      </c>
      <c r="C391" s="1263">
        <v>43185</v>
      </c>
      <c r="D391" s="1264">
        <v>46825</v>
      </c>
      <c r="E391" s="1264" t="str">
        <f ca="1">IF(D391&lt;=$T$2,"CADUCADO","VIGENTE")</f>
        <v>VIGENTE</v>
      </c>
      <c r="F391" s="1264" t="str">
        <f ca="1">IF($T$2&gt;=(EDATE(D391,-4)),"ALERTA","OK")</f>
        <v>OK</v>
      </c>
      <c r="G391" s="1262" t="s">
        <v>1306</v>
      </c>
      <c r="H391" s="1265" t="s">
        <v>4938</v>
      </c>
      <c r="I391" s="1265" t="s">
        <v>4939</v>
      </c>
      <c r="J391" s="1262" t="s">
        <v>3467</v>
      </c>
      <c r="K391" s="1267"/>
      <c r="L391" s="163"/>
      <c r="M391" s="163"/>
      <c r="N391" s="163"/>
      <c r="O391" s="163"/>
      <c r="P391" s="163"/>
      <c r="Q391" s="163"/>
      <c r="R391" s="163"/>
    </row>
    <row r="392" spans="1:18" s="168" customFormat="1" ht="30">
      <c r="A392" s="1227" t="s">
        <v>1634</v>
      </c>
      <c r="B392" s="188" t="s">
        <v>4948</v>
      </c>
      <c r="C392" s="685">
        <v>43185</v>
      </c>
      <c r="D392" s="190">
        <v>46825</v>
      </c>
      <c r="E392" s="190" t="str">
        <f ca="1">IF(D392&lt;=$T$2,"CADUCADO","VIGENTE")</f>
        <v>VIGENTE</v>
      </c>
      <c r="F392" s="190" t="str">
        <f ca="1">IF($T$2&gt;=(EDATE(D392,-4)),"ALERTA","OK")</f>
        <v>OK</v>
      </c>
      <c r="G392" s="188" t="s">
        <v>1306</v>
      </c>
      <c r="H392" s="686" t="s">
        <v>4940</v>
      </c>
      <c r="I392" s="686" t="s">
        <v>4942</v>
      </c>
      <c r="J392" s="191" t="s">
        <v>4944</v>
      </c>
      <c r="K392" s="998" t="s">
        <v>4946</v>
      </c>
      <c r="L392" s="163"/>
      <c r="M392" s="163"/>
      <c r="N392" s="163"/>
      <c r="O392" s="163"/>
      <c r="P392" s="163"/>
      <c r="Q392" s="163"/>
      <c r="R392" s="163"/>
    </row>
    <row r="393" spans="1:18" s="168" customFormat="1" ht="45">
      <c r="A393" s="1227" t="s">
        <v>1634</v>
      </c>
      <c r="B393" s="188" t="s">
        <v>4949</v>
      </c>
      <c r="C393" s="685">
        <v>43185</v>
      </c>
      <c r="D393" s="190">
        <v>46825</v>
      </c>
      <c r="E393" s="190" t="str">
        <f ca="1">IF(D393&lt;=$T$2,"CADUCADO","VIGENTE")</f>
        <v>VIGENTE</v>
      </c>
      <c r="F393" s="190" t="str">
        <f ca="1">IF($T$2&gt;=(EDATE(D393,-4)),"ALERTA","OK")</f>
        <v>OK</v>
      </c>
      <c r="G393" s="188" t="s">
        <v>1306</v>
      </c>
      <c r="H393" s="686" t="s">
        <v>4941</v>
      </c>
      <c r="I393" s="686" t="s">
        <v>4943</v>
      </c>
      <c r="J393" s="191" t="s">
        <v>4945</v>
      </c>
      <c r="K393" s="998" t="s">
        <v>4947</v>
      </c>
      <c r="L393" s="163"/>
      <c r="M393" s="163"/>
      <c r="N393" s="163"/>
      <c r="O393" s="163"/>
      <c r="P393" s="163"/>
      <c r="Q393" s="163"/>
      <c r="R393" s="163"/>
    </row>
    <row r="394" spans="1:18" s="168" customFormat="1" ht="60">
      <c r="A394" s="1250" t="s">
        <v>1643</v>
      </c>
      <c r="B394" s="1147" t="s">
        <v>3468</v>
      </c>
      <c r="C394" s="1268">
        <v>43208</v>
      </c>
      <c r="D394" s="1148">
        <v>46861</v>
      </c>
      <c r="E394" s="1147" t="s">
        <v>1306</v>
      </c>
      <c r="F394" s="689" t="str">
        <f ca="1">IF($T$2&gt;=(EDATE(D394,-4)),"ALERTA","OK")</f>
        <v>OK</v>
      </c>
      <c r="G394" s="1147" t="s">
        <v>1305</v>
      </c>
      <c r="H394" s="1149" t="s">
        <v>4634</v>
      </c>
      <c r="I394" s="1252" t="s">
        <v>3469</v>
      </c>
      <c r="J394" s="1147" t="s">
        <v>3470</v>
      </c>
      <c r="K394" s="1253" t="s">
        <v>4635</v>
      </c>
      <c r="L394" s="163"/>
      <c r="M394" s="163"/>
      <c r="N394" s="163"/>
      <c r="O394" s="163"/>
      <c r="P394" s="163"/>
      <c r="Q394" s="163"/>
      <c r="R394" s="163"/>
    </row>
    <row r="395" spans="1:18" s="168" customFormat="1" ht="60">
      <c r="A395" s="1261" t="s">
        <v>1635</v>
      </c>
      <c r="B395" s="1262" t="s">
        <v>3524</v>
      </c>
      <c r="C395" s="1263">
        <v>43223</v>
      </c>
      <c r="D395" s="1264">
        <v>45077</v>
      </c>
      <c r="E395" s="1264" t="str">
        <f ca="1">IF(D395&lt;=$T$2,"CADUCADO","VIGENTE")</f>
        <v>CADUCADO</v>
      </c>
      <c r="F395" s="1264" t="str">
        <f t="shared" ref="F395:F404" ca="1" si="50">IF($T$2&gt;=(EDATE(D395,-4)),"ALERTA","OK")</f>
        <v>ALERTA</v>
      </c>
      <c r="G395" s="1262" t="s">
        <v>1305</v>
      </c>
      <c r="H395" s="1265" t="s">
        <v>3525</v>
      </c>
      <c r="I395" s="1265" t="s">
        <v>3526</v>
      </c>
      <c r="J395" s="1266" t="s">
        <v>1919</v>
      </c>
      <c r="K395" s="1267"/>
      <c r="L395" s="163"/>
      <c r="M395" s="163"/>
      <c r="N395" s="163"/>
      <c r="O395" s="163"/>
      <c r="P395" s="163"/>
      <c r="Q395" s="163"/>
      <c r="R395" s="163"/>
    </row>
    <row r="396" spans="1:18" s="168" customFormat="1">
      <c r="A396" s="1227" t="s">
        <v>1634</v>
      </c>
      <c r="B396" s="188" t="s">
        <v>3545</v>
      </c>
      <c r="C396" s="685">
        <v>43223</v>
      </c>
      <c r="D396" s="190">
        <v>45077</v>
      </c>
      <c r="E396" s="190" t="str">
        <f ca="1">IF(D396&lt;=$T$2,"CADUCADO","VIGENTE")</f>
        <v>CADUCADO</v>
      </c>
      <c r="F396" s="190" t="str">
        <f ca="1">IF($T$2&gt;=(EDATE(D396,-4)),"ALERTA","OK")</f>
        <v>ALERTA</v>
      </c>
      <c r="G396" s="188" t="s">
        <v>1305</v>
      </c>
      <c r="H396" s="686" t="s">
        <v>3527</v>
      </c>
      <c r="I396" s="686" t="s">
        <v>3528</v>
      </c>
      <c r="J396" s="191"/>
      <c r="K396" s="998" t="s">
        <v>3554</v>
      </c>
      <c r="L396" s="163"/>
      <c r="M396" s="163"/>
      <c r="N396" s="163"/>
      <c r="O396" s="163"/>
      <c r="P396" s="163"/>
      <c r="Q396" s="163"/>
      <c r="R396" s="163"/>
    </row>
    <row r="397" spans="1:18" s="168" customFormat="1">
      <c r="A397" s="1227" t="s">
        <v>1634</v>
      </c>
      <c r="B397" s="188" t="s">
        <v>3546</v>
      </c>
      <c r="C397" s="685">
        <v>43223</v>
      </c>
      <c r="D397" s="190">
        <v>45077</v>
      </c>
      <c r="E397" s="190" t="str">
        <f t="shared" ref="E397:E404" ca="1" si="51">IF(D397&lt;=$T$2,"CADUCADO","VIGENTE")</f>
        <v>CADUCADO</v>
      </c>
      <c r="F397" s="190" t="str">
        <f t="shared" ca="1" si="50"/>
        <v>ALERTA</v>
      </c>
      <c r="G397" s="188" t="s">
        <v>1305</v>
      </c>
      <c r="H397" s="686" t="s">
        <v>3529</v>
      </c>
      <c r="I397" s="686" t="s">
        <v>3530</v>
      </c>
      <c r="J397" s="191"/>
      <c r="K397" s="998" t="s">
        <v>3555</v>
      </c>
      <c r="L397" s="163"/>
      <c r="M397" s="163"/>
      <c r="N397" s="163"/>
      <c r="O397" s="163"/>
      <c r="P397" s="163"/>
      <c r="Q397" s="163"/>
      <c r="R397" s="163"/>
    </row>
    <row r="398" spans="1:18" s="168" customFormat="1">
      <c r="A398" s="1227" t="s">
        <v>1634</v>
      </c>
      <c r="B398" s="188" t="s">
        <v>3547</v>
      </c>
      <c r="C398" s="685">
        <v>43223</v>
      </c>
      <c r="D398" s="190">
        <v>45077</v>
      </c>
      <c r="E398" s="190" t="str">
        <f t="shared" ca="1" si="51"/>
        <v>CADUCADO</v>
      </c>
      <c r="F398" s="190" t="str">
        <f t="shared" ca="1" si="50"/>
        <v>ALERTA</v>
      </c>
      <c r="G398" s="188" t="s">
        <v>1305</v>
      </c>
      <c r="H398" s="686" t="s">
        <v>3531</v>
      </c>
      <c r="I398" s="686" t="s">
        <v>3532</v>
      </c>
      <c r="J398" s="191"/>
      <c r="K398" s="998" t="s">
        <v>3556</v>
      </c>
      <c r="L398" s="163"/>
      <c r="M398" s="163"/>
      <c r="N398" s="163"/>
      <c r="O398" s="163"/>
      <c r="P398" s="163"/>
      <c r="Q398" s="163"/>
      <c r="R398" s="163"/>
    </row>
    <row r="399" spans="1:18" s="168" customFormat="1">
      <c r="A399" s="1227" t="s">
        <v>1634</v>
      </c>
      <c r="B399" s="188" t="s">
        <v>3548</v>
      </c>
      <c r="C399" s="685">
        <v>43223</v>
      </c>
      <c r="D399" s="190">
        <v>45077</v>
      </c>
      <c r="E399" s="190" t="str">
        <f t="shared" ca="1" si="51"/>
        <v>CADUCADO</v>
      </c>
      <c r="F399" s="190" t="str">
        <f t="shared" ca="1" si="50"/>
        <v>ALERTA</v>
      </c>
      <c r="G399" s="188" t="s">
        <v>1305</v>
      </c>
      <c r="H399" s="686" t="s">
        <v>3533</v>
      </c>
      <c r="I399" s="686" t="s">
        <v>3534</v>
      </c>
      <c r="J399" s="191"/>
      <c r="K399" s="998" t="s">
        <v>3557</v>
      </c>
      <c r="L399" s="163"/>
      <c r="M399" s="163"/>
      <c r="N399" s="163"/>
      <c r="O399" s="163"/>
      <c r="P399" s="163"/>
      <c r="Q399" s="163"/>
      <c r="R399" s="163"/>
    </row>
    <row r="400" spans="1:18" s="168" customFormat="1">
      <c r="A400" s="1227" t="s">
        <v>1634</v>
      </c>
      <c r="B400" s="188" t="s">
        <v>3549</v>
      </c>
      <c r="C400" s="685">
        <v>43223</v>
      </c>
      <c r="D400" s="190">
        <v>45077</v>
      </c>
      <c r="E400" s="190" t="str">
        <f t="shared" ca="1" si="51"/>
        <v>CADUCADO</v>
      </c>
      <c r="F400" s="190" t="str">
        <f t="shared" ca="1" si="50"/>
        <v>ALERTA</v>
      </c>
      <c r="G400" s="188" t="s">
        <v>1305</v>
      </c>
      <c r="H400" s="686" t="s">
        <v>3535</v>
      </c>
      <c r="I400" s="686" t="s">
        <v>3536</v>
      </c>
      <c r="J400" s="191"/>
      <c r="K400" s="998" t="s">
        <v>3558</v>
      </c>
      <c r="L400" s="163"/>
      <c r="M400" s="163"/>
      <c r="N400" s="163"/>
      <c r="O400" s="163"/>
      <c r="P400" s="163"/>
      <c r="Q400" s="163"/>
      <c r="R400" s="163"/>
    </row>
    <row r="401" spans="1:18" s="168" customFormat="1">
      <c r="A401" s="1227" t="s">
        <v>1634</v>
      </c>
      <c r="B401" s="188" t="s">
        <v>3550</v>
      </c>
      <c r="C401" s="685">
        <v>43223</v>
      </c>
      <c r="D401" s="190">
        <v>45077</v>
      </c>
      <c r="E401" s="190" t="str">
        <f t="shared" ca="1" si="51"/>
        <v>CADUCADO</v>
      </c>
      <c r="F401" s="190" t="str">
        <f t="shared" ca="1" si="50"/>
        <v>ALERTA</v>
      </c>
      <c r="G401" s="188" t="s">
        <v>1305</v>
      </c>
      <c r="H401" s="686" t="s">
        <v>3537</v>
      </c>
      <c r="I401" s="686" t="s">
        <v>3538</v>
      </c>
      <c r="J401" s="191"/>
      <c r="K401" s="998" t="s">
        <v>3559</v>
      </c>
      <c r="L401" s="163"/>
      <c r="M401" s="163"/>
      <c r="N401" s="163"/>
      <c r="O401" s="163"/>
      <c r="P401" s="163"/>
      <c r="Q401" s="163"/>
      <c r="R401" s="163"/>
    </row>
    <row r="402" spans="1:18" s="168" customFormat="1">
      <c r="A402" s="1227" t="s">
        <v>1634</v>
      </c>
      <c r="B402" s="188" t="s">
        <v>3551</v>
      </c>
      <c r="C402" s="685">
        <v>43223</v>
      </c>
      <c r="D402" s="190">
        <v>45077</v>
      </c>
      <c r="E402" s="190" t="str">
        <f t="shared" ca="1" si="51"/>
        <v>CADUCADO</v>
      </c>
      <c r="F402" s="190" t="str">
        <f t="shared" ca="1" si="50"/>
        <v>ALERTA</v>
      </c>
      <c r="G402" s="188" t="s">
        <v>1305</v>
      </c>
      <c r="H402" s="686" t="s">
        <v>3539</v>
      </c>
      <c r="I402" s="686" t="s">
        <v>3540</v>
      </c>
      <c r="J402" s="191"/>
      <c r="K402" s="998" t="s">
        <v>3560</v>
      </c>
      <c r="L402" s="163"/>
      <c r="M402" s="163"/>
      <c r="N402" s="163"/>
      <c r="O402" s="163"/>
      <c r="P402" s="163"/>
      <c r="Q402" s="163"/>
      <c r="R402" s="163"/>
    </row>
    <row r="403" spans="1:18" s="168" customFormat="1">
      <c r="A403" s="1227" t="s">
        <v>1634</v>
      </c>
      <c r="B403" s="188" t="s">
        <v>3552</v>
      </c>
      <c r="C403" s="685">
        <v>43223</v>
      </c>
      <c r="D403" s="190">
        <v>45077</v>
      </c>
      <c r="E403" s="190" t="str">
        <f t="shared" ca="1" si="51"/>
        <v>CADUCADO</v>
      </c>
      <c r="F403" s="190" t="str">
        <f t="shared" ca="1" si="50"/>
        <v>ALERTA</v>
      </c>
      <c r="G403" s="188" t="s">
        <v>1305</v>
      </c>
      <c r="H403" s="686" t="s">
        <v>3541</v>
      </c>
      <c r="I403" s="686" t="s">
        <v>3542</v>
      </c>
      <c r="J403" s="191"/>
      <c r="K403" s="998" t="s">
        <v>3561</v>
      </c>
      <c r="L403" s="163"/>
      <c r="M403" s="163"/>
      <c r="N403" s="163"/>
      <c r="O403" s="163"/>
      <c r="P403" s="163"/>
      <c r="Q403" s="163"/>
      <c r="R403" s="163"/>
    </row>
    <row r="404" spans="1:18" s="168" customFormat="1">
      <c r="A404" s="1227" t="s">
        <v>1634</v>
      </c>
      <c r="B404" s="188" t="s">
        <v>3553</v>
      </c>
      <c r="C404" s="685">
        <v>43223</v>
      </c>
      <c r="D404" s="190">
        <v>45077</v>
      </c>
      <c r="E404" s="190" t="str">
        <f t="shared" ca="1" si="51"/>
        <v>CADUCADO</v>
      </c>
      <c r="F404" s="190" t="str">
        <f t="shared" ca="1" si="50"/>
        <v>ALERTA</v>
      </c>
      <c r="G404" s="188" t="s">
        <v>1305</v>
      </c>
      <c r="H404" s="686" t="s">
        <v>3543</v>
      </c>
      <c r="I404" s="686" t="s">
        <v>3544</v>
      </c>
      <c r="J404" s="191"/>
      <c r="K404" s="998" t="s">
        <v>3562</v>
      </c>
      <c r="L404" s="163"/>
      <c r="M404" s="163"/>
      <c r="N404" s="163"/>
      <c r="O404" s="163"/>
      <c r="P404" s="163"/>
      <c r="Q404" s="163"/>
      <c r="R404" s="163"/>
    </row>
    <row r="405" spans="1:18" s="168" customFormat="1" ht="45">
      <c r="A405" s="1261" t="s">
        <v>1635</v>
      </c>
      <c r="B405" s="1262" t="s">
        <v>3513</v>
      </c>
      <c r="C405" s="1263">
        <v>43223</v>
      </c>
      <c r="D405" s="1264">
        <v>46876</v>
      </c>
      <c r="E405" s="1269" t="str">
        <f t="shared" ref="E405:E410" ca="1" si="52">IF(D405&lt;=$T$2,"CADUCADO","VIGENTE")</f>
        <v>VIGENTE</v>
      </c>
      <c r="F405" s="1269" t="str">
        <f t="shared" ref="F405:F410" ca="1" si="53">IF($T$2&gt;=(EDATE(D405,-4)),"ALERTA","OK")</f>
        <v>OK</v>
      </c>
      <c r="G405" s="1262" t="s">
        <v>1306</v>
      </c>
      <c r="H405" s="1265" t="s">
        <v>5672</v>
      </c>
      <c r="I405" s="1265" t="s">
        <v>3514</v>
      </c>
      <c r="J405" s="1266"/>
      <c r="K405" s="1267"/>
      <c r="L405" s="163"/>
      <c r="M405" s="163"/>
      <c r="N405" s="163"/>
      <c r="O405" s="163"/>
      <c r="P405" s="163"/>
      <c r="Q405" s="163"/>
      <c r="R405" s="163"/>
    </row>
    <row r="406" spans="1:18" s="168" customFormat="1" ht="30">
      <c r="A406" s="1227" t="s">
        <v>1634</v>
      </c>
      <c r="B406" s="188" t="s">
        <v>3515</v>
      </c>
      <c r="C406" s="685">
        <v>43223</v>
      </c>
      <c r="D406" s="190">
        <v>46876</v>
      </c>
      <c r="E406" s="190" t="str">
        <f t="shared" ca="1" si="52"/>
        <v>VIGENTE</v>
      </c>
      <c r="F406" s="190" t="str">
        <f t="shared" ca="1" si="53"/>
        <v>OK</v>
      </c>
      <c r="G406" s="188" t="s">
        <v>1306</v>
      </c>
      <c r="H406" s="686" t="s">
        <v>3517</v>
      </c>
      <c r="I406" s="686" t="s">
        <v>3518</v>
      </c>
      <c r="J406" s="188" t="s">
        <v>3519</v>
      </c>
      <c r="K406" s="998" t="s">
        <v>3520</v>
      </c>
      <c r="L406" s="163"/>
      <c r="M406" s="163"/>
      <c r="N406" s="163"/>
      <c r="O406" s="163"/>
      <c r="P406" s="163"/>
      <c r="Q406" s="163"/>
      <c r="R406" s="163"/>
    </row>
    <row r="407" spans="1:18" s="168" customFormat="1" ht="30">
      <c r="A407" s="1227" t="s">
        <v>1634</v>
      </c>
      <c r="B407" s="188" t="s">
        <v>3516</v>
      </c>
      <c r="C407" s="685">
        <v>43223</v>
      </c>
      <c r="D407" s="190">
        <v>46876</v>
      </c>
      <c r="E407" s="190" t="str">
        <f t="shared" ca="1" si="52"/>
        <v>VIGENTE</v>
      </c>
      <c r="F407" s="190" t="str">
        <f t="shared" ca="1" si="53"/>
        <v>OK</v>
      </c>
      <c r="G407" s="188" t="s">
        <v>1306</v>
      </c>
      <c r="H407" s="686" t="s">
        <v>3521</v>
      </c>
      <c r="I407" s="686" t="s">
        <v>3523</v>
      </c>
      <c r="J407" s="188" t="s">
        <v>3519</v>
      </c>
      <c r="K407" s="998" t="s">
        <v>3522</v>
      </c>
      <c r="L407" s="163"/>
      <c r="M407" s="163"/>
      <c r="N407" s="163"/>
      <c r="O407" s="163"/>
      <c r="P407" s="163"/>
      <c r="Q407" s="163"/>
      <c r="R407" s="163"/>
    </row>
    <row r="408" spans="1:18" s="168" customFormat="1" ht="45">
      <c r="A408" s="1250" t="s">
        <v>1643</v>
      </c>
      <c r="B408" s="1147" t="s">
        <v>3572</v>
      </c>
      <c r="C408" s="1251">
        <v>43251</v>
      </c>
      <c r="D408" s="1148">
        <v>45077</v>
      </c>
      <c r="E408" s="1148" t="str">
        <f ca="1">IF(D408&lt;=$T$2,"CADUCADO","VIGENTE")</f>
        <v>CADUCADO</v>
      </c>
      <c r="F408" s="1148" t="str">
        <f ca="1">IF($T$2&gt;=(EDATE(D408,-4)),"ALERTA","OK")</f>
        <v>ALERTA</v>
      </c>
      <c r="G408" s="1147" t="s">
        <v>1305</v>
      </c>
      <c r="H408" s="1252" t="s">
        <v>3573</v>
      </c>
      <c r="I408" s="1252" t="s">
        <v>3574</v>
      </c>
      <c r="J408" s="1147" t="s">
        <v>3470</v>
      </c>
      <c r="K408" s="1253" t="s">
        <v>3575</v>
      </c>
      <c r="L408" s="163"/>
      <c r="M408" s="163"/>
      <c r="N408" s="163"/>
      <c r="O408" s="163"/>
      <c r="P408" s="163"/>
      <c r="Q408" s="163"/>
      <c r="R408" s="163"/>
    </row>
    <row r="409" spans="1:18" s="168" customFormat="1" ht="45">
      <c r="A409" s="1261" t="s">
        <v>1635</v>
      </c>
      <c r="B409" s="1262" t="s">
        <v>3563</v>
      </c>
      <c r="C409" s="1263">
        <v>43251</v>
      </c>
      <c r="D409" s="1264">
        <v>46904</v>
      </c>
      <c r="E409" s="1264" t="str">
        <f ca="1">IF(D409&lt;=$T$2,"CADUCADO","VIGENTE")</f>
        <v>VIGENTE</v>
      </c>
      <c r="F409" s="1264" t="str">
        <f ca="1">IF($T$2&gt;=(EDATE(D409,-4)),"ALERTA","OK")</f>
        <v>OK</v>
      </c>
      <c r="G409" s="1262" t="s">
        <v>1306</v>
      </c>
      <c r="H409" s="1265" t="s">
        <v>5673</v>
      </c>
      <c r="I409" s="1265" t="s">
        <v>3564</v>
      </c>
      <c r="J409" s="1266"/>
      <c r="K409" s="1267"/>
      <c r="L409" s="163"/>
      <c r="M409" s="163"/>
      <c r="N409" s="163"/>
      <c r="O409" s="163"/>
      <c r="P409" s="163"/>
      <c r="Q409" s="163"/>
      <c r="R409" s="163"/>
    </row>
    <row r="410" spans="1:18" s="168" customFormat="1" ht="30">
      <c r="A410" s="1227" t="s">
        <v>1634</v>
      </c>
      <c r="B410" s="188" t="s">
        <v>3565</v>
      </c>
      <c r="C410" s="685">
        <v>43251</v>
      </c>
      <c r="D410" s="190">
        <v>46904</v>
      </c>
      <c r="E410" s="190" t="str">
        <f t="shared" ca="1" si="52"/>
        <v>VIGENTE</v>
      </c>
      <c r="F410" s="190" t="str">
        <f t="shared" ca="1" si="53"/>
        <v>OK</v>
      </c>
      <c r="G410" s="188" t="s">
        <v>1306</v>
      </c>
      <c r="H410" s="686" t="s">
        <v>3566</v>
      </c>
      <c r="I410" s="686" t="s">
        <v>3567</v>
      </c>
      <c r="J410" s="1270" t="s">
        <v>3568</v>
      </c>
      <c r="K410" s="998" t="s">
        <v>3569</v>
      </c>
      <c r="L410" s="163"/>
      <c r="M410" s="163"/>
      <c r="N410" s="163"/>
      <c r="O410" s="163"/>
      <c r="P410" s="163"/>
      <c r="Q410" s="163"/>
      <c r="R410" s="163"/>
    </row>
    <row r="411" spans="1:18" s="168" customFormat="1" ht="30">
      <c r="A411" s="1227" t="s">
        <v>1634</v>
      </c>
      <c r="B411" s="188" t="s">
        <v>5674</v>
      </c>
      <c r="C411" s="685">
        <v>43251</v>
      </c>
      <c r="D411" s="190">
        <v>46904</v>
      </c>
      <c r="E411" s="190" t="str">
        <f ca="1">IF(D411&lt;=$T$2,"CADUCADO","VIGENTE")</f>
        <v>VIGENTE</v>
      </c>
      <c r="F411" s="190" t="str">
        <f ca="1">IF($T$2&gt;=(EDATE(D411,-4)),"ALERTA","OK")</f>
        <v>OK</v>
      </c>
      <c r="G411" s="188" t="s">
        <v>1306</v>
      </c>
      <c r="H411" s="686" t="s">
        <v>5675</v>
      </c>
      <c r="I411" s="1271" t="s">
        <v>3570</v>
      </c>
      <c r="J411" s="188" t="s">
        <v>5678</v>
      </c>
      <c r="K411" s="998" t="s">
        <v>5680</v>
      </c>
      <c r="L411" s="163"/>
      <c r="M411" s="163"/>
      <c r="N411" s="163"/>
      <c r="O411" s="163"/>
      <c r="P411" s="163"/>
      <c r="Q411" s="163"/>
      <c r="R411" s="163"/>
    </row>
    <row r="412" spans="1:18" s="168" customFormat="1" ht="30">
      <c r="A412" s="1227" t="s">
        <v>1634</v>
      </c>
      <c r="B412" s="188" t="s">
        <v>5677</v>
      </c>
      <c r="C412" s="685">
        <v>43251</v>
      </c>
      <c r="D412" s="190">
        <v>46904</v>
      </c>
      <c r="E412" s="190" t="str">
        <f ca="1">IF(D412&lt;=$T$2,"CADUCADO","VIGENTE")</f>
        <v>VIGENTE</v>
      </c>
      <c r="F412" s="190" t="str">
        <f ca="1">IF($T$2&gt;=(EDATE(D412,-4)),"ALERTA","OK")</f>
        <v>OK</v>
      </c>
      <c r="G412" s="188" t="s">
        <v>1306</v>
      </c>
      <c r="H412" s="686" t="s">
        <v>5676</v>
      </c>
      <c r="I412" s="686" t="s">
        <v>3571</v>
      </c>
      <c r="J412" s="188" t="s">
        <v>5678</v>
      </c>
      <c r="K412" s="998" t="s">
        <v>5679</v>
      </c>
      <c r="L412" s="163"/>
      <c r="M412" s="163"/>
      <c r="N412" s="163"/>
      <c r="O412" s="163"/>
      <c r="P412" s="163"/>
      <c r="Q412" s="163"/>
      <c r="R412" s="163"/>
    </row>
    <row r="413" spans="1:18" s="168" customFormat="1" ht="30">
      <c r="A413" s="1227" t="s">
        <v>1633</v>
      </c>
      <c r="B413" s="188" t="s">
        <v>3692</v>
      </c>
      <c r="C413" s="685">
        <v>43305</v>
      </c>
      <c r="D413" s="190">
        <v>46958</v>
      </c>
      <c r="E413" s="190" t="str">
        <f t="shared" ref="E413:E419" ca="1" si="54">IF(D413&lt;=$T$2,"CADUCADO","VIGENTE")</f>
        <v>VIGENTE</v>
      </c>
      <c r="F413" s="190" t="str">
        <f t="shared" ref="F413:F419" ca="1" si="55">IF($T$2&gt;=(EDATE(D413,-4)),"ALERTA","OK")</f>
        <v>OK</v>
      </c>
      <c r="G413" s="188" t="s">
        <v>1304</v>
      </c>
      <c r="H413" s="686" t="s">
        <v>3691</v>
      </c>
      <c r="I413" s="686" t="s">
        <v>3693</v>
      </c>
      <c r="J413" s="191"/>
      <c r="K413" s="998"/>
      <c r="L413" s="163"/>
      <c r="M413" s="163"/>
      <c r="N413" s="163"/>
      <c r="O413" s="163"/>
      <c r="P413" s="163"/>
      <c r="Q413" s="163"/>
      <c r="R413" s="163"/>
    </row>
    <row r="414" spans="1:18" s="168" customFormat="1" ht="30">
      <c r="A414" s="1227" t="s">
        <v>1633</v>
      </c>
      <c r="B414" s="188" t="s">
        <v>3706</v>
      </c>
      <c r="C414" s="685">
        <v>43321</v>
      </c>
      <c r="D414" s="190">
        <v>46974</v>
      </c>
      <c r="E414" s="190" t="str">
        <f ca="1">IF(D414&lt;=$T$2,"CADUCADO","VIGENTE")</f>
        <v>VIGENTE</v>
      </c>
      <c r="F414" s="190" t="str">
        <f ca="1">IF($T$2&gt;=(EDATE(D414,-4)),"ALERTA","OK")</f>
        <v>OK</v>
      </c>
      <c r="G414" s="188" t="s">
        <v>1305</v>
      </c>
      <c r="H414" s="686" t="s">
        <v>3704</v>
      </c>
      <c r="I414" s="686" t="s">
        <v>3705</v>
      </c>
      <c r="J414" s="188" t="s">
        <v>4542</v>
      </c>
      <c r="K414" s="998" t="s">
        <v>5623</v>
      </c>
      <c r="L414" s="163"/>
      <c r="M414" s="163"/>
      <c r="N414" s="163"/>
      <c r="O414" s="163"/>
      <c r="P414" s="163"/>
      <c r="Q414" s="163"/>
      <c r="R414" s="163"/>
    </row>
    <row r="415" spans="1:18" s="168" customFormat="1" ht="60">
      <c r="A415" s="1250" t="s">
        <v>1643</v>
      </c>
      <c r="B415" s="1147" t="s">
        <v>3699</v>
      </c>
      <c r="C415" s="1251">
        <v>43340</v>
      </c>
      <c r="D415" s="1148">
        <v>46993</v>
      </c>
      <c r="E415" s="1148" t="str">
        <f t="shared" ca="1" si="54"/>
        <v>VIGENTE</v>
      </c>
      <c r="F415" s="1148" t="str">
        <f t="shared" ca="1" si="55"/>
        <v>OK</v>
      </c>
      <c r="G415" s="1147" t="s">
        <v>1305</v>
      </c>
      <c r="H415" s="1252" t="s">
        <v>3700</v>
      </c>
      <c r="I415" s="1252" t="s">
        <v>3701</v>
      </c>
      <c r="J415" s="1147" t="s">
        <v>3702</v>
      </c>
      <c r="K415" s="1253" t="s">
        <v>3703</v>
      </c>
      <c r="L415" s="163"/>
      <c r="M415" s="163"/>
      <c r="N415" s="163"/>
      <c r="O415" s="163"/>
      <c r="P415" s="163"/>
      <c r="Q415" s="163"/>
      <c r="R415" s="163"/>
    </row>
    <row r="416" spans="1:18" s="168" customFormat="1" ht="45">
      <c r="A416" s="1250" t="s">
        <v>1650</v>
      </c>
      <c r="B416" s="1147" t="s">
        <v>3711</v>
      </c>
      <c r="C416" s="1251">
        <v>43340</v>
      </c>
      <c r="D416" s="1148">
        <v>46993</v>
      </c>
      <c r="E416" s="1148" t="str">
        <f ca="1">IF(D416&lt;=$T$2,"CADUCADO","VIGENTE")</f>
        <v>VIGENTE</v>
      </c>
      <c r="F416" s="1148" t="str">
        <f ca="1">IF($T$2&gt;=(EDATE(D416,-4)),"ALERTA","OK")</f>
        <v>OK</v>
      </c>
      <c r="G416" s="1147" t="s">
        <v>1305</v>
      </c>
      <c r="H416" s="1252" t="s">
        <v>3712</v>
      </c>
      <c r="I416" s="1252" t="s">
        <v>3713</v>
      </c>
      <c r="J416" s="1147" t="s">
        <v>3714</v>
      </c>
      <c r="K416" s="1253" t="s">
        <v>3715</v>
      </c>
      <c r="L416" s="163"/>
      <c r="M416" s="163"/>
      <c r="N416" s="163"/>
      <c r="O416" s="163"/>
      <c r="P416" s="163"/>
      <c r="Q416" s="163"/>
      <c r="R416" s="163"/>
    </row>
    <row r="417" spans="1:18" s="168" customFormat="1" ht="60">
      <c r="A417" s="1250" t="s">
        <v>1643</v>
      </c>
      <c r="B417" s="1147" t="s">
        <v>3716</v>
      </c>
      <c r="C417" s="1251">
        <v>43340</v>
      </c>
      <c r="D417" s="1148">
        <v>46993</v>
      </c>
      <c r="E417" s="1148" t="str">
        <f ca="1">IF(D417&lt;=$T$2,"CADUCADO","VIGENTE")</f>
        <v>VIGENTE</v>
      </c>
      <c r="F417" s="1148" t="str">
        <f ca="1">IF($T$2&gt;=(EDATE(D417,-4)),"ALERTA","OK")</f>
        <v>OK</v>
      </c>
      <c r="G417" s="1147" t="s">
        <v>1305</v>
      </c>
      <c r="H417" s="1252" t="s">
        <v>5713</v>
      </c>
      <c r="I417" s="1252" t="s">
        <v>5714</v>
      </c>
      <c r="J417" s="1147" t="s">
        <v>5564</v>
      </c>
      <c r="K417" s="1253" t="s">
        <v>5715</v>
      </c>
      <c r="L417" s="163"/>
    </row>
    <row r="418" spans="1:18" s="168" customFormat="1" ht="30">
      <c r="A418" s="1227" t="s">
        <v>1633</v>
      </c>
      <c r="B418" s="188" t="s">
        <v>3710</v>
      </c>
      <c r="C418" s="685">
        <v>43340</v>
      </c>
      <c r="D418" s="190">
        <v>45166</v>
      </c>
      <c r="E418" s="190" t="str">
        <f t="shared" ca="1" si="54"/>
        <v>CADUCADO</v>
      </c>
      <c r="F418" s="190" t="str">
        <f t="shared" ca="1" si="55"/>
        <v>ALERTA</v>
      </c>
      <c r="G418" s="188" t="s">
        <v>1305</v>
      </c>
      <c r="H418" s="686" t="s">
        <v>3707</v>
      </c>
      <c r="I418" s="686" t="s">
        <v>3708</v>
      </c>
      <c r="J418" s="188" t="s">
        <v>2979</v>
      </c>
      <c r="K418" s="998" t="s">
        <v>3709</v>
      </c>
      <c r="L418" s="163"/>
    </row>
    <row r="419" spans="1:18" s="168" customFormat="1" ht="75">
      <c r="A419" s="1227" t="s">
        <v>1633</v>
      </c>
      <c r="B419" s="188" t="s">
        <v>3698</v>
      </c>
      <c r="C419" s="685">
        <v>43340</v>
      </c>
      <c r="D419" s="190">
        <v>46993</v>
      </c>
      <c r="E419" s="190" t="str">
        <f t="shared" ca="1" si="54"/>
        <v>VIGENTE</v>
      </c>
      <c r="F419" s="190" t="str">
        <f t="shared" ca="1" si="55"/>
        <v>OK</v>
      </c>
      <c r="G419" s="188" t="s">
        <v>1305</v>
      </c>
      <c r="H419" s="686" t="s">
        <v>3694</v>
      </c>
      <c r="I419" s="686" t="s">
        <v>3695</v>
      </c>
      <c r="J419" s="188" t="s">
        <v>3696</v>
      </c>
      <c r="K419" s="998" t="s">
        <v>3697</v>
      </c>
      <c r="L419" s="163"/>
    </row>
    <row r="420" spans="1:18" s="168" customFormat="1" ht="30">
      <c r="A420" s="1227" t="s">
        <v>1633</v>
      </c>
      <c r="B420" s="188" t="s">
        <v>3720</v>
      </c>
      <c r="C420" s="685">
        <v>43360</v>
      </c>
      <c r="D420" s="190">
        <v>47013</v>
      </c>
      <c r="E420" s="190" t="s">
        <v>3744</v>
      </c>
      <c r="F420" s="190" t="s">
        <v>3745</v>
      </c>
      <c r="G420" s="188" t="s">
        <v>1306</v>
      </c>
      <c r="H420" s="686" t="s">
        <v>3719</v>
      </c>
      <c r="I420" s="686" t="s">
        <v>3721</v>
      </c>
      <c r="J420" s="769" t="s">
        <v>3723</v>
      </c>
      <c r="K420" s="998" t="s">
        <v>3722</v>
      </c>
      <c r="L420" s="163"/>
      <c r="M420" s="163"/>
      <c r="N420" s="163"/>
      <c r="O420" s="163"/>
      <c r="P420" s="163"/>
      <c r="Q420" s="163"/>
      <c r="R420" s="163"/>
    </row>
    <row r="421" spans="1:18" s="168" customFormat="1" ht="60">
      <c r="A421" s="1250" t="s">
        <v>1642</v>
      </c>
      <c r="B421" s="1147" t="s">
        <v>3761</v>
      </c>
      <c r="C421" s="1251">
        <v>43385</v>
      </c>
      <c r="D421" s="1148">
        <v>45211</v>
      </c>
      <c r="E421" s="1148" t="str">
        <f t="shared" ref="E421:E426" ca="1" si="56">IF(D421&lt;=$T$2,"CADUCADO","VIGENTE")</f>
        <v>CADUCADO</v>
      </c>
      <c r="F421" s="1148" t="str">
        <f t="shared" ref="F421:F426" ca="1" si="57">IF($T$2&gt;=(EDATE(D421,-4)),"ALERTA","OK")</f>
        <v>ALERTA</v>
      </c>
      <c r="G421" s="1147" t="s">
        <v>1305</v>
      </c>
      <c r="H421" s="1252" t="s">
        <v>3762</v>
      </c>
      <c r="I421" s="1252" t="s">
        <v>3763</v>
      </c>
      <c r="J421" s="1147" t="s">
        <v>4652</v>
      </c>
      <c r="K421" s="1253" t="s">
        <v>4653</v>
      </c>
      <c r="L421" s="163"/>
      <c r="M421" s="163"/>
      <c r="N421" s="163"/>
      <c r="O421" s="163"/>
      <c r="P421" s="163"/>
      <c r="Q421" s="163"/>
      <c r="R421" s="163"/>
    </row>
    <row r="422" spans="1:18" s="168" customFormat="1" ht="45">
      <c r="A422" s="1227" t="s">
        <v>1633</v>
      </c>
      <c r="B422" s="188" t="s">
        <v>3750</v>
      </c>
      <c r="C422" s="685">
        <v>43385</v>
      </c>
      <c r="D422" s="190">
        <v>47041</v>
      </c>
      <c r="E422" s="190" t="str">
        <f t="shared" ca="1" si="56"/>
        <v>VIGENTE</v>
      </c>
      <c r="F422" s="190" t="str">
        <f t="shared" ca="1" si="57"/>
        <v>OK</v>
      </c>
      <c r="G422" s="188" t="s">
        <v>1306</v>
      </c>
      <c r="H422" s="686" t="s">
        <v>3751</v>
      </c>
      <c r="I422" s="686" t="s">
        <v>3752</v>
      </c>
      <c r="J422" s="188" t="s">
        <v>3086</v>
      </c>
      <c r="K422" s="998" t="s">
        <v>3753</v>
      </c>
      <c r="L422" s="163"/>
      <c r="M422" s="163"/>
      <c r="N422" s="163"/>
      <c r="O422" s="163"/>
      <c r="P422" s="163"/>
      <c r="Q422" s="163"/>
      <c r="R422" s="163"/>
    </row>
    <row r="423" spans="1:18" s="168" customFormat="1" ht="45">
      <c r="A423" s="1227" t="s">
        <v>1633</v>
      </c>
      <c r="B423" s="188" t="s">
        <v>3749</v>
      </c>
      <c r="C423" s="685">
        <v>43388</v>
      </c>
      <c r="D423" s="190">
        <v>47041</v>
      </c>
      <c r="E423" s="190" t="str">
        <f t="shared" ca="1" si="56"/>
        <v>VIGENTE</v>
      </c>
      <c r="F423" s="190" t="str">
        <f t="shared" ca="1" si="57"/>
        <v>OK</v>
      </c>
      <c r="G423" s="188" t="s">
        <v>1306</v>
      </c>
      <c r="H423" s="686" t="s">
        <v>3746</v>
      </c>
      <c r="I423" s="686" t="s">
        <v>3747</v>
      </c>
      <c r="J423" s="188" t="s">
        <v>3086</v>
      </c>
      <c r="K423" s="998" t="s">
        <v>3748</v>
      </c>
      <c r="L423" s="163"/>
      <c r="M423" s="163"/>
      <c r="N423" s="163"/>
      <c r="O423" s="163"/>
      <c r="P423" s="163"/>
      <c r="Q423" s="163"/>
      <c r="R423" s="163"/>
    </row>
    <row r="424" spans="1:18" s="168" customFormat="1" ht="45">
      <c r="A424" s="1227" t="s">
        <v>1633</v>
      </c>
      <c r="B424" s="188" t="s">
        <v>3754</v>
      </c>
      <c r="C424" s="685">
        <v>43388</v>
      </c>
      <c r="D424" s="190">
        <v>47041</v>
      </c>
      <c r="E424" s="190" t="str">
        <f t="shared" ca="1" si="56"/>
        <v>VIGENTE</v>
      </c>
      <c r="F424" s="190" t="str">
        <f t="shared" ca="1" si="57"/>
        <v>OK</v>
      </c>
      <c r="G424" s="188" t="s">
        <v>1307</v>
      </c>
      <c r="H424" s="686" t="s">
        <v>3755</v>
      </c>
      <c r="I424" s="686" t="s">
        <v>5097</v>
      </c>
      <c r="J424" s="769" t="s">
        <v>3086</v>
      </c>
      <c r="K424" s="998" t="s">
        <v>5618</v>
      </c>
      <c r="L424" s="163"/>
      <c r="M424" s="163"/>
      <c r="N424" s="163"/>
      <c r="O424" s="163"/>
      <c r="P424" s="163"/>
      <c r="Q424" s="163"/>
      <c r="R424" s="163"/>
    </row>
    <row r="425" spans="1:18" s="168" customFormat="1" ht="60">
      <c r="A425" s="1250" t="s">
        <v>1643</v>
      </c>
      <c r="B425" s="1147" t="s">
        <v>3760</v>
      </c>
      <c r="C425" s="1251">
        <v>43395</v>
      </c>
      <c r="D425" s="1148">
        <v>47048</v>
      </c>
      <c r="E425" s="1148" t="str">
        <f t="shared" ca="1" si="56"/>
        <v>VIGENTE</v>
      </c>
      <c r="F425" s="1148" t="str">
        <f t="shared" ca="1" si="57"/>
        <v>OK</v>
      </c>
      <c r="G425" s="1147" t="s">
        <v>1307</v>
      </c>
      <c r="H425" s="1252" t="s">
        <v>3756</v>
      </c>
      <c r="I425" s="1252" t="s">
        <v>3757</v>
      </c>
      <c r="J425" s="1272" t="s">
        <v>3759</v>
      </c>
      <c r="K425" s="1253" t="s">
        <v>3758</v>
      </c>
      <c r="L425" s="163"/>
      <c r="M425" s="163"/>
      <c r="N425" s="163"/>
      <c r="O425" s="163"/>
      <c r="P425" s="163"/>
      <c r="Q425" s="163"/>
      <c r="R425" s="163"/>
    </row>
    <row r="426" spans="1:18" s="168" customFormat="1" ht="22.5" customHeight="1">
      <c r="A426" s="1261" t="s">
        <v>1635</v>
      </c>
      <c r="B426" s="1262" t="s">
        <v>3766</v>
      </c>
      <c r="C426" s="1263">
        <v>43409</v>
      </c>
      <c r="D426" s="1264">
        <v>47062</v>
      </c>
      <c r="E426" s="1264" t="str">
        <f t="shared" ca="1" si="56"/>
        <v>VIGENTE</v>
      </c>
      <c r="F426" s="1264" t="str">
        <f t="shared" ca="1" si="57"/>
        <v>OK</v>
      </c>
      <c r="G426" s="1262" t="s">
        <v>1304</v>
      </c>
      <c r="H426" s="1265" t="s">
        <v>5622</v>
      </c>
      <c r="I426" s="1265"/>
      <c r="J426" s="1266"/>
      <c r="K426" s="1267"/>
      <c r="L426" s="163"/>
      <c r="M426" s="163"/>
      <c r="N426" s="163"/>
      <c r="O426" s="163"/>
      <c r="P426" s="163"/>
      <c r="Q426" s="163"/>
      <c r="R426" s="163"/>
    </row>
    <row r="427" spans="1:18" s="168" customFormat="1" ht="30">
      <c r="A427" s="1227" t="s">
        <v>1634</v>
      </c>
      <c r="B427" s="188" t="s">
        <v>3767</v>
      </c>
      <c r="C427" s="685">
        <v>43409</v>
      </c>
      <c r="D427" s="190">
        <v>47062</v>
      </c>
      <c r="E427" s="190" t="str">
        <f ca="1">IF(D427&lt;=$T$2,"CADUCADO","VIGENTE")</f>
        <v>VIGENTE</v>
      </c>
      <c r="F427" s="190" t="str">
        <f ca="1">IF($T$2&gt;=(EDATE(D427,-4)),"ALERTA","OK")</f>
        <v>OK</v>
      </c>
      <c r="G427" s="188" t="s">
        <v>1304</v>
      </c>
      <c r="H427" s="686" t="s">
        <v>3771</v>
      </c>
      <c r="I427" s="686" t="s">
        <v>3775</v>
      </c>
      <c r="J427" s="188" t="s">
        <v>3784</v>
      </c>
      <c r="K427" s="998" t="s">
        <v>3779</v>
      </c>
      <c r="L427" s="163"/>
      <c r="M427" s="163"/>
      <c r="N427" s="163"/>
      <c r="O427" s="163"/>
      <c r="P427" s="163"/>
      <c r="Q427" s="163"/>
      <c r="R427" s="163"/>
    </row>
    <row r="428" spans="1:18" s="168" customFormat="1" ht="30">
      <c r="A428" s="1227" t="s">
        <v>1634</v>
      </c>
      <c r="B428" s="188" t="s">
        <v>3768</v>
      </c>
      <c r="C428" s="685">
        <v>43409</v>
      </c>
      <c r="D428" s="190">
        <v>47062</v>
      </c>
      <c r="E428" s="190" t="str">
        <f ca="1">IF(D428&lt;=$T$2,"CADUCADO","VIGENTE")</f>
        <v>VIGENTE</v>
      </c>
      <c r="F428" s="190" t="str">
        <f ca="1">IF($T$2&gt;=(EDATE(D428,-4)),"ALERTA","OK")</f>
        <v>OK</v>
      </c>
      <c r="G428" s="188" t="s">
        <v>1304</v>
      </c>
      <c r="H428" s="686" t="s">
        <v>3772</v>
      </c>
      <c r="I428" s="686" t="s">
        <v>3776</v>
      </c>
      <c r="J428" s="188" t="s">
        <v>3784</v>
      </c>
      <c r="K428" s="998" t="s">
        <v>3780</v>
      </c>
      <c r="L428" s="163"/>
      <c r="M428" s="163"/>
      <c r="N428" s="163"/>
      <c r="O428" s="163"/>
      <c r="P428" s="163"/>
      <c r="Q428" s="163"/>
      <c r="R428" s="163"/>
    </row>
    <row r="429" spans="1:18" s="168" customFormat="1" ht="30">
      <c r="A429" s="1310" t="s">
        <v>1634</v>
      </c>
      <c r="B429" s="1311" t="s">
        <v>3769</v>
      </c>
      <c r="C429" s="1312">
        <v>43409</v>
      </c>
      <c r="D429" s="190">
        <v>47062</v>
      </c>
      <c r="E429" s="1137" t="str">
        <f ca="1">IF(D429&lt;=$T$2,"CADUCADO","VIGENTE")</f>
        <v>VIGENTE</v>
      </c>
      <c r="F429" s="1137" t="str">
        <f ca="1">IF($T$2&gt;=(EDATE(D429,-4)),"ALERTA","OK")</f>
        <v>OK</v>
      </c>
      <c r="G429" s="1311" t="s">
        <v>1304</v>
      </c>
      <c r="H429" s="1313" t="s">
        <v>3773</v>
      </c>
      <c r="I429" s="1313" t="s">
        <v>3777</v>
      </c>
      <c r="J429" s="1311" t="s">
        <v>3784</v>
      </c>
      <c r="K429" s="1314" t="s">
        <v>3781</v>
      </c>
      <c r="L429" s="163"/>
      <c r="M429" s="163"/>
      <c r="N429" s="163"/>
      <c r="O429" s="163"/>
      <c r="P429" s="163"/>
      <c r="Q429" s="163"/>
      <c r="R429" s="163"/>
    </row>
    <row r="430" spans="1:18" s="168" customFormat="1">
      <c r="A430" s="1315" t="s">
        <v>1634</v>
      </c>
      <c r="B430" s="1316" t="s">
        <v>3770</v>
      </c>
      <c r="C430" s="1317">
        <v>43409</v>
      </c>
      <c r="D430" s="190">
        <v>47062</v>
      </c>
      <c r="E430" s="1318" t="str">
        <f ca="1">IF(D430&lt;=$T$2,"CADUCADO","VIGENTE")</f>
        <v>VIGENTE</v>
      </c>
      <c r="F430" s="1318" t="str">
        <f ca="1">IF($T$2&gt;=(EDATE(D430,-4)),"ALERTA","OK")</f>
        <v>OK</v>
      </c>
      <c r="G430" s="1316" t="s">
        <v>1304</v>
      </c>
      <c r="H430" s="1319" t="s">
        <v>3774</v>
      </c>
      <c r="I430" s="1319" t="s">
        <v>3778</v>
      </c>
      <c r="J430" s="1320" t="s">
        <v>3783</v>
      </c>
      <c r="K430" s="1321" t="s">
        <v>3782</v>
      </c>
      <c r="L430" s="163"/>
      <c r="M430" s="163"/>
      <c r="N430" s="163"/>
      <c r="O430" s="163"/>
      <c r="P430" s="163"/>
      <c r="Q430" s="163"/>
      <c r="R430" s="163"/>
    </row>
    <row r="431" spans="1:18" s="168" customFormat="1" ht="45">
      <c r="A431" s="1324" t="s">
        <v>1635</v>
      </c>
      <c r="B431" s="1325" t="s">
        <v>3817</v>
      </c>
      <c r="C431" s="1326">
        <v>43418</v>
      </c>
      <c r="D431" s="1327">
        <v>47071</v>
      </c>
      <c r="E431" s="1327" t="str">
        <f ca="1">IF(D431&lt;=$T$2,"CADUCADO","VIGENTE")</f>
        <v>VIGENTE</v>
      </c>
      <c r="F431" s="1327" t="str">
        <f ca="1">IF($T$2&gt;=(EDATE(D431,-4)),"ALERTA","OK")</f>
        <v>OK</v>
      </c>
      <c r="G431" s="1325" t="s">
        <v>1305</v>
      </c>
      <c r="H431" s="1328" t="s">
        <v>4249</v>
      </c>
      <c r="I431" s="1328" t="s">
        <v>3818</v>
      </c>
      <c r="J431" s="1329" t="s">
        <v>3783</v>
      </c>
      <c r="K431" s="1330" t="s">
        <v>3782</v>
      </c>
      <c r="L431" s="163"/>
      <c r="M431" s="163"/>
      <c r="N431" s="163"/>
      <c r="O431" s="163"/>
      <c r="P431" s="163"/>
      <c r="Q431" s="163"/>
      <c r="R431" s="163"/>
    </row>
    <row r="432" spans="1:18" s="168" customFormat="1" ht="30">
      <c r="A432" s="1315" t="s">
        <v>1634</v>
      </c>
      <c r="B432" s="1316" t="s">
        <v>3841</v>
      </c>
      <c r="C432" s="1317">
        <v>43418</v>
      </c>
      <c r="D432" s="1318">
        <v>47071</v>
      </c>
      <c r="E432" s="1318" t="str">
        <f t="shared" ref="E432:E438" ca="1" si="58">IF(D432&lt;=$T$2,"CADUCADO","VIGENTE")</f>
        <v>VIGENTE</v>
      </c>
      <c r="F432" s="1318" t="str">
        <f t="shared" ref="F432:F437" ca="1" si="59">IF($T$2&gt;=(EDATE(D432,-4)),"ALERTA","OK")</f>
        <v>OK</v>
      </c>
      <c r="G432" s="1316" t="s">
        <v>1305</v>
      </c>
      <c r="H432" s="1319" t="s">
        <v>3819</v>
      </c>
      <c r="I432" s="1319" t="s">
        <v>3820</v>
      </c>
      <c r="J432" s="1322" t="s">
        <v>3821</v>
      </c>
      <c r="K432" s="1321" t="s">
        <v>3822</v>
      </c>
      <c r="L432" s="163"/>
      <c r="M432" s="163"/>
      <c r="N432" s="163"/>
      <c r="O432" s="163"/>
      <c r="P432" s="163"/>
      <c r="Q432" s="163"/>
      <c r="R432" s="163"/>
    </row>
    <row r="433" spans="1:18" s="168" customFormat="1">
      <c r="A433" s="1315" t="s">
        <v>1634</v>
      </c>
      <c r="B433" s="1316" t="s">
        <v>3842</v>
      </c>
      <c r="C433" s="1317">
        <v>43418</v>
      </c>
      <c r="D433" s="1318">
        <v>47071</v>
      </c>
      <c r="E433" s="1318" t="str">
        <f t="shared" ca="1" si="58"/>
        <v>VIGENTE</v>
      </c>
      <c r="F433" s="1318" t="str">
        <f t="shared" ca="1" si="59"/>
        <v>OK</v>
      </c>
      <c r="G433" s="1316" t="s">
        <v>1305</v>
      </c>
      <c r="H433" s="1319" t="s">
        <v>3823</v>
      </c>
      <c r="I433" s="1319" t="s">
        <v>3828</v>
      </c>
      <c r="J433" s="1322" t="s">
        <v>1919</v>
      </c>
      <c r="K433" s="1321" t="s">
        <v>3836</v>
      </c>
      <c r="L433" s="163"/>
      <c r="M433" s="163"/>
      <c r="N433" s="163"/>
      <c r="O433" s="163"/>
      <c r="P433" s="163"/>
      <c r="Q433" s="163"/>
      <c r="R433" s="163"/>
    </row>
    <row r="434" spans="1:18" s="168" customFormat="1">
      <c r="A434" s="1315" t="s">
        <v>1634</v>
      </c>
      <c r="B434" s="1316" t="s">
        <v>3843</v>
      </c>
      <c r="C434" s="1317">
        <v>43418</v>
      </c>
      <c r="D434" s="1318">
        <v>47071</v>
      </c>
      <c r="E434" s="1318" t="str">
        <f t="shared" ca="1" si="58"/>
        <v>VIGENTE</v>
      </c>
      <c r="F434" s="1318" t="str">
        <f t="shared" ca="1" si="59"/>
        <v>OK</v>
      </c>
      <c r="G434" s="1316" t="s">
        <v>1305</v>
      </c>
      <c r="H434" s="1319" t="s">
        <v>3824</v>
      </c>
      <c r="I434" s="1319" t="s">
        <v>3829</v>
      </c>
      <c r="J434" s="1316" t="s">
        <v>1919</v>
      </c>
      <c r="K434" s="1321" t="s">
        <v>3837</v>
      </c>
      <c r="L434" s="163"/>
      <c r="M434" s="163"/>
      <c r="N434" s="163"/>
      <c r="O434" s="163"/>
      <c r="P434" s="163"/>
      <c r="Q434" s="163"/>
      <c r="R434" s="163"/>
    </row>
    <row r="435" spans="1:18" s="168" customFormat="1" ht="30">
      <c r="A435" s="1315" t="s">
        <v>1634</v>
      </c>
      <c r="B435" s="1316" t="s">
        <v>3844</v>
      </c>
      <c r="C435" s="1317">
        <v>43418</v>
      </c>
      <c r="D435" s="1318">
        <v>47071</v>
      </c>
      <c r="E435" s="1318" t="str">
        <f t="shared" ca="1" si="58"/>
        <v>VIGENTE</v>
      </c>
      <c r="F435" s="1318" t="str">
        <f t="shared" ca="1" si="59"/>
        <v>OK</v>
      </c>
      <c r="G435" s="1316" t="s">
        <v>1305</v>
      </c>
      <c r="H435" s="1319" t="s">
        <v>3825</v>
      </c>
      <c r="I435" s="1319" t="s">
        <v>3830</v>
      </c>
      <c r="J435" s="1316" t="s">
        <v>1919</v>
      </c>
      <c r="K435" s="1321" t="s">
        <v>3838</v>
      </c>
      <c r="L435" s="163"/>
      <c r="M435" s="163"/>
      <c r="N435" s="163"/>
      <c r="O435" s="163"/>
      <c r="P435" s="163"/>
      <c r="Q435" s="163"/>
      <c r="R435" s="163"/>
    </row>
    <row r="436" spans="1:18" s="168" customFormat="1" ht="30">
      <c r="A436" s="1315" t="s">
        <v>1634</v>
      </c>
      <c r="B436" s="1316" t="s">
        <v>3845</v>
      </c>
      <c r="C436" s="1317">
        <v>43418</v>
      </c>
      <c r="D436" s="1318">
        <v>47071</v>
      </c>
      <c r="E436" s="1318" t="str">
        <f t="shared" ca="1" si="58"/>
        <v>VIGENTE</v>
      </c>
      <c r="F436" s="1318" t="str">
        <f t="shared" ca="1" si="59"/>
        <v>OK</v>
      </c>
      <c r="G436" s="1316" t="s">
        <v>1305</v>
      </c>
      <c r="H436" s="1319" t="s">
        <v>3826</v>
      </c>
      <c r="I436" s="1319" t="s">
        <v>3831</v>
      </c>
      <c r="J436" s="1316" t="s">
        <v>1919</v>
      </c>
      <c r="K436" s="1321" t="s">
        <v>3839</v>
      </c>
      <c r="L436" s="163"/>
      <c r="M436" s="163"/>
      <c r="N436" s="163"/>
      <c r="O436" s="163"/>
      <c r="P436" s="163"/>
      <c r="Q436" s="163"/>
      <c r="R436" s="163"/>
    </row>
    <row r="437" spans="1:18" s="168" customFormat="1" ht="30">
      <c r="A437" s="1315" t="s">
        <v>1634</v>
      </c>
      <c r="B437" s="1316" t="s">
        <v>3846</v>
      </c>
      <c r="C437" s="1317">
        <v>43418</v>
      </c>
      <c r="D437" s="1318">
        <v>47071</v>
      </c>
      <c r="E437" s="1318" t="str">
        <f t="shared" ca="1" si="58"/>
        <v>VIGENTE</v>
      </c>
      <c r="F437" s="1318" t="str">
        <f t="shared" ca="1" si="59"/>
        <v>OK</v>
      </c>
      <c r="G437" s="1316" t="s">
        <v>1305</v>
      </c>
      <c r="H437" s="1319" t="s">
        <v>3827</v>
      </c>
      <c r="I437" s="1319" t="s">
        <v>3832</v>
      </c>
      <c r="J437" s="1316" t="s">
        <v>1919</v>
      </c>
      <c r="K437" s="1321" t="s">
        <v>3840</v>
      </c>
      <c r="L437" s="163"/>
      <c r="M437" s="163"/>
      <c r="N437" s="163"/>
      <c r="O437" s="163"/>
      <c r="P437" s="163"/>
      <c r="Q437" s="163"/>
      <c r="R437" s="163"/>
    </row>
    <row r="438" spans="1:18" s="168" customFormat="1" ht="30">
      <c r="A438" s="1315" t="s">
        <v>1634</v>
      </c>
      <c r="B438" s="1316" t="s">
        <v>3847</v>
      </c>
      <c r="C438" s="1317">
        <v>43418</v>
      </c>
      <c r="D438" s="1318">
        <v>47071</v>
      </c>
      <c r="E438" s="1318" t="str">
        <f t="shared" ca="1" si="58"/>
        <v>VIGENTE</v>
      </c>
      <c r="F438" s="1318" t="str">
        <f ca="1">IF($T$2&gt;=(EDATE(D438,-4)),"ALERTA","OK")</f>
        <v>OK</v>
      </c>
      <c r="G438" s="1316" t="s">
        <v>1305</v>
      </c>
      <c r="H438" s="1319" t="s">
        <v>3833</v>
      </c>
      <c r="I438" s="1319" t="s">
        <v>3834</v>
      </c>
      <c r="J438" s="1323" t="s">
        <v>1919</v>
      </c>
      <c r="K438" s="1321" t="s">
        <v>3835</v>
      </c>
      <c r="L438" s="163"/>
      <c r="M438" s="163"/>
      <c r="N438" s="163"/>
      <c r="O438" s="163"/>
      <c r="P438" s="163"/>
      <c r="Q438" s="163"/>
      <c r="R438" s="163"/>
    </row>
    <row r="439" spans="1:18" s="168" customFormat="1" ht="45">
      <c r="A439" s="1481" t="s">
        <v>1634</v>
      </c>
      <c r="B439" s="1316" t="s">
        <v>4250</v>
      </c>
      <c r="C439" s="1317">
        <v>43418</v>
      </c>
      <c r="D439" s="1318">
        <v>47071</v>
      </c>
      <c r="E439" s="1318" t="str">
        <f ca="1">IF(D439&lt;=$T$2,"CADUCADO","VIGENTE")</f>
        <v>VIGENTE</v>
      </c>
      <c r="F439" s="1318" t="str">
        <f ca="1">IF($T$2&gt;=(EDATE(D439,-4)),"ALERTA","OK")</f>
        <v>OK</v>
      </c>
      <c r="G439" s="1316" t="s">
        <v>1305</v>
      </c>
      <c r="H439" s="1474" t="s">
        <v>4251</v>
      </c>
      <c r="I439" s="1474" t="s">
        <v>4252</v>
      </c>
      <c r="J439" s="1482" t="s">
        <v>1919</v>
      </c>
      <c r="K439" s="998" t="s">
        <v>4253</v>
      </c>
      <c r="L439" s="163"/>
      <c r="M439" s="163"/>
      <c r="N439" s="163"/>
      <c r="O439" s="163"/>
      <c r="P439" s="163"/>
      <c r="Q439" s="163"/>
      <c r="R439" s="163"/>
    </row>
    <row r="440" spans="1:18" s="168" customFormat="1" ht="48" customHeight="1">
      <c r="A440" s="1481" t="s">
        <v>1634</v>
      </c>
      <c r="B440" s="1316" t="s">
        <v>5613</v>
      </c>
      <c r="C440" s="1317">
        <v>43418</v>
      </c>
      <c r="D440" s="1318">
        <v>47071</v>
      </c>
      <c r="E440" s="1318" t="str">
        <f ca="1">IF(D440&lt;=$T$2,"CADUCADO","VIGENTE")</f>
        <v>VIGENTE</v>
      </c>
      <c r="F440" s="1318" t="str">
        <f ca="1">IF($T$2&gt;=(EDATE(D440,-4)),"ALERTA","OK")</f>
        <v>OK</v>
      </c>
      <c r="G440" s="1316" t="s">
        <v>1305</v>
      </c>
      <c r="H440" s="1990" t="s">
        <v>5614</v>
      </c>
      <c r="I440" s="686" t="s">
        <v>5615</v>
      </c>
      <c r="J440" s="191" t="s">
        <v>1919</v>
      </c>
      <c r="K440" s="998" t="s">
        <v>5616</v>
      </c>
      <c r="L440" s="163"/>
      <c r="M440" s="163"/>
      <c r="N440" s="163"/>
      <c r="O440" s="163"/>
      <c r="P440" s="163"/>
      <c r="Q440" s="163"/>
      <c r="R440" s="163"/>
    </row>
    <row r="441" spans="1:18" s="168" customFormat="1" ht="30">
      <c r="A441" s="1227" t="s">
        <v>1633</v>
      </c>
      <c r="B441" s="188" t="s">
        <v>4094</v>
      </c>
      <c r="C441" s="685">
        <v>43483</v>
      </c>
      <c r="D441" s="190">
        <v>45322</v>
      </c>
      <c r="E441" s="190" t="str">
        <f t="shared" ref="E441:E457" ca="1" si="60">IF(D441&lt;=$T$2,"CADUCADO","VIGENTE")</f>
        <v>CADUCADO</v>
      </c>
      <c r="F441" s="190" t="str">
        <f t="shared" ref="F441:F457" ca="1" si="61">IF($T$2&gt;=(EDATE(D441,-4)),"ALERTA","OK")</f>
        <v>ALERTA</v>
      </c>
      <c r="G441" s="188" t="s">
        <v>1304</v>
      </c>
      <c r="H441" s="686" t="s">
        <v>4095</v>
      </c>
      <c r="I441" s="686" t="s">
        <v>4096</v>
      </c>
      <c r="J441" s="191" t="s">
        <v>4097</v>
      </c>
      <c r="K441" s="998" t="s">
        <v>4098</v>
      </c>
      <c r="L441" s="163"/>
      <c r="M441" s="163"/>
      <c r="N441" s="163"/>
      <c r="O441" s="163"/>
      <c r="P441" s="163"/>
      <c r="Q441" s="163"/>
      <c r="R441" s="163"/>
    </row>
    <row r="442" spans="1:18" s="168" customFormat="1" ht="30">
      <c r="A442" s="1227" t="s">
        <v>1633</v>
      </c>
      <c r="B442" s="188" t="s">
        <v>4143</v>
      </c>
      <c r="C442" s="685">
        <v>43486</v>
      </c>
      <c r="D442" s="190">
        <v>47149</v>
      </c>
      <c r="E442" s="190" t="str">
        <f ca="1">IF(D442&lt;=$T$2,"CADUCADO","VIGENTE")</f>
        <v>VIGENTE</v>
      </c>
      <c r="F442" s="190" t="str">
        <f ca="1">IF($T$2&gt;=(EDATE(D442,-4)),"ALERTA","OK")</f>
        <v>OK</v>
      </c>
      <c r="G442" s="188" t="s">
        <v>1305</v>
      </c>
      <c r="H442" s="686" t="s">
        <v>4139</v>
      </c>
      <c r="I442" s="686" t="s">
        <v>4140</v>
      </c>
      <c r="J442" s="191" t="s">
        <v>4141</v>
      </c>
      <c r="K442" s="998" t="s">
        <v>4142</v>
      </c>
      <c r="L442" s="163"/>
      <c r="M442" s="163"/>
      <c r="N442" s="163"/>
      <c r="O442" s="163"/>
      <c r="P442" s="163"/>
      <c r="Q442" s="163"/>
      <c r="R442" s="163"/>
    </row>
    <row r="443" spans="1:18" s="168" customFormat="1" ht="30">
      <c r="A443" s="1448" t="s">
        <v>1635</v>
      </c>
      <c r="B443" s="1171" t="s">
        <v>4111</v>
      </c>
      <c r="C443" s="1449">
        <v>43486</v>
      </c>
      <c r="D443" s="1428">
        <v>47149</v>
      </c>
      <c r="E443" s="1428" t="str">
        <f t="shared" ca="1" si="60"/>
        <v>VIGENTE</v>
      </c>
      <c r="F443" s="1428" t="str">
        <f t="shared" ca="1" si="61"/>
        <v>OK</v>
      </c>
      <c r="G443" s="1171" t="s">
        <v>1304</v>
      </c>
      <c r="H443" s="1450" t="s">
        <v>5665</v>
      </c>
      <c r="I443" s="1450" t="s">
        <v>4110</v>
      </c>
      <c r="J443" s="1175"/>
      <c r="K443" s="1451"/>
      <c r="L443" s="163"/>
      <c r="M443" s="163"/>
      <c r="N443" s="163"/>
      <c r="O443" s="163"/>
      <c r="P443" s="163"/>
      <c r="Q443" s="163"/>
      <c r="R443" s="163"/>
    </row>
    <row r="444" spans="1:18" s="168" customFormat="1">
      <c r="A444" s="1227" t="s">
        <v>1634</v>
      </c>
      <c r="B444" s="188" t="s">
        <v>4112</v>
      </c>
      <c r="C444" s="685">
        <v>43486</v>
      </c>
      <c r="D444" s="190">
        <v>47149</v>
      </c>
      <c r="E444" s="190" t="str">
        <f t="shared" ca="1" si="60"/>
        <v>VIGENTE</v>
      </c>
      <c r="F444" s="190" t="str">
        <f t="shared" ca="1" si="61"/>
        <v>OK</v>
      </c>
      <c r="G444" s="188" t="s">
        <v>1304</v>
      </c>
      <c r="H444" s="686" t="s">
        <v>4116</v>
      </c>
      <c r="I444" s="686" t="s">
        <v>4120</v>
      </c>
      <c r="J444" s="191" t="s">
        <v>4124</v>
      </c>
      <c r="K444" s="998" t="s">
        <v>4128</v>
      </c>
      <c r="L444" s="163"/>
      <c r="M444" s="163"/>
      <c r="N444" s="163"/>
      <c r="O444" s="163"/>
      <c r="P444" s="163"/>
      <c r="Q444" s="163"/>
      <c r="R444" s="163"/>
    </row>
    <row r="445" spans="1:18" s="168" customFormat="1">
      <c r="A445" s="1227" t="s">
        <v>1634</v>
      </c>
      <c r="B445" s="188" t="s">
        <v>4113</v>
      </c>
      <c r="C445" s="685">
        <v>43486</v>
      </c>
      <c r="D445" s="190">
        <v>47149</v>
      </c>
      <c r="E445" s="190" t="str">
        <f t="shared" ca="1" si="60"/>
        <v>VIGENTE</v>
      </c>
      <c r="F445" s="190" t="str">
        <f t="shared" ca="1" si="61"/>
        <v>OK</v>
      </c>
      <c r="G445" s="188" t="s">
        <v>1304</v>
      </c>
      <c r="H445" s="686" t="s">
        <v>4117</v>
      </c>
      <c r="I445" s="686" t="s">
        <v>4121</v>
      </c>
      <c r="J445" s="191" t="s">
        <v>4125</v>
      </c>
      <c r="K445" s="998" t="s">
        <v>4129</v>
      </c>
      <c r="L445" s="163"/>
      <c r="M445" s="163"/>
      <c r="N445" s="163"/>
      <c r="O445" s="163"/>
      <c r="P445" s="163"/>
      <c r="Q445" s="163"/>
      <c r="R445" s="163"/>
    </row>
    <row r="446" spans="1:18" s="168" customFormat="1">
      <c r="A446" s="1227" t="s">
        <v>1634</v>
      </c>
      <c r="B446" s="188" t="s">
        <v>4114</v>
      </c>
      <c r="C446" s="685">
        <v>43486</v>
      </c>
      <c r="D446" s="190">
        <v>47149</v>
      </c>
      <c r="E446" s="190" t="str">
        <f t="shared" ca="1" si="60"/>
        <v>VIGENTE</v>
      </c>
      <c r="F446" s="190" t="str">
        <f t="shared" ca="1" si="61"/>
        <v>OK</v>
      </c>
      <c r="G446" s="188" t="s">
        <v>1304</v>
      </c>
      <c r="H446" s="686" t="s">
        <v>4118</v>
      </c>
      <c r="I446" s="686" t="s">
        <v>4122</v>
      </c>
      <c r="J446" s="191" t="s">
        <v>4126</v>
      </c>
      <c r="K446" s="998" t="s">
        <v>4130</v>
      </c>
      <c r="L446" s="163"/>
      <c r="M446" s="163"/>
      <c r="N446" s="163"/>
      <c r="O446" s="163"/>
      <c r="P446" s="163"/>
      <c r="Q446" s="163"/>
      <c r="R446" s="163"/>
    </row>
    <row r="447" spans="1:18" s="168" customFormat="1">
      <c r="A447" s="1227" t="s">
        <v>1634</v>
      </c>
      <c r="B447" s="188" t="s">
        <v>4115</v>
      </c>
      <c r="C447" s="685">
        <v>43486</v>
      </c>
      <c r="D447" s="190">
        <v>47149</v>
      </c>
      <c r="E447" s="190" t="str">
        <f t="shared" ca="1" si="60"/>
        <v>VIGENTE</v>
      </c>
      <c r="F447" s="190" t="str">
        <f t="shared" ca="1" si="61"/>
        <v>OK</v>
      </c>
      <c r="G447" s="188" t="s">
        <v>1304</v>
      </c>
      <c r="H447" s="686" t="s">
        <v>4119</v>
      </c>
      <c r="I447" s="686" t="s">
        <v>4123</v>
      </c>
      <c r="J447" s="191" t="s">
        <v>4127</v>
      </c>
      <c r="K447" s="998" t="s">
        <v>4131</v>
      </c>
      <c r="L447" s="163"/>
      <c r="M447" s="163"/>
      <c r="N447" s="163"/>
      <c r="O447" s="163"/>
      <c r="P447" s="163"/>
      <c r="Q447" s="163"/>
      <c r="R447" s="163"/>
    </row>
    <row r="448" spans="1:18" s="168" customFormat="1" ht="30">
      <c r="A448" s="1448" t="s">
        <v>1635</v>
      </c>
      <c r="B448" s="1171" t="s">
        <v>4100</v>
      </c>
      <c r="C448" s="1449">
        <v>43486</v>
      </c>
      <c r="D448" s="1428">
        <v>47149</v>
      </c>
      <c r="E448" s="1428" t="str">
        <f t="shared" ca="1" si="60"/>
        <v>VIGENTE</v>
      </c>
      <c r="F448" s="1428" t="str">
        <f t="shared" ca="1" si="61"/>
        <v>OK</v>
      </c>
      <c r="G448" s="1171" t="s">
        <v>1305</v>
      </c>
      <c r="H448" s="1450" t="s">
        <v>5664</v>
      </c>
      <c r="I448" s="1450" t="s">
        <v>4099</v>
      </c>
      <c r="J448" s="1175"/>
      <c r="K448" s="1451"/>
      <c r="L448" s="163"/>
      <c r="M448" s="163"/>
      <c r="N448" s="163"/>
      <c r="O448" s="163"/>
      <c r="P448" s="163"/>
      <c r="Q448" s="163"/>
      <c r="R448" s="163"/>
    </row>
    <row r="449" spans="1:18" s="168" customFormat="1">
      <c r="A449" s="1227" t="s">
        <v>1634</v>
      </c>
      <c r="B449" s="188" t="s">
        <v>4101</v>
      </c>
      <c r="C449" s="685">
        <v>43486</v>
      </c>
      <c r="D449" s="190">
        <v>47149</v>
      </c>
      <c r="E449" s="190" t="str">
        <f t="shared" ca="1" si="60"/>
        <v>VIGENTE</v>
      </c>
      <c r="F449" s="190" t="str">
        <f t="shared" ca="1" si="61"/>
        <v>OK</v>
      </c>
      <c r="G449" s="188" t="s">
        <v>1305</v>
      </c>
      <c r="H449" s="686" t="s">
        <v>4104</v>
      </c>
      <c r="I449" s="686" t="s">
        <v>4099</v>
      </c>
      <c r="J449" s="191" t="s">
        <v>4066</v>
      </c>
      <c r="K449" s="998" t="s">
        <v>4107</v>
      </c>
      <c r="L449" s="163"/>
      <c r="M449" s="163"/>
      <c r="N449" s="163"/>
      <c r="O449" s="163"/>
      <c r="P449" s="163"/>
      <c r="Q449" s="163"/>
      <c r="R449" s="163"/>
    </row>
    <row r="450" spans="1:18" s="168" customFormat="1">
      <c r="A450" s="1227" t="s">
        <v>1634</v>
      </c>
      <c r="B450" s="188" t="s">
        <v>4102</v>
      </c>
      <c r="C450" s="685">
        <v>43486</v>
      </c>
      <c r="D450" s="190">
        <v>47149</v>
      </c>
      <c r="E450" s="190" t="str">
        <f t="shared" ca="1" si="60"/>
        <v>VIGENTE</v>
      </c>
      <c r="F450" s="190" t="str">
        <f t="shared" ca="1" si="61"/>
        <v>OK</v>
      </c>
      <c r="G450" s="188" t="s">
        <v>1305</v>
      </c>
      <c r="H450" s="686" t="s">
        <v>4105</v>
      </c>
      <c r="I450" s="686" t="s">
        <v>4099</v>
      </c>
      <c r="J450" s="191" t="s">
        <v>4066</v>
      </c>
      <c r="K450" s="998" t="s">
        <v>4108</v>
      </c>
      <c r="L450" s="163"/>
      <c r="M450" s="163"/>
      <c r="N450" s="163"/>
      <c r="O450" s="163"/>
      <c r="P450" s="163"/>
      <c r="Q450" s="163"/>
      <c r="R450" s="163"/>
    </row>
    <row r="451" spans="1:18" s="168" customFormat="1">
      <c r="A451" s="1227" t="s">
        <v>1634</v>
      </c>
      <c r="B451" s="188" t="s">
        <v>4103</v>
      </c>
      <c r="C451" s="685">
        <v>43486</v>
      </c>
      <c r="D451" s="190">
        <v>47149</v>
      </c>
      <c r="E451" s="190" t="str">
        <f t="shared" ca="1" si="60"/>
        <v>VIGENTE</v>
      </c>
      <c r="F451" s="190" t="str">
        <f t="shared" ca="1" si="61"/>
        <v>OK</v>
      </c>
      <c r="G451" s="188" t="s">
        <v>1305</v>
      </c>
      <c r="H451" s="686" t="s">
        <v>4106</v>
      </c>
      <c r="I451" s="686" t="s">
        <v>4099</v>
      </c>
      <c r="J451" s="191" t="s">
        <v>4066</v>
      </c>
      <c r="K451" s="998" t="s">
        <v>4109</v>
      </c>
      <c r="L451" s="163"/>
      <c r="M451" s="163"/>
      <c r="N451" s="163"/>
      <c r="O451" s="163"/>
      <c r="P451" s="163"/>
      <c r="Q451" s="163"/>
      <c r="R451" s="163"/>
    </row>
    <row r="452" spans="1:18" s="168" customFormat="1" ht="30">
      <c r="A452" s="1228" t="s">
        <v>1643</v>
      </c>
      <c r="B452" s="687" t="s">
        <v>4090</v>
      </c>
      <c r="C452" s="688">
        <v>43486</v>
      </c>
      <c r="D452" s="689">
        <v>47149</v>
      </c>
      <c r="E452" s="689" t="str">
        <f t="shared" ca="1" si="60"/>
        <v>VIGENTE</v>
      </c>
      <c r="F452" s="689" t="str">
        <f t="shared" ca="1" si="61"/>
        <v>OK</v>
      </c>
      <c r="G452" s="687" t="s">
        <v>1305</v>
      </c>
      <c r="H452" s="690" t="s">
        <v>4089</v>
      </c>
      <c r="I452" s="690" t="s">
        <v>4091</v>
      </c>
      <c r="J452" s="1202" t="s">
        <v>4092</v>
      </c>
      <c r="K452" s="1072" t="s">
        <v>4093</v>
      </c>
      <c r="L452" s="163"/>
      <c r="M452" s="163"/>
      <c r="N452" s="163"/>
      <c r="O452" s="163"/>
      <c r="P452" s="163"/>
      <c r="Q452" s="163"/>
      <c r="R452" s="163"/>
    </row>
    <row r="453" spans="1:18" s="168" customFormat="1" ht="30">
      <c r="A453" s="1228" t="s">
        <v>1650</v>
      </c>
      <c r="B453" s="687" t="s">
        <v>4134</v>
      </c>
      <c r="C453" s="688">
        <v>43486</v>
      </c>
      <c r="D453" s="1452">
        <v>47149</v>
      </c>
      <c r="E453" s="1452" t="str">
        <f ca="1">IF(D453&lt;=$T$2,"CADUCADO","VIGENTE")</f>
        <v>VIGENTE</v>
      </c>
      <c r="F453" s="1452" t="str">
        <f ca="1">IF($T$2&gt;=(EDATE(D453,-4)),"ALERTA","OK")</f>
        <v>OK</v>
      </c>
      <c r="G453" s="1457" t="s">
        <v>1305</v>
      </c>
      <c r="H453" s="1455" t="s">
        <v>4135</v>
      </c>
      <c r="I453" s="1455" t="s">
        <v>4136</v>
      </c>
      <c r="J453" s="1202" t="s">
        <v>4137</v>
      </c>
      <c r="K453" s="1072" t="s">
        <v>4138</v>
      </c>
      <c r="L453" s="163"/>
      <c r="M453" s="163"/>
      <c r="N453" s="163"/>
      <c r="O453" s="163"/>
      <c r="P453" s="163"/>
      <c r="Q453" s="163"/>
      <c r="R453" s="163"/>
    </row>
    <row r="454" spans="1:18" s="168" customFormat="1" ht="30">
      <c r="A454" s="1448" t="s">
        <v>1635</v>
      </c>
      <c r="B454" s="1171" t="s">
        <v>4064</v>
      </c>
      <c r="C454" s="1449">
        <v>43488</v>
      </c>
      <c r="D454" s="1428">
        <v>47149</v>
      </c>
      <c r="E454" s="1428" t="str">
        <f t="shared" ca="1" si="60"/>
        <v>VIGENTE</v>
      </c>
      <c r="F454" s="1428" t="str">
        <f t="shared" ca="1" si="61"/>
        <v>OK</v>
      </c>
      <c r="G454" s="1171" t="s">
        <v>1306</v>
      </c>
      <c r="H454" s="1450" t="s">
        <v>5663</v>
      </c>
      <c r="I454" s="1450" t="s">
        <v>4065</v>
      </c>
      <c r="J454" s="1175"/>
      <c r="K454" s="1451"/>
      <c r="L454" s="163"/>
      <c r="M454" s="163"/>
      <c r="N454" s="163"/>
      <c r="O454" s="163"/>
      <c r="P454" s="163"/>
      <c r="Q454" s="163"/>
      <c r="R454" s="163"/>
    </row>
    <row r="455" spans="1:18" s="168" customFormat="1">
      <c r="A455" s="1227" t="s">
        <v>1634</v>
      </c>
      <c r="B455" s="188" t="s">
        <v>4067</v>
      </c>
      <c r="C455" s="685">
        <v>43488</v>
      </c>
      <c r="D455" s="190">
        <v>47149</v>
      </c>
      <c r="E455" s="190" t="str">
        <f t="shared" ca="1" si="60"/>
        <v>VIGENTE</v>
      </c>
      <c r="F455" s="190" t="str">
        <f t="shared" ca="1" si="61"/>
        <v>OK</v>
      </c>
      <c r="G455" s="188" t="s">
        <v>1306</v>
      </c>
      <c r="H455" s="686" t="s">
        <v>4073</v>
      </c>
      <c r="I455" s="686" t="s">
        <v>4065</v>
      </c>
      <c r="J455" s="191" t="s">
        <v>4066</v>
      </c>
      <c r="K455" s="998" t="s">
        <v>4070</v>
      </c>
      <c r="L455" s="163"/>
      <c r="M455" s="163"/>
      <c r="N455" s="163"/>
      <c r="O455" s="163"/>
      <c r="P455" s="163"/>
      <c r="Q455" s="163"/>
      <c r="R455" s="163"/>
    </row>
    <row r="456" spans="1:18" s="168" customFormat="1">
      <c r="A456" s="1227" t="s">
        <v>1634</v>
      </c>
      <c r="B456" s="188" t="s">
        <v>4068</v>
      </c>
      <c r="C456" s="685">
        <v>43488</v>
      </c>
      <c r="D456" s="190">
        <v>47149</v>
      </c>
      <c r="E456" s="190" t="str">
        <f t="shared" ca="1" si="60"/>
        <v>VIGENTE</v>
      </c>
      <c r="F456" s="190" t="str">
        <f t="shared" ca="1" si="61"/>
        <v>OK</v>
      </c>
      <c r="G456" s="188" t="s">
        <v>1306</v>
      </c>
      <c r="H456" s="686" t="s">
        <v>4074</v>
      </c>
      <c r="I456" s="686" t="s">
        <v>4065</v>
      </c>
      <c r="J456" s="191" t="s">
        <v>4066</v>
      </c>
      <c r="K456" s="998" t="s">
        <v>4071</v>
      </c>
      <c r="L456" s="163"/>
      <c r="M456" s="163"/>
      <c r="N456" s="163"/>
      <c r="O456" s="163"/>
      <c r="P456" s="163"/>
      <c r="Q456" s="163"/>
      <c r="R456" s="163"/>
    </row>
    <row r="457" spans="1:18" s="168" customFormat="1">
      <c r="A457" s="1227" t="s">
        <v>1634</v>
      </c>
      <c r="B457" s="188" t="s">
        <v>4069</v>
      </c>
      <c r="C457" s="685">
        <v>43488</v>
      </c>
      <c r="D457" s="190">
        <v>47149</v>
      </c>
      <c r="E457" s="190" t="str">
        <f t="shared" ca="1" si="60"/>
        <v>VIGENTE</v>
      </c>
      <c r="F457" s="190" t="str">
        <f t="shared" ca="1" si="61"/>
        <v>OK</v>
      </c>
      <c r="G457" s="188" t="s">
        <v>1306</v>
      </c>
      <c r="H457" s="686" t="s">
        <v>4075</v>
      </c>
      <c r="I457" s="686" t="s">
        <v>4065</v>
      </c>
      <c r="J457" s="191" t="s">
        <v>4066</v>
      </c>
      <c r="K457" s="998" t="s">
        <v>4072</v>
      </c>
      <c r="L457" s="163"/>
      <c r="M457" s="163"/>
      <c r="N457" s="163"/>
      <c r="O457" s="163"/>
      <c r="P457" s="163"/>
      <c r="Q457" s="163"/>
      <c r="R457" s="163"/>
    </row>
    <row r="458" spans="1:18" s="168" customFormat="1">
      <c r="A458" s="1227"/>
      <c r="B458" s="188"/>
      <c r="C458" s="685"/>
      <c r="D458" s="190"/>
      <c r="E458" s="190"/>
      <c r="F458" s="190"/>
      <c r="G458" s="188"/>
      <c r="H458" s="686"/>
      <c r="I458" s="686"/>
      <c r="J458" s="191"/>
      <c r="K458" s="998"/>
      <c r="L458" s="163"/>
      <c r="M458" s="163"/>
      <c r="N458" s="163"/>
      <c r="O458" s="163"/>
      <c r="P458" s="163"/>
      <c r="Q458" s="163"/>
      <c r="R458" s="163"/>
    </row>
    <row r="459" spans="1:18" s="168" customFormat="1" ht="30">
      <c r="A459" s="1227" t="s">
        <v>1633</v>
      </c>
      <c r="B459" s="188" t="s">
        <v>4076</v>
      </c>
      <c r="C459" s="685">
        <v>43490</v>
      </c>
      <c r="D459" s="190">
        <v>47149</v>
      </c>
      <c r="E459" s="190" t="str">
        <f t="shared" ref="E459:E467" ca="1" si="62">IF(D459&lt;=$T$2,"CADUCADO","VIGENTE")</f>
        <v>VIGENTE</v>
      </c>
      <c r="F459" s="190" t="str">
        <f t="shared" ref="F459:F467" ca="1" si="63">IF($T$2&gt;=(EDATE(D459,-4)),"ALERTA","OK")</f>
        <v>OK</v>
      </c>
      <c r="G459" s="188" t="s">
        <v>1306</v>
      </c>
      <c r="H459" s="686" t="s">
        <v>4077</v>
      </c>
      <c r="I459" s="686" t="s">
        <v>4078</v>
      </c>
      <c r="J459" s="191" t="s">
        <v>4079</v>
      </c>
      <c r="K459" s="998" t="s">
        <v>4080</v>
      </c>
      <c r="L459" s="163"/>
      <c r="M459" s="163"/>
      <c r="N459" s="163"/>
      <c r="O459" s="163"/>
      <c r="P459" s="163"/>
      <c r="Q459" s="163"/>
      <c r="R459" s="163"/>
    </row>
    <row r="460" spans="1:18" s="168" customFormat="1" ht="30">
      <c r="A460" s="1227" t="s">
        <v>1633</v>
      </c>
      <c r="B460" s="188" t="s">
        <v>4178</v>
      </c>
      <c r="C460" s="1456">
        <v>43501</v>
      </c>
      <c r="D460" s="190">
        <v>46811</v>
      </c>
      <c r="E460" s="190" t="str">
        <f t="shared" ca="1" si="62"/>
        <v>VIGENTE</v>
      </c>
      <c r="F460" s="190" t="str">
        <f t="shared" ca="1" si="63"/>
        <v>OK</v>
      </c>
      <c r="G460" s="188" t="s">
        <v>1306</v>
      </c>
      <c r="H460" s="686" t="s">
        <v>4174</v>
      </c>
      <c r="I460" s="686" t="s">
        <v>4175</v>
      </c>
      <c r="J460" s="191" t="s">
        <v>4176</v>
      </c>
      <c r="K460" s="998" t="s">
        <v>4177</v>
      </c>
      <c r="L460" s="163"/>
      <c r="M460" s="163"/>
      <c r="N460" s="163"/>
      <c r="O460" s="163"/>
      <c r="P460" s="163"/>
      <c r="Q460" s="163"/>
      <c r="R460" s="163"/>
    </row>
    <row r="461" spans="1:18" s="168" customFormat="1" ht="54" customHeight="1">
      <c r="A461" s="1228" t="s">
        <v>1642</v>
      </c>
      <c r="B461" s="687" t="s">
        <v>4245</v>
      </c>
      <c r="C461" s="688">
        <v>43550</v>
      </c>
      <c r="D461" s="689">
        <v>47208</v>
      </c>
      <c r="E461" s="689" t="str">
        <f t="shared" ca="1" si="62"/>
        <v>VIGENTE</v>
      </c>
      <c r="F461" s="689" t="str">
        <f t="shared" ca="1" si="63"/>
        <v>OK</v>
      </c>
      <c r="G461" s="687" t="s">
        <v>1305</v>
      </c>
      <c r="H461" s="690" t="s">
        <v>4246</v>
      </c>
      <c r="I461" s="690" t="s">
        <v>5716</v>
      </c>
      <c r="J461" s="1202" t="s">
        <v>4247</v>
      </c>
      <c r="K461" s="1072" t="s">
        <v>5717</v>
      </c>
      <c r="L461" s="163"/>
      <c r="M461" s="163"/>
      <c r="N461" s="163"/>
      <c r="O461" s="163"/>
      <c r="P461" s="163"/>
      <c r="Q461" s="163"/>
      <c r="R461" s="163"/>
    </row>
    <row r="462" spans="1:18" s="168" customFormat="1" ht="30">
      <c r="A462" s="1228" t="s">
        <v>1643</v>
      </c>
      <c r="B462" s="687" t="s">
        <v>4442</v>
      </c>
      <c r="C462" s="1569">
        <v>43570</v>
      </c>
      <c r="D462" s="1568">
        <v>45412</v>
      </c>
      <c r="E462" s="1568" t="str">
        <f ca="1">IF(D462&lt;=$T$2,"CADUCADO","VIGENTE")</f>
        <v>CADUCADO</v>
      </c>
      <c r="F462" s="1568" t="str">
        <f ca="1">IF($T$2&gt;=(EDATE(D462,-4)),"ALERTA","OK")</f>
        <v>ALERTA</v>
      </c>
      <c r="G462" s="687" t="s">
        <v>1305</v>
      </c>
      <c r="H462" s="1570" t="s">
        <v>4438</v>
      </c>
      <c r="I462" s="1570" t="s">
        <v>4439</v>
      </c>
      <c r="J462" s="1202" t="s">
        <v>4440</v>
      </c>
      <c r="K462" s="1072" t="s">
        <v>4441</v>
      </c>
      <c r="L462" s="163"/>
      <c r="M462" s="163"/>
      <c r="N462" s="163"/>
      <c r="O462" s="163"/>
      <c r="P462" s="163"/>
      <c r="Q462" s="163"/>
      <c r="R462" s="163"/>
    </row>
    <row r="463" spans="1:18" s="168" customFormat="1" ht="30">
      <c r="A463" s="1227" t="s">
        <v>1633</v>
      </c>
      <c r="B463" s="188" t="s">
        <v>4200</v>
      </c>
      <c r="C463" s="685">
        <v>43570</v>
      </c>
      <c r="D463" s="190">
        <v>47238</v>
      </c>
      <c r="E463" s="190" t="str">
        <f t="shared" ca="1" si="62"/>
        <v>VIGENTE</v>
      </c>
      <c r="F463" s="190" t="str">
        <f t="shared" ca="1" si="63"/>
        <v>OK</v>
      </c>
      <c r="G463" s="188" t="s">
        <v>1305</v>
      </c>
      <c r="H463" s="686" t="s">
        <v>4197</v>
      </c>
      <c r="I463" s="686" t="s">
        <v>5707</v>
      </c>
      <c r="J463" s="191" t="s">
        <v>4198</v>
      </c>
      <c r="K463" s="998" t="s">
        <v>4199</v>
      </c>
      <c r="L463" s="163"/>
      <c r="M463" s="163"/>
      <c r="N463" s="163"/>
      <c r="O463" s="163"/>
      <c r="P463" s="163"/>
      <c r="Q463" s="163"/>
      <c r="R463" s="163"/>
    </row>
    <row r="464" spans="1:18" s="168" customFormat="1" ht="45">
      <c r="A464" s="1228" t="s">
        <v>1643</v>
      </c>
      <c r="B464" s="687" t="s">
        <v>4187</v>
      </c>
      <c r="C464" s="1454">
        <v>43572</v>
      </c>
      <c r="D464" s="689">
        <v>47238</v>
      </c>
      <c r="E464" s="1568" t="str">
        <f t="shared" ca="1" si="62"/>
        <v>VIGENTE</v>
      </c>
      <c r="F464" s="1568" t="str">
        <f t="shared" ca="1" si="63"/>
        <v>OK</v>
      </c>
      <c r="G464" s="687" t="s">
        <v>1305</v>
      </c>
      <c r="H464" s="1570" t="s">
        <v>4185</v>
      </c>
      <c r="I464" s="690" t="s">
        <v>5723</v>
      </c>
      <c r="J464" s="1202" t="s">
        <v>3277</v>
      </c>
      <c r="K464" s="1072" t="s">
        <v>4186</v>
      </c>
      <c r="L464" s="163"/>
      <c r="M464" s="163"/>
      <c r="N464" s="163"/>
      <c r="O464" s="163"/>
      <c r="P464" s="163"/>
      <c r="Q464" s="163"/>
      <c r="R464" s="163"/>
    </row>
    <row r="465" spans="1:18" s="168" customFormat="1" ht="30">
      <c r="A465" s="1228" t="s">
        <v>1642</v>
      </c>
      <c r="B465" s="687" t="s">
        <v>4241</v>
      </c>
      <c r="C465" s="688">
        <v>43588</v>
      </c>
      <c r="D465" s="689">
        <v>47269</v>
      </c>
      <c r="E465" s="689" t="str">
        <f t="shared" ca="1" si="62"/>
        <v>VIGENTE</v>
      </c>
      <c r="F465" s="689" t="str">
        <f t="shared" ca="1" si="63"/>
        <v>OK</v>
      </c>
      <c r="G465" s="687" t="s">
        <v>1305</v>
      </c>
      <c r="H465" s="690" t="s">
        <v>4240</v>
      </c>
      <c r="I465" s="690" t="s">
        <v>4242</v>
      </c>
      <c r="J465" s="1202" t="s">
        <v>4243</v>
      </c>
      <c r="K465" s="1072" t="s">
        <v>4244</v>
      </c>
      <c r="L465" s="163"/>
      <c r="M465" s="163"/>
      <c r="N465" s="163"/>
      <c r="O465" s="163"/>
      <c r="P465" s="163"/>
      <c r="Q465" s="163"/>
      <c r="R465" s="163"/>
    </row>
    <row r="466" spans="1:18" s="168" customFormat="1" ht="60">
      <c r="A466" s="1228" t="s">
        <v>1643</v>
      </c>
      <c r="B466" s="687" t="s">
        <v>5718</v>
      </c>
      <c r="C466" s="688">
        <v>43592</v>
      </c>
      <c r="D466" s="689">
        <v>47269</v>
      </c>
      <c r="E466" s="689" t="str">
        <f ca="1">IF(D466&lt;=$T$2,"CADUCADO","VIGENTE")</f>
        <v>VIGENTE</v>
      </c>
      <c r="F466" s="689" t="str">
        <f ca="1">IF($T$2&gt;=(EDATE(D466,-4)),"ALERTA","OK")</f>
        <v>OK</v>
      </c>
      <c r="G466" s="687" t="s">
        <v>1306</v>
      </c>
      <c r="H466" s="690" t="s">
        <v>5719</v>
      </c>
      <c r="I466" s="690" t="s">
        <v>5720</v>
      </c>
      <c r="J466" s="1202" t="s">
        <v>5721</v>
      </c>
      <c r="K466" s="1072" t="s">
        <v>5722</v>
      </c>
      <c r="L466" s="163"/>
      <c r="M466" s="163"/>
      <c r="N466" s="163"/>
      <c r="O466" s="163"/>
      <c r="P466" s="163"/>
      <c r="Q466" s="163"/>
      <c r="R466" s="163"/>
    </row>
    <row r="467" spans="1:18" s="168" customFormat="1" ht="45">
      <c r="A467" s="1228" t="s">
        <v>1642</v>
      </c>
      <c r="B467" s="687" t="s">
        <v>4248</v>
      </c>
      <c r="C467" s="688">
        <v>43592</v>
      </c>
      <c r="D467" s="689">
        <v>47269</v>
      </c>
      <c r="E467" s="689" t="str">
        <f t="shared" ca="1" si="62"/>
        <v>VIGENTE</v>
      </c>
      <c r="F467" s="689" t="str">
        <f t="shared" ca="1" si="63"/>
        <v>OK</v>
      </c>
      <c r="G467" s="687" t="s">
        <v>1305</v>
      </c>
      <c r="H467" s="690" t="s">
        <v>5039</v>
      </c>
      <c r="I467" s="690" t="s">
        <v>5040</v>
      </c>
      <c r="J467" s="1202" t="s">
        <v>5041</v>
      </c>
      <c r="K467" s="1072" t="s">
        <v>5027</v>
      </c>
      <c r="L467" s="163"/>
      <c r="M467" s="163"/>
      <c r="N467" s="163"/>
      <c r="O467" s="163"/>
      <c r="P467" s="163"/>
      <c r="Q467" s="163"/>
      <c r="R467" s="163"/>
    </row>
    <row r="468" spans="1:18" s="168" customFormat="1" ht="75">
      <c r="A468" s="1227" t="s">
        <v>1633</v>
      </c>
      <c r="B468" s="188" t="s">
        <v>4258</v>
      </c>
      <c r="C468" s="685">
        <v>43614</v>
      </c>
      <c r="D468" s="190">
        <v>47269</v>
      </c>
      <c r="E468" s="190" t="str">
        <f ca="1">IF(D468&lt;=$T$2,"CADUCADO","VIGENTE")</f>
        <v>VIGENTE</v>
      </c>
      <c r="F468" s="190" t="str">
        <f ca="1">IF($T$2&gt;=(EDATE(D468,-4)),"ALERTA","OK")</f>
        <v>OK</v>
      </c>
      <c r="G468" s="188" t="s">
        <v>1304</v>
      </c>
      <c r="H468" s="686" t="s">
        <v>4254</v>
      </c>
      <c r="I468" s="686" t="s">
        <v>4255</v>
      </c>
      <c r="J468" s="1483" t="s">
        <v>4256</v>
      </c>
      <c r="K468" s="998" t="s">
        <v>4257</v>
      </c>
      <c r="L468" s="163"/>
      <c r="M468" s="163"/>
      <c r="N468" s="163"/>
      <c r="O468" s="163"/>
      <c r="P468" s="163"/>
      <c r="Q468" s="163"/>
      <c r="R468" s="163"/>
    </row>
    <row r="469" spans="1:18" s="168" customFormat="1" ht="45">
      <c r="A469" s="2041" t="s">
        <v>1635</v>
      </c>
      <c r="B469" s="2042" t="s">
        <v>4331</v>
      </c>
      <c r="C469" s="2043">
        <v>43641</v>
      </c>
      <c r="D469" s="2044">
        <v>47299</v>
      </c>
      <c r="E469" s="2044" t="str">
        <f ca="1">IF(D469&lt;=$T$2,"CADUCADO","VIGENTE")</f>
        <v>VIGENTE</v>
      </c>
      <c r="F469" s="2044" t="str">
        <f ca="1">IF($T$2&gt;=(EDATE(D469,-4)),"ALERTA","OK")</f>
        <v>OK</v>
      </c>
      <c r="G469" s="2042" t="s">
        <v>1304</v>
      </c>
      <c r="H469" s="2045" t="s">
        <v>5445</v>
      </c>
      <c r="I469" s="2045"/>
      <c r="J469" s="2046"/>
      <c r="K469" s="2047"/>
      <c r="L469" s="163"/>
      <c r="M469" s="163"/>
      <c r="N469" s="163"/>
      <c r="O469" s="163"/>
      <c r="P469" s="163"/>
      <c r="Q469" s="163"/>
      <c r="R469" s="163"/>
    </row>
    <row r="470" spans="1:18" s="168" customFormat="1" ht="60">
      <c r="A470" s="1227" t="s">
        <v>1634</v>
      </c>
      <c r="B470" s="188" t="s">
        <v>4332</v>
      </c>
      <c r="C470" s="685">
        <v>43641</v>
      </c>
      <c r="D470" s="190">
        <v>47299</v>
      </c>
      <c r="E470" s="190" t="s">
        <v>3744</v>
      </c>
      <c r="F470" s="190" t="s">
        <v>3745</v>
      </c>
      <c r="G470" s="188" t="s">
        <v>1304</v>
      </c>
      <c r="H470" s="686" t="s">
        <v>4343</v>
      </c>
      <c r="I470" s="686" t="s">
        <v>4356</v>
      </c>
      <c r="J470" s="191" t="s">
        <v>4368</v>
      </c>
      <c r="K470" s="998" t="s">
        <v>4375</v>
      </c>
      <c r="L470" s="163"/>
      <c r="M470" s="163"/>
      <c r="N470" s="163"/>
      <c r="O470" s="163"/>
      <c r="P470" s="163"/>
      <c r="Q470" s="163"/>
      <c r="R470" s="163"/>
    </row>
    <row r="471" spans="1:18" s="168" customFormat="1" ht="30">
      <c r="A471" s="1227" t="s">
        <v>1634</v>
      </c>
      <c r="B471" s="188" t="s">
        <v>4333</v>
      </c>
      <c r="C471" s="685">
        <v>43641</v>
      </c>
      <c r="D471" s="190">
        <v>47299</v>
      </c>
      <c r="E471" s="190" t="s">
        <v>3744</v>
      </c>
      <c r="F471" s="190" t="s">
        <v>3745</v>
      </c>
      <c r="G471" s="188" t="s">
        <v>1304</v>
      </c>
      <c r="H471" s="686" t="s">
        <v>4344</v>
      </c>
      <c r="I471" s="686" t="s">
        <v>4357</v>
      </c>
      <c r="J471" s="191" t="s">
        <v>4368</v>
      </c>
      <c r="K471" s="998" t="s">
        <v>4371</v>
      </c>
      <c r="L471" s="163"/>
      <c r="M471" s="163"/>
      <c r="N471" s="163"/>
      <c r="O471" s="163"/>
      <c r="P471" s="163"/>
      <c r="Q471" s="163"/>
      <c r="R471" s="163"/>
    </row>
    <row r="472" spans="1:18" s="168" customFormat="1" ht="45">
      <c r="A472" s="1227" t="s">
        <v>1634</v>
      </c>
      <c r="B472" s="188" t="s">
        <v>4334</v>
      </c>
      <c r="C472" s="685">
        <v>43641</v>
      </c>
      <c r="D472" s="190">
        <v>47299</v>
      </c>
      <c r="E472" s="190" t="s">
        <v>3744</v>
      </c>
      <c r="F472" s="190" t="s">
        <v>3745</v>
      </c>
      <c r="G472" s="188" t="s">
        <v>1304</v>
      </c>
      <c r="H472" s="686" t="s">
        <v>4345</v>
      </c>
      <c r="I472" s="686" t="s">
        <v>4358</v>
      </c>
      <c r="J472" s="191" t="s">
        <v>4368</v>
      </c>
      <c r="K472" s="998" t="s">
        <v>4372</v>
      </c>
      <c r="L472" s="163"/>
      <c r="M472" s="163"/>
      <c r="N472" s="163"/>
      <c r="O472" s="163"/>
      <c r="P472" s="163"/>
      <c r="Q472" s="163"/>
      <c r="R472" s="163"/>
    </row>
    <row r="473" spans="1:18" s="168" customFormat="1" ht="45">
      <c r="A473" s="1227" t="s">
        <v>1634</v>
      </c>
      <c r="B473" s="188" t="s">
        <v>4335</v>
      </c>
      <c r="C473" s="685">
        <v>43641</v>
      </c>
      <c r="D473" s="190">
        <v>47299</v>
      </c>
      <c r="E473" s="190" t="s">
        <v>3744</v>
      </c>
      <c r="F473" s="190" t="s">
        <v>3745</v>
      </c>
      <c r="G473" s="188" t="s">
        <v>1304</v>
      </c>
      <c r="H473" s="686" t="s">
        <v>4346</v>
      </c>
      <c r="I473" s="686" t="s">
        <v>4359</v>
      </c>
      <c r="J473" s="191" t="s">
        <v>4369</v>
      </c>
      <c r="K473" s="998" t="s">
        <v>4373</v>
      </c>
      <c r="L473" s="163"/>
      <c r="M473" s="163"/>
      <c r="N473" s="163"/>
      <c r="O473" s="163"/>
      <c r="P473" s="163"/>
      <c r="Q473" s="163"/>
      <c r="R473" s="163"/>
    </row>
    <row r="474" spans="1:18" s="168" customFormat="1" ht="45">
      <c r="A474" s="1227" t="s">
        <v>1634</v>
      </c>
      <c r="B474" s="188" t="s">
        <v>4336</v>
      </c>
      <c r="C474" s="685">
        <v>43641</v>
      </c>
      <c r="D474" s="190">
        <v>47299</v>
      </c>
      <c r="E474" s="190" t="s">
        <v>3744</v>
      </c>
      <c r="F474" s="190" t="s">
        <v>3745</v>
      </c>
      <c r="G474" s="188" t="s">
        <v>1304</v>
      </c>
      <c r="H474" s="686" t="s">
        <v>4347</v>
      </c>
      <c r="I474" s="686" t="s">
        <v>4360</v>
      </c>
      <c r="J474" s="191" t="s">
        <v>4370</v>
      </c>
      <c r="K474" s="998" t="s">
        <v>4374</v>
      </c>
      <c r="L474" s="163"/>
      <c r="M474" s="163"/>
      <c r="N474" s="163"/>
      <c r="O474" s="163"/>
      <c r="P474" s="163"/>
      <c r="Q474" s="163"/>
      <c r="R474" s="163"/>
    </row>
    <row r="475" spans="1:18" s="168" customFormat="1" ht="30">
      <c r="A475" s="1227" t="s">
        <v>1634</v>
      </c>
      <c r="B475" s="188" t="s">
        <v>4337</v>
      </c>
      <c r="C475" s="685">
        <v>43641</v>
      </c>
      <c r="D475" s="190">
        <v>47299</v>
      </c>
      <c r="E475" s="190" t="s">
        <v>3744</v>
      </c>
      <c r="F475" s="190" t="s">
        <v>3745</v>
      </c>
      <c r="G475" s="188" t="s">
        <v>1304</v>
      </c>
      <c r="H475" s="686" t="s">
        <v>4348</v>
      </c>
      <c r="I475" s="686" t="s">
        <v>4361</v>
      </c>
      <c r="J475" s="191" t="s">
        <v>4369</v>
      </c>
      <c r="K475" s="998" t="s">
        <v>4376</v>
      </c>
      <c r="L475" s="163"/>
      <c r="M475" s="163"/>
      <c r="N475" s="163"/>
      <c r="O475" s="163"/>
      <c r="P475" s="163"/>
      <c r="Q475" s="163"/>
      <c r="R475" s="163"/>
    </row>
    <row r="476" spans="1:18" s="168" customFormat="1" ht="45">
      <c r="A476" s="1227" t="s">
        <v>1634</v>
      </c>
      <c r="B476" s="188" t="s">
        <v>4338</v>
      </c>
      <c r="C476" s="685">
        <v>43641</v>
      </c>
      <c r="D476" s="190">
        <v>47299</v>
      </c>
      <c r="E476" s="190" t="s">
        <v>3744</v>
      </c>
      <c r="F476" s="190" t="s">
        <v>3745</v>
      </c>
      <c r="G476" s="188" t="s">
        <v>1304</v>
      </c>
      <c r="H476" s="686" t="s">
        <v>4349</v>
      </c>
      <c r="I476" s="686" t="s">
        <v>4362</v>
      </c>
      <c r="J476" s="191" t="s">
        <v>4370</v>
      </c>
      <c r="K476" s="998" t="s">
        <v>4377</v>
      </c>
      <c r="L476" s="163"/>
      <c r="M476" s="163"/>
      <c r="N476" s="163"/>
      <c r="O476" s="163"/>
      <c r="P476" s="163"/>
      <c r="Q476" s="163"/>
      <c r="R476" s="163"/>
    </row>
    <row r="477" spans="1:18" s="168" customFormat="1" ht="30">
      <c r="A477" s="1227" t="s">
        <v>1634</v>
      </c>
      <c r="B477" s="188" t="s">
        <v>4339</v>
      </c>
      <c r="C477" s="685">
        <v>43641</v>
      </c>
      <c r="D477" s="190">
        <v>47299</v>
      </c>
      <c r="E477" s="190" t="s">
        <v>3744</v>
      </c>
      <c r="F477" s="190" t="s">
        <v>3745</v>
      </c>
      <c r="G477" s="188" t="s">
        <v>1304</v>
      </c>
      <c r="H477" s="686" t="s">
        <v>4350</v>
      </c>
      <c r="I477" s="686" t="s">
        <v>4363</v>
      </c>
      <c r="J477" s="191" t="s">
        <v>4368</v>
      </c>
      <c r="K477" s="998" t="s">
        <v>4378</v>
      </c>
      <c r="L477" s="163"/>
      <c r="M477" s="163"/>
      <c r="N477" s="163"/>
      <c r="O477" s="163"/>
      <c r="P477" s="163"/>
      <c r="Q477" s="163"/>
      <c r="R477" s="163"/>
    </row>
    <row r="478" spans="1:18" s="168" customFormat="1" ht="30">
      <c r="A478" s="1227" t="s">
        <v>1634</v>
      </c>
      <c r="B478" s="188" t="s">
        <v>4340</v>
      </c>
      <c r="C478" s="685">
        <v>43641</v>
      </c>
      <c r="D478" s="190">
        <v>47299</v>
      </c>
      <c r="E478" s="190" t="s">
        <v>3744</v>
      </c>
      <c r="F478" s="190" t="s">
        <v>3745</v>
      </c>
      <c r="G478" s="188" t="s">
        <v>1304</v>
      </c>
      <c r="H478" s="686" t="s">
        <v>4351</v>
      </c>
      <c r="I478" s="686" t="s">
        <v>4364</v>
      </c>
      <c r="J478" s="191" t="s">
        <v>4368</v>
      </c>
      <c r="K478" s="998" t="s">
        <v>4379</v>
      </c>
      <c r="L478" s="163"/>
      <c r="M478" s="163"/>
      <c r="N478" s="163"/>
      <c r="O478" s="163"/>
      <c r="P478" s="163"/>
      <c r="Q478" s="163"/>
      <c r="R478" s="163"/>
    </row>
    <row r="479" spans="1:18" s="168" customFormat="1" ht="40.5" customHeight="1">
      <c r="A479" s="1227" t="s">
        <v>1634</v>
      </c>
      <c r="B479" s="188" t="s">
        <v>4341</v>
      </c>
      <c r="C479" s="685">
        <v>43641</v>
      </c>
      <c r="D479" s="190">
        <v>47299</v>
      </c>
      <c r="E479" s="190" t="s">
        <v>3744</v>
      </c>
      <c r="F479" s="190" t="s">
        <v>3745</v>
      </c>
      <c r="G479" s="188" t="s">
        <v>1304</v>
      </c>
      <c r="H479" s="686" t="s">
        <v>4352</v>
      </c>
      <c r="I479" s="686" t="s">
        <v>4365</v>
      </c>
      <c r="J479" s="191" t="s">
        <v>4367</v>
      </c>
      <c r="K479" s="998" t="s">
        <v>4380</v>
      </c>
      <c r="L479" s="163"/>
      <c r="M479" s="163"/>
      <c r="N479" s="163"/>
      <c r="O479" s="163"/>
      <c r="P479" s="163"/>
      <c r="Q479" s="163"/>
      <c r="R479" s="163"/>
    </row>
    <row r="480" spans="1:18" s="168" customFormat="1" ht="40.5" customHeight="1">
      <c r="A480" s="1227" t="s">
        <v>1634</v>
      </c>
      <c r="B480" s="188" t="s">
        <v>4342</v>
      </c>
      <c r="C480" s="685">
        <v>43641</v>
      </c>
      <c r="D480" s="190">
        <v>47299</v>
      </c>
      <c r="E480" s="190" t="s">
        <v>3744</v>
      </c>
      <c r="F480" s="190" t="s">
        <v>3745</v>
      </c>
      <c r="G480" s="188" t="s">
        <v>1304</v>
      </c>
      <c r="H480" s="686" t="s">
        <v>4353</v>
      </c>
      <c r="I480" s="686" t="s">
        <v>4366</v>
      </c>
      <c r="J480" s="191" t="s">
        <v>4368</v>
      </c>
      <c r="K480" s="998" t="s">
        <v>4381</v>
      </c>
      <c r="L480" s="163"/>
      <c r="M480" s="163"/>
      <c r="N480" s="163"/>
      <c r="O480" s="163"/>
      <c r="P480" s="163"/>
      <c r="Q480" s="163"/>
      <c r="R480" s="163"/>
    </row>
    <row r="481" spans="1:18" s="168" customFormat="1" ht="40.5" customHeight="1">
      <c r="A481" s="1227" t="s">
        <v>1634</v>
      </c>
      <c r="B481" s="188" t="s">
        <v>4355</v>
      </c>
      <c r="C481" s="685">
        <v>43641</v>
      </c>
      <c r="D481" s="190">
        <v>47299</v>
      </c>
      <c r="E481" s="190" t="s">
        <v>3744</v>
      </c>
      <c r="F481" s="190" t="s">
        <v>3745</v>
      </c>
      <c r="G481" s="188" t="s">
        <v>1304</v>
      </c>
      <c r="H481" s="686" t="s">
        <v>4354</v>
      </c>
      <c r="I481" s="686" t="s">
        <v>4365</v>
      </c>
      <c r="J481" s="191" t="s">
        <v>4367</v>
      </c>
      <c r="K481" s="998" t="s">
        <v>4382</v>
      </c>
      <c r="L481" s="163"/>
      <c r="M481" s="163"/>
      <c r="N481" s="163"/>
      <c r="O481" s="163"/>
      <c r="P481" s="163"/>
      <c r="Q481" s="163"/>
      <c r="R481" s="163"/>
    </row>
    <row r="482" spans="1:18" s="168" customFormat="1" ht="40.5" customHeight="1">
      <c r="A482" s="1227" t="s">
        <v>1634</v>
      </c>
      <c r="B482" s="188" t="s">
        <v>5446</v>
      </c>
      <c r="C482" s="685">
        <v>43641</v>
      </c>
      <c r="D482" s="190">
        <v>47299</v>
      </c>
      <c r="E482" s="190" t="s">
        <v>3744</v>
      </c>
      <c r="F482" s="190" t="s">
        <v>3745</v>
      </c>
      <c r="G482" s="188" t="s">
        <v>1304</v>
      </c>
      <c r="H482" s="686" t="s">
        <v>5447</v>
      </c>
      <c r="I482" s="686" t="s">
        <v>5448</v>
      </c>
      <c r="J482" s="191" t="s">
        <v>4369</v>
      </c>
      <c r="K482" s="998" t="s">
        <v>5449</v>
      </c>
      <c r="L482" s="163"/>
      <c r="M482" s="163"/>
      <c r="N482" s="163"/>
      <c r="O482" s="163"/>
      <c r="P482" s="163"/>
      <c r="Q482" s="163"/>
      <c r="R482" s="163"/>
    </row>
    <row r="483" spans="1:18" s="168" customFormat="1" ht="51" customHeight="1">
      <c r="A483" s="1227" t="s">
        <v>1634</v>
      </c>
      <c r="B483" s="188" t="s">
        <v>5450</v>
      </c>
      <c r="C483" s="685">
        <v>43641</v>
      </c>
      <c r="D483" s="190">
        <v>47299</v>
      </c>
      <c r="E483" s="190" t="s">
        <v>3744</v>
      </c>
      <c r="F483" s="190" t="s">
        <v>3745</v>
      </c>
      <c r="G483" s="188" t="s">
        <v>1304</v>
      </c>
      <c r="H483" s="686" t="s">
        <v>5451</v>
      </c>
      <c r="I483" s="686" t="s">
        <v>5452</v>
      </c>
      <c r="J483" s="191" t="s">
        <v>4369</v>
      </c>
      <c r="K483" s="998" t="s">
        <v>5453</v>
      </c>
      <c r="L483" s="163"/>
      <c r="M483" s="163"/>
      <c r="N483" s="163"/>
      <c r="O483" s="163"/>
      <c r="P483" s="163"/>
      <c r="Q483" s="163"/>
      <c r="R483" s="163"/>
    </row>
    <row r="484" spans="1:18" s="168" customFormat="1" ht="69" customHeight="1">
      <c r="A484" s="1227" t="s">
        <v>1633</v>
      </c>
      <c r="B484" s="188" t="s">
        <v>5809</v>
      </c>
      <c r="C484" s="1566">
        <v>43717</v>
      </c>
      <c r="D484" s="1473">
        <v>47391</v>
      </c>
      <c r="E484" s="1473" t="str">
        <f ca="1">IF(D484&lt;=$T$2,"CADUCADO","VIGENTE")</f>
        <v>VIGENTE</v>
      </c>
      <c r="F484" s="1473" t="str">
        <f ca="1">IF($T$2&gt;=(EDATE(D484,-4)),"ALERTA","OK")</f>
        <v>OK</v>
      </c>
      <c r="G484" s="188" t="s">
        <v>1305</v>
      </c>
      <c r="H484" s="1474" t="s">
        <v>4410</v>
      </c>
      <c r="I484" s="686" t="s">
        <v>5810</v>
      </c>
      <c r="J484" s="191" t="s">
        <v>5811</v>
      </c>
      <c r="K484" s="998" t="s">
        <v>5812</v>
      </c>
      <c r="L484" s="163"/>
      <c r="M484" s="163"/>
      <c r="N484" s="163"/>
      <c r="O484" s="163"/>
      <c r="P484" s="163"/>
      <c r="Q484" s="163"/>
      <c r="R484" s="163"/>
    </row>
    <row r="485" spans="1:18" s="168" customFormat="1" ht="40.5" customHeight="1">
      <c r="A485" s="1228" t="s">
        <v>1643</v>
      </c>
      <c r="B485" s="687" t="s">
        <v>4435</v>
      </c>
      <c r="C485" s="688">
        <v>43734</v>
      </c>
      <c r="D485" s="689">
        <v>45565</v>
      </c>
      <c r="E485" s="689" t="str">
        <f t="shared" ref="E485:E489" ca="1" si="64">IF(D485&lt;=$T$2,"CADUCADO","VIGENTE")</f>
        <v>CADUCADO</v>
      </c>
      <c r="F485" s="689" t="str">
        <f t="shared" ref="F485:F489" ca="1" si="65">IF($T$2&gt;=(EDATE(D485,-4)),"ALERTA","OK")</f>
        <v>ALERTA</v>
      </c>
      <c r="G485" s="687" t="s">
        <v>1306</v>
      </c>
      <c r="H485" s="690" t="s">
        <v>4431</v>
      </c>
      <c r="I485" s="690" t="s">
        <v>4432</v>
      </c>
      <c r="J485" s="1202" t="s">
        <v>4433</v>
      </c>
      <c r="K485" s="1072" t="s">
        <v>4434</v>
      </c>
      <c r="L485" s="163"/>
      <c r="M485" s="163"/>
      <c r="N485" s="163"/>
      <c r="O485" s="163"/>
      <c r="P485" s="163"/>
      <c r="Q485" s="163"/>
      <c r="R485" s="163"/>
    </row>
    <row r="486" spans="1:18" s="168" customFormat="1" ht="45">
      <c r="A486" s="1228" t="s">
        <v>1643</v>
      </c>
      <c r="B486" s="687" t="s">
        <v>4450</v>
      </c>
      <c r="C486" s="688">
        <v>43781</v>
      </c>
      <c r="D486" s="689">
        <v>47452</v>
      </c>
      <c r="E486" s="689" t="str">
        <f t="shared" ca="1" si="64"/>
        <v>VIGENTE</v>
      </c>
      <c r="F486" s="689" t="str">
        <f t="shared" ca="1" si="65"/>
        <v>OK</v>
      </c>
      <c r="G486" s="687" t="s">
        <v>1307</v>
      </c>
      <c r="H486" s="690" t="s">
        <v>4447</v>
      </c>
      <c r="I486" s="690" t="s">
        <v>4448</v>
      </c>
      <c r="J486" s="1202" t="s">
        <v>4449</v>
      </c>
      <c r="K486" s="1072" t="s">
        <v>5965</v>
      </c>
      <c r="L486" s="163"/>
      <c r="M486" s="163"/>
      <c r="N486" s="163"/>
      <c r="O486" s="163"/>
      <c r="P486" s="163"/>
      <c r="Q486" s="163"/>
      <c r="R486" s="163"/>
    </row>
    <row r="487" spans="1:18" s="168" customFormat="1" ht="30">
      <c r="A487" s="1228" t="s">
        <v>1643</v>
      </c>
      <c r="B487" s="687" t="s">
        <v>4467</v>
      </c>
      <c r="C487" s="688">
        <v>43837</v>
      </c>
      <c r="D487" s="689">
        <v>45688</v>
      </c>
      <c r="E487" s="689" t="str">
        <f t="shared" ca="1" si="64"/>
        <v>CADUCADO</v>
      </c>
      <c r="F487" s="689" t="str">
        <f t="shared" ca="1" si="65"/>
        <v>ALERTA</v>
      </c>
      <c r="G487" s="687" t="s">
        <v>1305</v>
      </c>
      <c r="H487" s="690" t="s">
        <v>4468</v>
      </c>
      <c r="I487" s="690" t="s">
        <v>4469</v>
      </c>
      <c r="J487" s="1202" t="s">
        <v>3717</v>
      </c>
      <c r="K487" s="1072" t="s">
        <v>4470</v>
      </c>
      <c r="L487" s="163"/>
      <c r="M487" s="163"/>
      <c r="N487" s="163"/>
      <c r="O487" s="163"/>
      <c r="P487" s="163"/>
      <c r="Q487" s="163"/>
      <c r="R487" s="163"/>
    </row>
    <row r="488" spans="1:18" s="168" customFormat="1" ht="30">
      <c r="A488" s="1227" t="s">
        <v>1633</v>
      </c>
      <c r="B488" s="188" t="s">
        <v>4480</v>
      </c>
      <c r="C488" s="685">
        <v>43837</v>
      </c>
      <c r="D488" s="190">
        <v>45688</v>
      </c>
      <c r="E488" s="190" t="str">
        <f t="shared" ca="1" si="64"/>
        <v>CADUCADO</v>
      </c>
      <c r="F488" s="190" t="str">
        <f t="shared" ca="1" si="65"/>
        <v>ALERTA</v>
      </c>
      <c r="G488" s="188" t="s">
        <v>1305</v>
      </c>
      <c r="H488" s="686" t="s">
        <v>4476</v>
      </c>
      <c r="I488" s="686" t="s">
        <v>4477</v>
      </c>
      <c r="J488" s="191" t="s">
        <v>4479</v>
      </c>
      <c r="K488" s="998" t="s">
        <v>4478</v>
      </c>
      <c r="L488" s="163"/>
      <c r="M488" s="163"/>
      <c r="N488" s="163"/>
      <c r="O488" s="163"/>
      <c r="P488" s="163"/>
      <c r="Q488" s="163"/>
      <c r="R488" s="163"/>
    </row>
    <row r="489" spans="1:18" s="168" customFormat="1" ht="60">
      <c r="A489" s="1227" t="s">
        <v>1633</v>
      </c>
      <c r="B489" s="188" t="s">
        <v>4466</v>
      </c>
      <c r="C489" s="685">
        <v>43846</v>
      </c>
      <c r="D489" s="190">
        <v>45688</v>
      </c>
      <c r="E489" s="190" t="str">
        <f t="shared" ca="1" si="64"/>
        <v>CADUCADO</v>
      </c>
      <c r="F489" s="190" t="str">
        <f t="shared" ca="1" si="65"/>
        <v>ALERTA</v>
      </c>
      <c r="G489" s="188" t="s">
        <v>1305</v>
      </c>
      <c r="H489" s="686" t="s">
        <v>4462</v>
      </c>
      <c r="I489" s="686" t="s">
        <v>4463</v>
      </c>
      <c r="J489" s="191" t="s">
        <v>4464</v>
      </c>
      <c r="K489" s="998" t="s">
        <v>4465</v>
      </c>
      <c r="L489" s="163"/>
      <c r="M489" s="163"/>
      <c r="N489" s="163"/>
      <c r="O489" s="163"/>
      <c r="P489" s="163"/>
      <c r="Q489" s="163"/>
      <c r="R489" s="163"/>
    </row>
    <row r="490" spans="1:18" s="168" customFormat="1" ht="60">
      <c r="A490" s="1250" t="s">
        <v>1643</v>
      </c>
      <c r="B490" s="1147" t="s">
        <v>4797</v>
      </c>
      <c r="C490" s="1251">
        <v>43942</v>
      </c>
      <c r="D490" s="1148">
        <v>45777</v>
      </c>
      <c r="E490" s="1148" t="str">
        <f ca="1">IF(D490&lt;=$T$2,"CADUCADO","VIGENTE")</f>
        <v>CADUCADO</v>
      </c>
      <c r="F490" s="1148" t="str">
        <f ca="1">IF($T$2&gt;=(EDATE(D490,-4)),"ALERTA","OK")</f>
        <v>ALERTA</v>
      </c>
      <c r="G490" s="1147" t="s">
        <v>1306</v>
      </c>
      <c r="H490" s="1252" t="s">
        <v>4795</v>
      </c>
      <c r="I490" s="1252" t="s">
        <v>4796</v>
      </c>
      <c r="J490" s="1149" t="s">
        <v>3759</v>
      </c>
      <c r="K490" s="1658" t="s">
        <v>4798</v>
      </c>
      <c r="L490" s="163"/>
      <c r="M490" s="163"/>
      <c r="N490" s="163"/>
      <c r="O490" s="163"/>
      <c r="P490" s="163"/>
      <c r="Q490" s="163"/>
      <c r="R490" s="163"/>
    </row>
    <row r="491" spans="1:18" s="168" customFormat="1" ht="75">
      <c r="A491" s="1184" t="s">
        <v>1633</v>
      </c>
      <c r="B491" s="1189" t="s">
        <v>4815</v>
      </c>
      <c r="C491" s="1188">
        <v>43928</v>
      </c>
      <c r="D491" s="1190">
        <v>45777</v>
      </c>
      <c r="E491" s="1190" t="str">
        <f ca="1">IF(D491&lt;=CIE!$T$2,"CADUCADO","VIGENTE")</f>
        <v>CADUCADO</v>
      </c>
      <c r="F491" s="1190" t="str">
        <f ca="1">IF(CIE!$T$2&gt;=(EDATE(D491,-4)),"ALERTA","OK")</f>
        <v>ALERTA</v>
      </c>
      <c r="G491" s="1189" t="s">
        <v>1305</v>
      </c>
      <c r="H491" s="1186" t="s">
        <v>4811</v>
      </c>
      <c r="I491" s="1187" t="s">
        <v>4812</v>
      </c>
      <c r="J491" s="1185" t="s">
        <v>4813</v>
      </c>
      <c r="K491" s="1659" t="s">
        <v>4814</v>
      </c>
      <c r="L491" s="163"/>
      <c r="M491" s="163"/>
      <c r="N491" s="163"/>
      <c r="O491" s="163"/>
      <c r="P491" s="163"/>
      <c r="Q491" s="163"/>
      <c r="R491" s="163"/>
    </row>
    <row r="492" spans="1:18" s="168" customFormat="1" ht="60">
      <c r="A492" s="1227" t="s">
        <v>1633</v>
      </c>
      <c r="B492" s="188" t="s">
        <v>4820</v>
      </c>
      <c r="C492" s="685">
        <v>43929</v>
      </c>
      <c r="D492" s="190">
        <v>45777</v>
      </c>
      <c r="E492" s="190" t="str">
        <f t="shared" ref="E492:E498" ca="1" si="66">IF(D492&lt;=$T$2,"CADUCADO","VIGENTE")</f>
        <v>CADUCADO</v>
      </c>
      <c r="F492" s="190" t="str">
        <f t="shared" ref="F492:F498" ca="1" si="67">IF($T$2&gt;=(EDATE(D492,-4)),"ALERTA","OK")</f>
        <v>ALERTA</v>
      </c>
      <c r="G492" s="188" t="s">
        <v>1305</v>
      </c>
      <c r="H492" s="686" t="s">
        <v>4817</v>
      </c>
      <c r="I492" s="686" t="s">
        <v>4818</v>
      </c>
      <c r="J492" s="191" t="s">
        <v>4813</v>
      </c>
      <c r="K492" s="998" t="s">
        <v>4819</v>
      </c>
      <c r="L492" s="163"/>
      <c r="M492" s="163"/>
      <c r="N492" s="163"/>
      <c r="O492" s="163"/>
      <c r="P492" s="163"/>
      <c r="Q492" s="163"/>
      <c r="R492" s="163"/>
    </row>
    <row r="493" spans="1:18" s="168" customFormat="1" ht="60">
      <c r="A493" s="1227" t="s">
        <v>1633</v>
      </c>
      <c r="B493" s="188" t="s">
        <v>4852</v>
      </c>
      <c r="C493" s="1662">
        <v>43943</v>
      </c>
      <c r="D493" s="1663">
        <v>45777</v>
      </c>
      <c r="E493" s="1663" t="str">
        <f ca="1">IF(D493&lt;=$T$2,"CADUCADO","VIGENTE")</f>
        <v>CADUCADO</v>
      </c>
      <c r="F493" s="1663" t="str">
        <f ca="1">IF($T$2&gt;=(EDATE(D493,-4)),"ALERTA","OK")</f>
        <v>ALERTA</v>
      </c>
      <c r="G493" s="188" t="s">
        <v>1305</v>
      </c>
      <c r="H493" s="1664" t="s">
        <v>4853</v>
      </c>
      <c r="I493" s="1664" t="s">
        <v>4854</v>
      </c>
      <c r="J493" s="1665" t="s">
        <v>4813</v>
      </c>
      <c r="K493" s="998" t="s">
        <v>4855</v>
      </c>
      <c r="L493" s="163"/>
      <c r="M493" s="163"/>
      <c r="N493" s="163"/>
      <c r="O493" s="163"/>
      <c r="P493" s="163"/>
      <c r="Q493" s="163"/>
      <c r="R493" s="163"/>
    </row>
    <row r="494" spans="1:18" s="168" customFormat="1" ht="18" customHeight="1">
      <c r="A494" s="1660" t="s">
        <v>1633</v>
      </c>
      <c r="B494" s="188" t="s">
        <v>4851</v>
      </c>
      <c r="C494" s="1662">
        <v>43943</v>
      </c>
      <c r="D494" s="1663">
        <v>45777</v>
      </c>
      <c r="E494" s="1663" t="str">
        <f t="shared" ca="1" si="66"/>
        <v>CADUCADO</v>
      </c>
      <c r="F494" s="1663" t="str">
        <f t="shared" ca="1" si="67"/>
        <v>ALERTA</v>
      </c>
      <c r="G494" s="1661" t="s">
        <v>1305</v>
      </c>
      <c r="H494" s="1664" t="s">
        <v>4848</v>
      </c>
      <c r="I494" s="1664" t="s">
        <v>4849</v>
      </c>
      <c r="J494" s="1665" t="s">
        <v>4813</v>
      </c>
      <c r="K494" s="998" t="s">
        <v>4850</v>
      </c>
      <c r="L494" s="163"/>
      <c r="M494" s="163"/>
      <c r="N494" s="163"/>
      <c r="O494" s="163"/>
      <c r="P494" s="163"/>
      <c r="Q494" s="163"/>
      <c r="R494" s="163"/>
    </row>
    <row r="495" spans="1:18" s="168" customFormat="1" ht="60">
      <c r="A495" s="1227" t="s">
        <v>1633</v>
      </c>
      <c r="B495" s="188" t="s">
        <v>4859</v>
      </c>
      <c r="C495" s="1662">
        <v>43943</v>
      </c>
      <c r="D495" s="1663">
        <v>45777</v>
      </c>
      <c r="E495" s="1663" t="str">
        <f t="shared" ca="1" si="66"/>
        <v>CADUCADO</v>
      </c>
      <c r="F495" s="1663" t="str">
        <f t="shared" ca="1" si="67"/>
        <v>ALERTA</v>
      </c>
      <c r="G495" s="188" t="s">
        <v>1305</v>
      </c>
      <c r="H495" s="686" t="s">
        <v>4856</v>
      </c>
      <c r="I495" s="1664" t="s">
        <v>4857</v>
      </c>
      <c r="J495" s="1665" t="s">
        <v>4813</v>
      </c>
      <c r="K495" s="998" t="s">
        <v>4858</v>
      </c>
      <c r="L495" s="163"/>
      <c r="M495" s="163"/>
      <c r="N495" s="163"/>
      <c r="O495" s="163"/>
      <c r="P495" s="163"/>
      <c r="Q495" s="163"/>
      <c r="R495" s="163"/>
    </row>
    <row r="496" spans="1:18" s="168" customFormat="1" ht="90">
      <c r="A496" s="1250" t="s">
        <v>1642</v>
      </c>
      <c r="B496" s="1147" t="s">
        <v>4824</v>
      </c>
      <c r="C496" s="1251">
        <v>43950</v>
      </c>
      <c r="D496" s="1148">
        <v>45777</v>
      </c>
      <c r="E496" s="1148" t="str">
        <f ca="1">IF(D496&lt;=$T$2,"CADUCADO","VIGENTE")</f>
        <v>CADUCADO</v>
      </c>
      <c r="F496" s="1148" t="str">
        <f ca="1">IF($T$2&gt;=(EDATE(D496,-4)),"ALERTA","OK")</f>
        <v>ALERTA</v>
      </c>
      <c r="G496" s="1147" t="s">
        <v>1306</v>
      </c>
      <c r="H496" s="1252" t="s">
        <v>4821</v>
      </c>
      <c r="I496" s="1252" t="s">
        <v>4822</v>
      </c>
      <c r="J496" s="1149" t="s">
        <v>3759</v>
      </c>
      <c r="K496" s="1253" t="s">
        <v>4823</v>
      </c>
      <c r="L496" s="163"/>
      <c r="M496" s="163"/>
      <c r="N496" s="163"/>
      <c r="O496" s="163"/>
      <c r="P496" s="163"/>
      <c r="Q496" s="163"/>
      <c r="R496" s="163"/>
    </row>
    <row r="497" spans="1:180" s="1828" customFormat="1" ht="60">
      <c r="A497" s="1660" t="s">
        <v>1633</v>
      </c>
      <c r="B497" s="1661" t="s">
        <v>4835</v>
      </c>
      <c r="C497" s="1662">
        <v>43985</v>
      </c>
      <c r="D497" s="1663">
        <v>45838</v>
      </c>
      <c r="E497" s="1663" t="str">
        <f t="shared" ca="1" si="66"/>
        <v>VIGENTE</v>
      </c>
      <c r="F497" s="1663" t="str">
        <f t="shared" ca="1" si="67"/>
        <v>ALERTA</v>
      </c>
      <c r="G497" s="1661" t="s">
        <v>1307</v>
      </c>
      <c r="H497" s="1664" t="s">
        <v>4860</v>
      </c>
      <c r="I497" s="1664" t="s">
        <v>4861</v>
      </c>
      <c r="J497" s="1665" t="s">
        <v>366</v>
      </c>
      <c r="K497" s="998" t="s">
        <v>4862</v>
      </c>
      <c r="L497" s="1827"/>
      <c r="M497" s="1827"/>
      <c r="N497" s="1827"/>
      <c r="O497" s="1827"/>
      <c r="P497" s="1827"/>
      <c r="Q497" s="1827"/>
      <c r="R497" s="163"/>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8"/>
      <c r="BO497" s="168"/>
      <c r="BP497" s="168"/>
      <c r="BQ497" s="168"/>
      <c r="BR497" s="168"/>
      <c r="BS497" s="168"/>
      <c r="BT497" s="16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row>
    <row r="498" spans="1:180" s="168" customFormat="1" ht="45">
      <c r="A498" s="1250" t="s">
        <v>1643</v>
      </c>
      <c r="B498" s="1147" t="s">
        <v>4841</v>
      </c>
      <c r="C498" s="1251">
        <v>44032</v>
      </c>
      <c r="D498" s="1148">
        <v>45869</v>
      </c>
      <c r="E498" s="1148" t="str">
        <f t="shared" ca="1" si="66"/>
        <v>VIGENTE</v>
      </c>
      <c r="F498" s="1148" t="str">
        <f t="shared" ca="1" si="67"/>
        <v>ALERTA</v>
      </c>
      <c r="G498" s="1147" t="s">
        <v>1307</v>
      </c>
      <c r="H498" s="1252" t="s">
        <v>4863</v>
      </c>
      <c r="I498" s="1252" t="s">
        <v>4864</v>
      </c>
      <c r="J498" s="1149" t="s">
        <v>4501</v>
      </c>
      <c r="K498" s="1253" t="s">
        <v>4842</v>
      </c>
      <c r="L498" s="163"/>
      <c r="M498" s="163"/>
      <c r="N498" s="163"/>
      <c r="O498" s="163"/>
      <c r="P498" s="163"/>
      <c r="Q498" s="163"/>
      <c r="R498" s="163"/>
    </row>
    <row r="499" spans="1:180" s="165" customFormat="1" ht="60">
      <c r="A499" s="1829" t="s">
        <v>1642</v>
      </c>
      <c r="B499" s="1830" t="s">
        <v>4966</v>
      </c>
      <c r="C499" s="1831">
        <v>44116</v>
      </c>
      <c r="D499" s="1832">
        <v>45961</v>
      </c>
      <c r="E499" s="1832" t="str">
        <f t="shared" ref="E499:E504" ca="1" si="68">IF(D499&lt;=$T$2,"CADUCADO","VIGENTE")</f>
        <v>VIGENTE</v>
      </c>
      <c r="F499" s="1832" t="str">
        <f t="shared" ref="F499:F504" ca="1" si="69">IF($T$2&gt;=(EDATE(D499,-4)),"ALERTA","OK")</f>
        <v>OK</v>
      </c>
      <c r="G499" s="1830" t="s">
        <v>1305</v>
      </c>
      <c r="H499" s="1833" t="s">
        <v>4967</v>
      </c>
      <c r="I499" s="1833" t="s">
        <v>4968</v>
      </c>
      <c r="J499" s="1834" t="s">
        <v>4969</v>
      </c>
      <c r="K499" s="1253" t="s">
        <v>5440</v>
      </c>
      <c r="L499" s="168"/>
      <c r="M499" s="168"/>
      <c r="N499" s="168"/>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c r="CF499" s="156"/>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6"/>
      <c r="DZ499" s="156"/>
      <c r="EA499" s="156"/>
      <c r="EB499" s="156"/>
      <c r="EC499" s="156"/>
      <c r="ED499" s="156"/>
      <c r="EE499" s="156"/>
      <c r="EF499" s="156"/>
      <c r="EG499" s="156"/>
      <c r="EH499" s="156"/>
      <c r="EI499" s="156"/>
      <c r="EJ499" s="156"/>
      <c r="EK499" s="156"/>
      <c r="EL499" s="156"/>
      <c r="EM499" s="156"/>
      <c r="EN499" s="156"/>
      <c r="EO499" s="156"/>
      <c r="EP499" s="156"/>
      <c r="EQ499" s="156"/>
      <c r="ER499" s="156"/>
      <c r="ES499" s="156"/>
      <c r="ET499" s="156"/>
      <c r="EU499" s="156"/>
      <c r="EV499" s="156"/>
      <c r="EW499" s="156"/>
      <c r="EX499" s="156"/>
      <c r="EY499" s="156"/>
      <c r="EZ499" s="156"/>
      <c r="FA499" s="156"/>
      <c r="FB499" s="156"/>
      <c r="FC499" s="156"/>
      <c r="FD499" s="156"/>
      <c r="FE499" s="156"/>
      <c r="FF499" s="156"/>
      <c r="FG499" s="156"/>
      <c r="FH499" s="156"/>
      <c r="FI499" s="156"/>
      <c r="FJ499" s="156"/>
      <c r="FK499" s="156"/>
      <c r="FL499" s="156"/>
      <c r="FM499" s="156"/>
      <c r="FN499" s="156"/>
      <c r="FO499" s="156"/>
      <c r="FP499" s="156"/>
      <c r="FQ499" s="156"/>
      <c r="FR499" s="156"/>
      <c r="FS499" s="156"/>
      <c r="FT499" s="156"/>
      <c r="FU499" s="156"/>
      <c r="FV499" s="156"/>
      <c r="FW499" s="156"/>
      <c r="FX499" s="156"/>
    </row>
    <row r="500" spans="1:180" s="165" customFormat="1" ht="75">
      <c r="A500" s="1829" t="s">
        <v>1643</v>
      </c>
      <c r="B500" s="1147" t="s">
        <v>4970</v>
      </c>
      <c r="C500" s="1831">
        <v>44130</v>
      </c>
      <c r="D500" s="1832">
        <v>45961</v>
      </c>
      <c r="E500" s="1832" t="str">
        <f t="shared" ca="1" si="68"/>
        <v>VIGENTE</v>
      </c>
      <c r="F500" s="1832" t="str">
        <f t="shared" ca="1" si="69"/>
        <v>OK</v>
      </c>
      <c r="G500" s="1147" t="s">
        <v>1306</v>
      </c>
      <c r="H500" s="1252" t="s">
        <v>4971</v>
      </c>
      <c r="I500" s="1252" t="s">
        <v>4972</v>
      </c>
      <c r="J500" s="1149" t="s">
        <v>4973</v>
      </c>
      <c r="K500" s="1253" t="s">
        <v>4974</v>
      </c>
      <c r="L500" s="168"/>
      <c r="M500" s="168"/>
      <c r="N500" s="168"/>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56"/>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c r="CF500" s="156"/>
      <c r="CG500" s="156"/>
      <c r="CH500" s="156"/>
      <c r="CI500" s="156"/>
      <c r="CJ500" s="156"/>
      <c r="CK500" s="156"/>
      <c r="CL500" s="156"/>
      <c r="CM500" s="156"/>
      <c r="CN500" s="156"/>
      <c r="CO500" s="156"/>
      <c r="CP500" s="156"/>
      <c r="CQ500" s="156"/>
      <c r="CR500" s="156"/>
      <c r="CS500" s="156"/>
      <c r="CT500" s="156"/>
      <c r="CU500" s="156"/>
      <c r="CV500" s="156"/>
      <c r="CW500" s="156"/>
      <c r="CX500" s="156"/>
      <c r="CY500" s="156"/>
      <c r="CZ500" s="156"/>
      <c r="DA500" s="156"/>
      <c r="DB500" s="156"/>
      <c r="DC500" s="156"/>
      <c r="DD500" s="156"/>
      <c r="DE500" s="156"/>
      <c r="DF500" s="156"/>
      <c r="DG500" s="156"/>
      <c r="DH500" s="156"/>
      <c r="DI500" s="156"/>
      <c r="DJ500" s="156"/>
      <c r="DK500" s="156"/>
      <c r="DL500" s="156"/>
      <c r="DM500" s="156"/>
      <c r="DN500" s="156"/>
      <c r="DO500" s="156"/>
      <c r="DP500" s="156"/>
      <c r="DQ500" s="156"/>
      <c r="DR500" s="156"/>
      <c r="DS500" s="156"/>
      <c r="DT500" s="156"/>
      <c r="DU500" s="156"/>
      <c r="DV500" s="156"/>
      <c r="DW500" s="156"/>
      <c r="DX500" s="156"/>
      <c r="DY500" s="156"/>
      <c r="DZ500" s="156"/>
      <c r="EA500" s="156"/>
      <c r="EB500" s="156"/>
      <c r="EC500" s="156"/>
      <c r="ED500" s="156"/>
      <c r="EE500" s="156"/>
      <c r="EF500" s="156"/>
      <c r="EG500" s="156"/>
      <c r="EH500" s="156"/>
      <c r="EI500" s="156"/>
      <c r="EJ500" s="156"/>
      <c r="EK500" s="156"/>
      <c r="EL500" s="156"/>
      <c r="EM500" s="156"/>
      <c r="EN500" s="156"/>
      <c r="EO500" s="156"/>
      <c r="EP500" s="156"/>
      <c r="EQ500" s="156"/>
      <c r="ER500" s="156"/>
      <c r="ES500" s="156"/>
      <c r="ET500" s="156"/>
      <c r="EU500" s="156"/>
      <c r="EV500" s="156"/>
      <c r="EW500" s="156"/>
      <c r="EX500" s="156"/>
      <c r="EY500" s="156"/>
      <c r="EZ500" s="156"/>
      <c r="FA500" s="156"/>
      <c r="FB500" s="156"/>
      <c r="FC500" s="156"/>
      <c r="FD500" s="156"/>
      <c r="FE500" s="156"/>
      <c r="FF500" s="156"/>
      <c r="FG500" s="156"/>
      <c r="FH500" s="156"/>
      <c r="FI500" s="156"/>
      <c r="FJ500" s="156"/>
      <c r="FK500" s="156"/>
      <c r="FL500" s="156"/>
      <c r="FM500" s="156"/>
      <c r="FN500" s="156"/>
      <c r="FO500" s="156"/>
      <c r="FP500" s="156"/>
      <c r="FQ500" s="156"/>
      <c r="FR500" s="156"/>
      <c r="FS500" s="156"/>
      <c r="FT500" s="156"/>
      <c r="FU500" s="156"/>
      <c r="FV500" s="156"/>
      <c r="FW500" s="156"/>
      <c r="FX500" s="156"/>
    </row>
    <row r="501" spans="1:180" s="165" customFormat="1" ht="60">
      <c r="A501" s="1250" t="s">
        <v>4975</v>
      </c>
      <c r="B501" s="1147" t="s">
        <v>4976</v>
      </c>
      <c r="C501" s="1251">
        <v>44146</v>
      </c>
      <c r="D501" s="1148">
        <v>45991</v>
      </c>
      <c r="E501" s="1148" t="str">
        <f t="shared" ca="1" si="68"/>
        <v>VIGENTE</v>
      </c>
      <c r="F501" s="1148" t="str">
        <f t="shared" ca="1" si="69"/>
        <v>OK</v>
      </c>
      <c r="G501" s="1147" t="s">
        <v>1306</v>
      </c>
      <c r="H501" s="1252" t="s">
        <v>4977</v>
      </c>
      <c r="I501" s="1252" t="s">
        <v>4978</v>
      </c>
      <c r="J501" s="1149" t="s">
        <v>4973</v>
      </c>
      <c r="K501" s="1253" t="s">
        <v>4979</v>
      </c>
      <c r="L501" s="168"/>
      <c r="M501" s="168"/>
      <c r="N501" s="168"/>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56"/>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c r="CF501" s="156"/>
      <c r="CG501" s="156"/>
      <c r="CH501" s="156"/>
      <c r="CI501" s="156"/>
      <c r="CJ501" s="156"/>
      <c r="CK501" s="156"/>
      <c r="CL501" s="156"/>
      <c r="CM501" s="156"/>
      <c r="CN501" s="156"/>
      <c r="CO501" s="156"/>
      <c r="CP501" s="156"/>
      <c r="CQ501" s="156"/>
      <c r="CR501" s="156"/>
      <c r="CS501" s="156"/>
      <c r="CT501" s="156"/>
      <c r="CU501" s="156"/>
      <c r="CV501" s="156"/>
      <c r="CW501" s="156"/>
      <c r="CX501" s="156"/>
      <c r="CY501" s="156"/>
      <c r="CZ501" s="156"/>
      <c r="DA501" s="156"/>
      <c r="DB501" s="156"/>
      <c r="DC501" s="156"/>
      <c r="DD501" s="156"/>
      <c r="DE501" s="156"/>
      <c r="DF501" s="156"/>
      <c r="DG501" s="156"/>
      <c r="DH501" s="156"/>
      <c r="DI501" s="156"/>
      <c r="DJ501" s="156"/>
      <c r="DK501" s="156"/>
      <c r="DL501" s="156"/>
      <c r="DM501" s="156"/>
      <c r="DN501" s="156"/>
      <c r="DO501" s="156"/>
      <c r="DP501" s="156"/>
      <c r="DQ501" s="156"/>
      <c r="DR501" s="156"/>
      <c r="DS501" s="156"/>
      <c r="DT501" s="156"/>
      <c r="DU501" s="156"/>
      <c r="DV501" s="156"/>
      <c r="DW501" s="156"/>
      <c r="DX501" s="156"/>
      <c r="DY501" s="156"/>
      <c r="DZ501" s="156"/>
      <c r="EA501" s="156"/>
      <c r="EB501" s="156"/>
      <c r="EC501" s="156"/>
      <c r="ED501" s="156"/>
      <c r="EE501" s="156"/>
      <c r="EF501" s="156"/>
      <c r="EG501" s="156"/>
      <c r="EH501" s="156"/>
      <c r="EI501" s="156"/>
      <c r="EJ501" s="156"/>
      <c r="EK501" s="156"/>
      <c r="EL501" s="156"/>
      <c r="EM501" s="156"/>
      <c r="EN501" s="156"/>
      <c r="EO501" s="156"/>
      <c r="EP501" s="156"/>
      <c r="EQ501" s="156"/>
      <c r="ER501" s="156"/>
      <c r="ES501" s="156"/>
      <c r="ET501" s="156"/>
      <c r="EU501" s="156"/>
      <c r="EV501" s="156"/>
      <c r="EW501" s="156"/>
      <c r="EX501" s="156"/>
      <c r="EY501" s="156"/>
      <c r="EZ501" s="156"/>
      <c r="FA501" s="156"/>
      <c r="FB501" s="156"/>
      <c r="FC501" s="156"/>
      <c r="FD501" s="156"/>
      <c r="FE501" s="156"/>
      <c r="FF501" s="156"/>
      <c r="FG501" s="156"/>
      <c r="FH501" s="156"/>
      <c r="FI501" s="156"/>
      <c r="FJ501" s="156"/>
      <c r="FK501" s="156"/>
      <c r="FL501" s="156"/>
      <c r="FM501" s="156"/>
      <c r="FN501" s="156"/>
      <c r="FO501" s="156"/>
      <c r="FP501" s="156"/>
      <c r="FQ501" s="156"/>
      <c r="FR501" s="156"/>
      <c r="FS501" s="156"/>
      <c r="FT501" s="156"/>
      <c r="FU501" s="156"/>
      <c r="FV501" s="156"/>
      <c r="FW501" s="156"/>
      <c r="FX501" s="156"/>
    </row>
    <row r="502" spans="1:180" s="165" customFormat="1" ht="30">
      <c r="A502" s="1227" t="s">
        <v>1633</v>
      </c>
      <c r="B502" s="188" t="s">
        <v>4985</v>
      </c>
      <c r="C502" s="685">
        <v>44160</v>
      </c>
      <c r="D502" s="190">
        <v>45991</v>
      </c>
      <c r="E502" s="190" t="str">
        <f t="shared" ca="1" si="68"/>
        <v>VIGENTE</v>
      </c>
      <c r="F502" s="190" t="str">
        <f t="shared" ca="1" si="69"/>
        <v>OK</v>
      </c>
      <c r="G502" s="188" t="s">
        <v>1305</v>
      </c>
      <c r="H502" s="686" t="s">
        <v>4986</v>
      </c>
      <c r="I502" s="686" t="s">
        <v>4987</v>
      </c>
      <c r="J502" s="191" t="s">
        <v>4988</v>
      </c>
      <c r="K502" s="998" t="s">
        <v>4989</v>
      </c>
      <c r="L502" s="168"/>
      <c r="M502" s="168"/>
      <c r="N502" s="168"/>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156"/>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c r="CF502" s="156"/>
      <c r="CG502" s="156"/>
      <c r="CH502" s="156"/>
      <c r="CI502" s="156"/>
      <c r="CJ502" s="156"/>
      <c r="CK502" s="156"/>
      <c r="CL502" s="156"/>
      <c r="CM502" s="156"/>
      <c r="CN502" s="156"/>
      <c r="CO502" s="156"/>
      <c r="CP502" s="156"/>
      <c r="CQ502" s="156"/>
      <c r="CR502" s="156"/>
      <c r="CS502" s="156"/>
      <c r="CT502" s="156"/>
      <c r="CU502" s="156"/>
      <c r="CV502" s="156"/>
      <c r="CW502" s="156"/>
      <c r="CX502" s="156"/>
      <c r="CY502" s="156"/>
      <c r="CZ502" s="156"/>
      <c r="DA502" s="156"/>
      <c r="DB502" s="156"/>
      <c r="DC502" s="156"/>
      <c r="DD502" s="156"/>
      <c r="DE502" s="156"/>
      <c r="DF502" s="156"/>
      <c r="DG502" s="156"/>
      <c r="DH502" s="156"/>
      <c r="DI502" s="156"/>
      <c r="DJ502" s="156"/>
      <c r="DK502" s="156"/>
      <c r="DL502" s="156"/>
      <c r="DM502" s="156"/>
      <c r="DN502" s="156"/>
      <c r="DO502" s="156"/>
      <c r="DP502" s="156"/>
      <c r="DQ502" s="156"/>
      <c r="DR502" s="156"/>
      <c r="DS502" s="156"/>
      <c r="DT502" s="156"/>
      <c r="DU502" s="156"/>
      <c r="DV502" s="156"/>
      <c r="DW502" s="156"/>
      <c r="DX502" s="156"/>
      <c r="DY502" s="156"/>
      <c r="DZ502" s="156"/>
      <c r="EA502" s="156"/>
      <c r="EB502" s="156"/>
      <c r="EC502" s="156"/>
      <c r="ED502" s="156"/>
      <c r="EE502" s="156"/>
      <c r="EF502" s="156"/>
      <c r="EG502" s="156"/>
      <c r="EH502" s="156"/>
      <c r="EI502" s="156"/>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6"/>
      <c r="FU502" s="156"/>
      <c r="FV502" s="156"/>
      <c r="FW502" s="156"/>
      <c r="FX502" s="156"/>
    </row>
    <row r="503" spans="1:180" s="156" customFormat="1" ht="45">
      <c r="A503" s="1227" t="s">
        <v>1633</v>
      </c>
      <c r="B503" s="188" t="s">
        <v>5006</v>
      </c>
      <c r="C503" s="685">
        <v>44221</v>
      </c>
      <c r="D503" s="190">
        <v>46053</v>
      </c>
      <c r="E503" s="190" t="str">
        <f t="shared" ca="1" si="68"/>
        <v>VIGENTE</v>
      </c>
      <c r="F503" s="190" t="str">
        <f t="shared" ca="1" si="69"/>
        <v>OK</v>
      </c>
      <c r="G503" s="188" t="s">
        <v>1307</v>
      </c>
      <c r="H503" s="686" t="s">
        <v>5007</v>
      </c>
      <c r="I503" s="686" t="s">
        <v>5096</v>
      </c>
      <c r="J503" s="191" t="s">
        <v>68</v>
      </c>
      <c r="K503" s="998" t="s">
        <v>5008</v>
      </c>
      <c r="L503" s="168"/>
      <c r="M503" s="168"/>
      <c r="N503" s="168"/>
    </row>
    <row r="504" spans="1:180" s="156" customFormat="1" ht="60">
      <c r="A504" s="1228" t="s">
        <v>1642</v>
      </c>
      <c r="B504" s="687" t="s">
        <v>5010</v>
      </c>
      <c r="C504" s="1836">
        <v>44221</v>
      </c>
      <c r="D504" s="1835">
        <v>46053</v>
      </c>
      <c r="E504" s="1835" t="str">
        <f t="shared" ca="1" si="68"/>
        <v>VIGENTE</v>
      </c>
      <c r="F504" s="1835" t="str">
        <f t="shared" ca="1" si="69"/>
        <v>OK</v>
      </c>
      <c r="G504" s="687" t="s">
        <v>1306</v>
      </c>
      <c r="H504" s="1837" t="s">
        <v>5009</v>
      </c>
      <c r="I504" s="1837" t="s">
        <v>5011</v>
      </c>
      <c r="J504" s="1202" t="s">
        <v>5012</v>
      </c>
      <c r="K504" s="1072" t="s">
        <v>5013</v>
      </c>
      <c r="L504" s="168"/>
      <c r="M504" s="168"/>
      <c r="N504" s="168"/>
    </row>
    <row r="505" spans="1:180" s="156" customFormat="1" ht="45">
      <c r="A505" s="1838" t="s">
        <v>1642</v>
      </c>
      <c r="B505" s="1839" t="s">
        <v>5019</v>
      </c>
      <c r="C505" s="1836">
        <v>44243</v>
      </c>
      <c r="D505" s="1835">
        <v>46081</v>
      </c>
      <c r="E505" s="1835" t="str">
        <f t="shared" ref="E505:E510" ca="1" si="70">IF(D505&lt;=$T$2,"CADUCADO","VIGENTE")</f>
        <v>VIGENTE</v>
      </c>
      <c r="F505" s="1835" t="str">
        <f t="shared" ref="F505:F510" ca="1" si="71">IF($T$2&gt;=(EDATE(D505,-4)),"ALERTA","OK")</f>
        <v>OK</v>
      </c>
      <c r="G505" s="1839" t="s">
        <v>1306</v>
      </c>
      <c r="H505" s="1837" t="s">
        <v>5020</v>
      </c>
      <c r="I505" s="690" t="s">
        <v>5021</v>
      </c>
      <c r="J505" s="1202" t="s">
        <v>3277</v>
      </c>
      <c r="K505" s="1072" t="s">
        <v>5022</v>
      </c>
      <c r="L505" s="168"/>
      <c r="M505" s="168"/>
      <c r="N505" s="168"/>
    </row>
    <row r="506" spans="1:180" s="156" customFormat="1" ht="30">
      <c r="A506" s="1227" t="s">
        <v>1633</v>
      </c>
      <c r="B506" s="188" t="s">
        <v>5028</v>
      </c>
      <c r="C506" s="685">
        <v>44250</v>
      </c>
      <c r="D506" s="190">
        <v>46081</v>
      </c>
      <c r="E506" s="190" t="str">
        <f t="shared" ca="1" si="70"/>
        <v>VIGENTE</v>
      </c>
      <c r="F506" s="190" t="str">
        <f t="shared" ca="1" si="71"/>
        <v>OK</v>
      </c>
      <c r="G506" s="188" t="s">
        <v>1305</v>
      </c>
      <c r="H506" s="686" t="s">
        <v>5030</v>
      </c>
      <c r="I506" s="686" t="s">
        <v>5029</v>
      </c>
      <c r="J506" s="191" t="s">
        <v>5031</v>
      </c>
      <c r="K506" s="998" t="s">
        <v>5032</v>
      </c>
      <c r="L506" s="168"/>
      <c r="M506" s="168"/>
      <c r="N506" s="168"/>
    </row>
    <row r="507" spans="1:180" s="156" customFormat="1" ht="45">
      <c r="A507" s="1242" t="s">
        <v>1635</v>
      </c>
      <c r="B507" s="235" t="s">
        <v>5123</v>
      </c>
      <c r="C507" s="692">
        <v>44600</v>
      </c>
      <c r="D507" s="234">
        <v>46446</v>
      </c>
      <c r="E507" s="234" t="str">
        <f t="shared" ca="1" si="70"/>
        <v>VIGENTE</v>
      </c>
      <c r="F507" s="234" t="str">
        <f t="shared" ca="1" si="71"/>
        <v>OK</v>
      </c>
      <c r="G507" s="235" t="s">
        <v>1304</v>
      </c>
      <c r="H507" s="693" t="s">
        <v>5122</v>
      </c>
      <c r="I507" s="693" t="s">
        <v>5124</v>
      </c>
      <c r="J507" s="1230"/>
      <c r="K507" s="999"/>
      <c r="L507" s="168"/>
      <c r="M507" s="168"/>
      <c r="N507" s="168"/>
    </row>
    <row r="508" spans="1:180" s="1874" customFormat="1">
      <c r="A508" s="1227" t="s">
        <v>1634</v>
      </c>
      <c r="B508" s="188" t="s">
        <v>5125</v>
      </c>
      <c r="C508" s="685">
        <v>44600</v>
      </c>
      <c r="D508" s="190">
        <v>46446</v>
      </c>
      <c r="E508" s="190" t="str">
        <f t="shared" ca="1" si="70"/>
        <v>VIGENTE</v>
      </c>
      <c r="F508" s="190" t="str">
        <f t="shared" ca="1" si="71"/>
        <v>OK</v>
      </c>
      <c r="G508" s="188" t="s">
        <v>1304</v>
      </c>
      <c r="H508" s="686" t="s">
        <v>5127</v>
      </c>
      <c r="I508" s="686"/>
      <c r="J508" s="188" t="s">
        <v>5129</v>
      </c>
      <c r="K508" s="188">
        <v>6430112</v>
      </c>
      <c r="L508" s="1873"/>
      <c r="M508" s="1873"/>
      <c r="N508" s="1873"/>
      <c r="R508" s="675"/>
      <c r="S508" s="675"/>
      <c r="T508" s="675"/>
      <c r="U508" s="675"/>
      <c r="V508" s="675"/>
      <c r="W508" s="675"/>
      <c r="X508" s="675"/>
      <c r="Y508" s="675"/>
      <c r="Z508" s="675"/>
      <c r="AA508" s="675"/>
      <c r="AB508" s="675"/>
      <c r="AC508" s="675"/>
      <c r="AD508" s="675"/>
      <c r="AE508" s="675"/>
      <c r="AF508" s="675"/>
      <c r="AG508" s="675"/>
      <c r="AH508" s="675"/>
      <c r="AI508" s="675"/>
      <c r="AJ508" s="675"/>
      <c r="AK508" s="675"/>
      <c r="AL508" s="675"/>
      <c r="AM508" s="675"/>
      <c r="AN508" s="675"/>
      <c r="AO508" s="675"/>
      <c r="AP508" s="675"/>
      <c r="AQ508" s="675"/>
      <c r="AR508" s="675"/>
      <c r="AS508" s="675"/>
      <c r="AT508" s="675"/>
      <c r="AU508" s="675"/>
      <c r="AV508" s="675"/>
      <c r="AW508" s="675"/>
      <c r="AX508" s="675"/>
      <c r="AY508" s="675"/>
      <c r="AZ508" s="675"/>
      <c r="BA508" s="675"/>
      <c r="BB508" s="675"/>
      <c r="BC508" s="675"/>
      <c r="BD508" s="675"/>
      <c r="BE508" s="675"/>
      <c r="BF508" s="675"/>
      <c r="BG508" s="675"/>
      <c r="BH508" s="675"/>
      <c r="BI508" s="675"/>
      <c r="BJ508" s="675"/>
      <c r="BK508" s="675"/>
      <c r="BL508" s="675"/>
      <c r="BM508" s="675"/>
      <c r="BN508" s="675"/>
      <c r="BO508" s="675"/>
      <c r="BP508" s="675"/>
      <c r="BQ508" s="675"/>
      <c r="BR508" s="675"/>
      <c r="BS508" s="675"/>
      <c r="BT508" s="675"/>
      <c r="BU508" s="675"/>
      <c r="BV508" s="675"/>
      <c r="BW508" s="675"/>
      <c r="BX508" s="675"/>
      <c r="BY508" s="675"/>
      <c r="BZ508" s="675"/>
      <c r="CA508" s="675"/>
      <c r="CB508" s="675"/>
      <c r="CC508" s="675"/>
      <c r="CD508" s="675"/>
      <c r="CE508" s="675"/>
      <c r="CF508" s="675"/>
      <c r="CG508" s="675"/>
      <c r="CH508" s="675"/>
      <c r="CI508" s="675"/>
      <c r="CJ508" s="675"/>
      <c r="CK508" s="675"/>
      <c r="CL508" s="675"/>
      <c r="CM508" s="675"/>
      <c r="CN508" s="675"/>
    </row>
    <row r="509" spans="1:180" s="675" customFormat="1">
      <c r="A509" s="1227" t="s">
        <v>1634</v>
      </c>
      <c r="B509" s="188" t="s">
        <v>5126</v>
      </c>
      <c r="C509" s="685">
        <v>44600</v>
      </c>
      <c r="D509" s="190">
        <v>46446</v>
      </c>
      <c r="E509" s="190" t="str">
        <f t="shared" ca="1" si="70"/>
        <v>VIGENTE</v>
      </c>
      <c r="F509" s="190" t="str">
        <f t="shared" ca="1" si="71"/>
        <v>OK</v>
      </c>
      <c r="G509" s="188" t="s">
        <v>1304</v>
      </c>
      <c r="H509" s="1875" t="s">
        <v>5128</v>
      </c>
      <c r="I509" s="686"/>
      <c r="J509" s="188" t="s">
        <v>5130</v>
      </c>
      <c r="K509" s="188">
        <v>6640729</v>
      </c>
      <c r="L509" s="636"/>
      <c r="M509" s="636"/>
      <c r="N509" s="636"/>
    </row>
    <row r="510" spans="1:180" s="675" customFormat="1" ht="45">
      <c r="A510" s="1228" t="s">
        <v>1642</v>
      </c>
      <c r="B510" s="687" t="s">
        <v>5118</v>
      </c>
      <c r="C510" s="688">
        <v>44607</v>
      </c>
      <c r="D510" s="689">
        <v>46446</v>
      </c>
      <c r="E510" s="689" t="str">
        <f t="shared" ca="1" si="70"/>
        <v>VIGENTE</v>
      </c>
      <c r="F510" s="689" t="str">
        <f t="shared" ca="1" si="71"/>
        <v>OK</v>
      </c>
      <c r="G510" s="687" t="s">
        <v>1305</v>
      </c>
      <c r="H510" s="690" t="s">
        <v>5119</v>
      </c>
      <c r="I510" s="690" t="s">
        <v>5120</v>
      </c>
      <c r="J510" s="1202" t="s">
        <v>4652</v>
      </c>
      <c r="K510" s="1072" t="s">
        <v>5121</v>
      </c>
      <c r="L510" s="636"/>
      <c r="M510" s="636"/>
      <c r="N510" s="636"/>
    </row>
    <row r="511" spans="1:180" s="1872" customFormat="1" ht="30">
      <c r="A511" s="1227" t="s">
        <v>1633</v>
      </c>
      <c r="B511" s="188" t="s">
        <v>5225</v>
      </c>
      <c r="C511" s="1988">
        <v>44757</v>
      </c>
      <c r="D511" s="1989">
        <v>46599</v>
      </c>
      <c r="E511" s="1989" t="str">
        <f t="shared" ref="E511:E516" ca="1" si="72">IF(D511&lt;=$T$2,"CADUCADO","VIGENTE")</f>
        <v>VIGENTE</v>
      </c>
      <c r="F511" s="1989" t="str">
        <f t="shared" ref="F511:F516" ca="1" si="73">IF($T$2&gt;=(EDATE(D511,-4)),"ALERTA","OK")</f>
        <v>OK</v>
      </c>
      <c r="G511" s="188" t="s">
        <v>1305</v>
      </c>
      <c r="H511" s="1990" t="s">
        <v>5224</v>
      </c>
      <c r="I511" s="1990" t="s">
        <v>5226</v>
      </c>
      <c r="J511" s="150" t="s">
        <v>5227</v>
      </c>
      <c r="K511" s="1991" t="s">
        <v>5228</v>
      </c>
      <c r="L511" s="878"/>
      <c r="M511" s="878"/>
      <c r="N511" s="878"/>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c r="CF511" s="156"/>
      <c r="CG511" s="156"/>
      <c r="CH511" s="156"/>
      <c r="CI511" s="156"/>
      <c r="CJ511" s="156"/>
      <c r="CK511" s="156"/>
      <c r="CL511" s="156"/>
      <c r="CM511" s="156"/>
      <c r="CN511" s="156"/>
    </row>
    <row r="512" spans="1:180" s="1872" customFormat="1" ht="28.5" customHeight="1">
      <c r="A512" s="1227" t="s">
        <v>1633</v>
      </c>
      <c r="B512" s="188" t="s">
        <v>5230</v>
      </c>
      <c r="C512" s="1988">
        <v>44757</v>
      </c>
      <c r="D512" s="1989">
        <v>46599</v>
      </c>
      <c r="E512" s="1989" t="str">
        <f t="shared" ca="1" si="72"/>
        <v>VIGENTE</v>
      </c>
      <c r="F512" s="1989" t="str">
        <f t="shared" ca="1" si="73"/>
        <v>OK</v>
      </c>
      <c r="G512" s="188" t="s">
        <v>1305</v>
      </c>
      <c r="H512" s="686" t="s">
        <v>5229</v>
      </c>
      <c r="I512" s="686" t="s">
        <v>5226</v>
      </c>
      <c r="J512" s="188" t="s">
        <v>5231</v>
      </c>
      <c r="K512" s="1991" t="s">
        <v>5232</v>
      </c>
      <c r="L512" s="878"/>
      <c r="M512" s="878"/>
      <c r="N512" s="878"/>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c r="CF512" s="156"/>
      <c r="CG512" s="156"/>
      <c r="CH512" s="156"/>
      <c r="CI512" s="156"/>
      <c r="CJ512" s="156"/>
      <c r="CK512" s="156"/>
      <c r="CL512" s="156"/>
      <c r="CM512" s="156"/>
      <c r="CN512" s="156"/>
    </row>
    <row r="513" spans="1:180" s="1872" customFormat="1" ht="30">
      <c r="A513" s="1227" t="s">
        <v>1633</v>
      </c>
      <c r="B513" s="188" t="s">
        <v>5234</v>
      </c>
      <c r="C513" s="1988">
        <v>44795</v>
      </c>
      <c r="D513" s="1989">
        <v>46630</v>
      </c>
      <c r="E513" s="1989" t="str">
        <f t="shared" ca="1" si="72"/>
        <v>VIGENTE</v>
      </c>
      <c r="F513" s="1989" t="str">
        <f t="shared" ca="1" si="73"/>
        <v>OK</v>
      </c>
      <c r="G513" s="188" t="s">
        <v>1305</v>
      </c>
      <c r="H513" s="686" t="s">
        <v>5233</v>
      </c>
      <c r="I513" s="686" t="s">
        <v>5235</v>
      </c>
      <c r="J513" s="150" t="s">
        <v>2083</v>
      </c>
      <c r="K513" s="1991" t="s">
        <v>5236</v>
      </c>
      <c r="L513" s="878"/>
      <c r="M513" s="878"/>
      <c r="N513" s="878"/>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c r="CF513" s="156"/>
      <c r="CG513" s="156"/>
      <c r="CH513" s="156"/>
      <c r="CI513" s="156"/>
      <c r="CJ513" s="156"/>
      <c r="CK513" s="156"/>
      <c r="CL513" s="156"/>
      <c r="CM513" s="156"/>
      <c r="CN513" s="156"/>
    </row>
    <row r="514" spans="1:180" s="1872" customFormat="1" ht="45">
      <c r="A514" s="1228" t="s">
        <v>1643</v>
      </c>
      <c r="B514" s="687" t="s">
        <v>5304</v>
      </c>
      <c r="C514" s="688">
        <v>44931</v>
      </c>
      <c r="D514" s="689">
        <v>46783</v>
      </c>
      <c r="E514" s="689" t="str">
        <f t="shared" ca="1" si="72"/>
        <v>VIGENTE</v>
      </c>
      <c r="F514" s="689" t="str">
        <f t="shared" ca="1" si="73"/>
        <v>OK</v>
      </c>
      <c r="G514" s="687" t="s">
        <v>1305</v>
      </c>
      <c r="H514" s="690" t="s">
        <v>5300</v>
      </c>
      <c r="I514" s="690" t="s">
        <v>5301</v>
      </c>
      <c r="J514" s="1198" t="s">
        <v>5302</v>
      </c>
      <c r="K514" s="1072" t="s">
        <v>5303</v>
      </c>
      <c r="L514" s="878"/>
      <c r="M514" s="878"/>
      <c r="N514" s="878"/>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c r="CF514" s="156"/>
      <c r="CG514" s="156"/>
      <c r="CH514" s="156"/>
      <c r="CI514" s="156"/>
      <c r="CJ514" s="156"/>
      <c r="CK514" s="156"/>
      <c r="CL514" s="156"/>
      <c r="CM514" s="156"/>
      <c r="CN514" s="156"/>
    </row>
    <row r="515" spans="1:180" s="1872" customFormat="1" ht="45">
      <c r="A515" s="1228" t="s">
        <v>1642</v>
      </c>
      <c r="B515" s="687" t="s">
        <v>5309</v>
      </c>
      <c r="C515" s="688">
        <v>44942</v>
      </c>
      <c r="D515" s="689">
        <v>46783</v>
      </c>
      <c r="E515" s="689" t="str">
        <f t="shared" ca="1" si="72"/>
        <v>VIGENTE</v>
      </c>
      <c r="F515" s="689" t="str">
        <f t="shared" ca="1" si="73"/>
        <v>OK</v>
      </c>
      <c r="G515" s="687" t="s">
        <v>1305</v>
      </c>
      <c r="H515" s="690" t="s">
        <v>5305</v>
      </c>
      <c r="I515" s="690" t="s">
        <v>5306</v>
      </c>
      <c r="J515" s="687" t="s">
        <v>5307</v>
      </c>
      <c r="K515" s="1072" t="s">
        <v>5308</v>
      </c>
      <c r="L515" s="878"/>
      <c r="M515" s="878"/>
      <c r="N515" s="878"/>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c r="CF515" s="156"/>
      <c r="CG515" s="156"/>
      <c r="CH515" s="156"/>
      <c r="CI515" s="156"/>
      <c r="CJ515" s="156"/>
      <c r="CK515" s="156"/>
      <c r="CL515" s="156"/>
      <c r="CM515" s="156"/>
      <c r="CN515" s="156"/>
    </row>
    <row r="516" spans="1:180" s="1872" customFormat="1" ht="60">
      <c r="A516" s="1228" t="s">
        <v>1642</v>
      </c>
      <c r="B516" s="687" t="s">
        <v>5314</v>
      </c>
      <c r="C516" s="688">
        <v>44942</v>
      </c>
      <c r="D516" s="689">
        <v>46783</v>
      </c>
      <c r="E516" s="689" t="str">
        <f t="shared" ca="1" si="72"/>
        <v>VIGENTE</v>
      </c>
      <c r="F516" s="689" t="str">
        <f t="shared" ca="1" si="73"/>
        <v>OK</v>
      </c>
      <c r="G516" s="687" t="s">
        <v>1305</v>
      </c>
      <c r="H516" s="690" t="s">
        <v>5310</v>
      </c>
      <c r="I516" s="690" t="s">
        <v>5311</v>
      </c>
      <c r="J516" s="687" t="s">
        <v>5312</v>
      </c>
      <c r="K516" s="1072" t="s">
        <v>5313</v>
      </c>
      <c r="L516" s="878"/>
      <c r="M516" s="878"/>
      <c r="N516" s="878"/>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c r="CF516" s="156"/>
      <c r="CG516" s="156"/>
      <c r="CH516" s="156"/>
      <c r="CI516" s="156"/>
      <c r="CJ516" s="156"/>
      <c r="CK516" s="156"/>
      <c r="CL516" s="156"/>
      <c r="CM516" s="156"/>
      <c r="CN516" s="156"/>
    </row>
    <row r="517" spans="1:180" s="1872" customFormat="1" ht="45">
      <c r="A517" s="1228" t="s">
        <v>1642</v>
      </c>
      <c r="B517" s="687" t="s">
        <v>5404</v>
      </c>
      <c r="C517" s="688">
        <v>44943</v>
      </c>
      <c r="D517" s="689">
        <v>46783</v>
      </c>
      <c r="E517" s="689" t="str">
        <f t="shared" ref="E517:E522" ca="1" si="74">IF(D517&lt;=$T$2,"CADUCADO","VIGENTE")</f>
        <v>VIGENTE</v>
      </c>
      <c r="F517" s="689" t="str">
        <f t="shared" ref="F517:F540" ca="1" si="75">IF($T$2&gt;=(EDATE(D517,-4)),"ALERTA","OK")</f>
        <v>OK</v>
      </c>
      <c r="G517" s="687" t="s">
        <v>1305</v>
      </c>
      <c r="H517" s="690" t="s">
        <v>5405</v>
      </c>
      <c r="I517" s="690" t="s">
        <v>5406</v>
      </c>
      <c r="J517" s="687" t="s">
        <v>5407</v>
      </c>
      <c r="K517" s="1072" t="s">
        <v>5408</v>
      </c>
      <c r="L517" s="878"/>
      <c r="M517" s="878"/>
      <c r="N517" s="878"/>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c r="CF517" s="156"/>
      <c r="CG517" s="156"/>
      <c r="CH517" s="156"/>
      <c r="CI517" s="156"/>
      <c r="CJ517" s="156"/>
      <c r="CK517" s="156"/>
      <c r="CL517" s="156"/>
      <c r="CM517" s="156"/>
      <c r="CN517" s="156"/>
    </row>
    <row r="518" spans="1:180" s="1872" customFormat="1" ht="30">
      <c r="A518" s="1228" t="s">
        <v>1643</v>
      </c>
      <c r="B518" s="687" t="s">
        <v>5409</v>
      </c>
      <c r="C518" s="688">
        <v>45006</v>
      </c>
      <c r="D518" s="689">
        <v>46843</v>
      </c>
      <c r="E518" s="689" t="str">
        <f t="shared" ca="1" si="74"/>
        <v>VIGENTE</v>
      </c>
      <c r="F518" s="689" t="str">
        <f t="shared" ca="1" si="75"/>
        <v>OK</v>
      </c>
      <c r="G518" s="687" t="s">
        <v>1305</v>
      </c>
      <c r="H518" s="690" t="s">
        <v>5410</v>
      </c>
      <c r="I518" s="690" t="s">
        <v>5411</v>
      </c>
      <c r="J518" s="1202" t="s">
        <v>4440</v>
      </c>
      <c r="K518" s="1072" t="s">
        <v>5412</v>
      </c>
      <c r="L518" s="878"/>
      <c r="M518" s="878"/>
      <c r="N518" s="878"/>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c r="CF518" s="156"/>
      <c r="CG518" s="156"/>
      <c r="CH518" s="156"/>
      <c r="CI518" s="156"/>
      <c r="CJ518" s="156"/>
      <c r="CK518" s="156"/>
      <c r="CL518" s="156"/>
      <c r="CM518" s="156"/>
      <c r="CN518" s="156"/>
    </row>
    <row r="519" spans="1:180" s="1872" customFormat="1" ht="31.5">
      <c r="A519" s="1448" t="s">
        <v>1635</v>
      </c>
      <c r="B519" s="1171" t="s">
        <v>5346</v>
      </c>
      <c r="C519" s="1449">
        <v>45030</v>
      </c>
      <c r="D519" s="1428">
        <v>46844</v>
      </c>
      <c r="E519" s="1428" t="str">
        <f t="shared" ca="1" si="74"/>
        <v>VIGENTE</v>
      </c>
      <c r="F519" s="1428" t="str">
        <f t="shared" ca="1" si="75"/>
        <v>OK</v>
      </c>
      <c r="G519" s="1171" t="s">
        <v>1306</v>
      </c>
      <c r="H519" s="1450" t="s">
        <v>5345</v>
      </c>
      <c r="I519" s="2028" t="s">
        <v>5333</v>
      </c>
      <c r="J519" s="1175" t="s">
        <v>5331</v>
      </c>
      <c r="K519" s="1451"/>
      <c r="L519" s="878"/>
      <c r="M519" s="878"/>
      <c r="N519" s="878"/>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c r="CF519" s="156"/>
      <c r="CG519" s="156"/>
      <c r="CH519" s="156"/>
      <c r="CI519" s="156"/>
      <c r="CJ519" s="156"/>
      <c r="CK519" s="156"/>
      <c r="CL519" s="156"/>
      <c r="CM519" s="156"/>
      <c r="CN519" s="156"/>
    </row>
    <row r="520" spans="1:180" s="1872" customFormat="1" ht="31.5">
      <c r="A520" s="1227" t="s">
        <v>1634</v>
      </c>
      <c r="B520" s="188" t="s">
        <v>5347</v>
      </c>
      <c r="C520" s="685">
        <v>45030</v>
      </c>
      <c r="D520" s="190">
        <v>46844</v>
      </c>
      <c r="E520" s="190" t="str">
        <f t="shared" ca="1" si="74"/>
        <v>VIGENTE</v>
      </c>
      <c r="F520" s="190" t="str">
        <f t="shared" ca="1" si="75"/>
        <v>OK</v>
      </c>
      <c r="G520" s="188" t="s">
        <v>1306</v>
      </c>
      <c r="H520" s="686" t="s">
        <v>4104</v>
      </c>
      <c r="I520" s="68" t="s">
        <v>5349</v>
      </c>
      <c r="J520" s="191" t="s">
        <v>5351</v>
      </c>
      <c r="K520" s="998" t="s">
        <v>5352</v>
      </c>
      <c r="L520" s="878"/>
      <c r="M520" s="878"/>
      <c r="N520" s="878"/>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c r="CF520" s="156"/>
      <c r="CG520" s="156"/>
      <c r="CH520" s="156"/>
      <c r="CI520" s="156"/>
      <c r="CJ520" s="156"/>
      <c r="CK520" s="156"/>
      <c r="CL520" s="156"/>
      <c r="CM520" s="156"/>
      <c r="CN520" s="156"/>
    </row>
    <row r="521" spans="1:180" s="1872" customFormat="1" ht="30">
      <c r="A521" s="1227" t="s">
        <v>1634</v>
      </c>
      <c r="B521" s="188" t="s">
        <v>5348</v>
      </c>
      <c r="C521" s="685">
        <v>45030</v>
      </c>
      <c r="D521" s="190">
        <v>46844</v>
      </c>
      <c r="E521" s="190" t="str">
        <f t="shared" ca="1" si="74"/>
        <v>VIGENTE</v>
      </c>
      <c r="F521" s="190" t="str">
        <f t="shared" ca="1" si="75"/>
        <v>OK</v>
      </c>
      <c r="G521" s="188" t="s">
        <v>1306</v>
      </c>
      <c r="H521" s="686" t="s">
        <v>4105</v>
      </c>
      <c r="I521" s="914" t="s">
        <v>5350</v>
      </c>
      <c r="J521" s="191" t="s">
        <v>5351</v>
      </c>
      <c r="K521" s="998" t="s">
        <v>5353</v>
      </c>
      <c r="L521" s="878"/>
      <c r="M521" s="878"/>
      <c r="N521" s="878"/>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c r="CF521" s="156"/>
      <c r="CG521" s="156"/>
      <c r="CH521" s="156"/>
      <c r="CI521" s="156"/>
      <c r="CJ521" s="156"/>
      <c r="CK521" s="156"/>
      <c r="CL521" s="156"/>
      <c r="CM521" s="156"/>
      <c r="CN521" s="156"/>
    </row>
    <row r="522" spans="1:180" s="1872" customFormat="1" ht="31.5">
      <c r="A522" s="1448" t="s">
        <v>1635</v>
      </c>
      <c r="B522" s="1171" t="s">
        <v>5332</v>
      </c>
      <c r="C522" s="1449">
        <v>45030</v>
      </c>
      <c r="D522" s="1428">
        <v>46844</v>
      </c>
      <c r="E522" s="1428" t="str">
        <f t="shared" ca="1" si="74"/>
        <v>VIGENTE</v>
      </c>
      <c r="F522" s="1428" t="str">
        <f t="shared" ca="1" si="75"/>
        <v>OK</v>
      </c>
      <c r="G522" s="1171" t="s">
        <v>1306</v>
      </c>
      <c r="H522" s="1450" t="s">
        <v>5330</v>
      </c>
      <c r="I522" s="2028" t="s">
        <v>5333</v>
      </c>
      <c r="J522" s="1175" t="s">
        <v>5331</v>
      </c>
      <c r="K522" s="1451"/>
      <c r="L522" s="878"/>
      <c r="M522" s="878"/>
      <c r="N522" s="878"/>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c r="CF522" s="156"/>
      <c r="CG522" s="156"/>
      <c r="CH522" s="156"/>
      <c r="CI522" s="156"/>
      <c r="CJ522" s="156"/>
      <c r="CK522" s="156"/>
      <c r="CL522" s="156"/>
      <c r="CM522" s="156"/>
      <c r="CN522" s="156"/>
    </row>
    <row r="523" spans="1:180" s="1872" customFormat="1" ht="31.5">
      <c r="A523" s="1227" t="s">
        <v>1634</v>
      </c>
      <c r="B523" s="188" t="s">
        <v>5334</v>
      </c>
      <c r="C523" s="685">
        <v>45030</v>
      </c>
      <c r="D523" s="190">
        <v>46844</v>
      </c>
      <c r="E523" s="190" t="str">
        <f t="shared" ref="E523:E539" ca="1" si="76">IF(D523&lt;=$T$2,"CADUCADO","VIGENTE")</f>
        <v>VIGENTE</v>
      </c>
      <c r="F523" s="190" t="str">
        <f t="shared" ca="1" si="75"/>
        <v>OK</v>
      </c>
      <c r="G523" s="188" t="s">
        <v>1306</v>
      </c>
      <c r="H523" s="686" t="s">
        <v>4073</v>
      </c>
      <c r="I523" s="68" t="s">
        <v>5342</v>
      </c>
      <c r="J523" s="191" t="s">
        <v>5331</v>
      </c>
      <c r="K523" s="998" t="s">
        <v>5338</v>
      </c>
      <c r="L523" s="878"/>
      <c r="M523" s="878"/>
      <c r="N523" s="878"/>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c r="CF523" s="156"/>
      <c r="CG523" s="156"/>
      <c r="CH523" s="156"/>
      <c r="CI523" s="156"/>
      <c r="CJ523" s="156"/>
      <c r="CK523" s="156"/>
      <c r="CL523" s="156"/>
      <c r="CM523" s="156"/>
      <c r="CN523" s="156"/>
    </row>
    <row r="524" spans="1:180" s="1872" customFormat="1" ht="30">
      <c r="A524" s="1227" t="s">
        <v>1634</v>
      </c>
      <c r="B524" s="188" t="s">
        <v>5335</v>
      </c>
      <c r="C524" s="685">
        <v>45030</v>
      </c>
      <c r="D524" s="190">
        <v>46844</v>
      </c>
      <c r="E524" s="190" t="str">
        <f t="shared" ca="1" si="76"/>
        <v>VIGENTE</v>
      </c>
      <c r="F524" s="190" t="str">
        <f t="shared" ca="1" si="75"/>
        <v>OK</v>
      </c>
      <c r="G524" s="188" t="s">
        <v>1306</v>
      </c>
      <c r="H524" s="686" t="s">
        <v>4074</v>
      </c>
      <c r="I524" s="914" t="s">
        <v>5343</v>
      </c>
      <c r="J524" s="191" t="s">
        <v>5331</v>
      </c>
      <c r="K524" s="998" t="s">
        <v>5339</v>
      </c>
      <c r="L524" s="878"/>
      <c r="M524" s="878"/>
      <c r="N524" s="878"/>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c r="CF524" s="156"/>
      <c r="CG524" s="156"/>
      <c r="CH524" s="156"/>
      <c r="CI524" s="156"/>
      <c r="CJ524" s="156"/>
      <c r="CK524" s="156"/>
      <c r="CL524" s="156"/>
      <c r="CM524" s="156"/>
      <c r="CN524" s="156"/>
    </row>
    <row r="525" spans="1:180" s="165" customFormat="1" ht="30">
      <c r="A525" s="1227" t="s">
        <v>1634</v>
      </c>
      <c r="B525" s="188" t="s">
        <v>5336</v>
      </c>
      <c r="C525" s="685">
        <v>45030</v>
      </c>
      <c r="D525" s="190">
        <v>46844</v>
      </c>
      <c r="E525" s="190" t="str">
        <f t="shared" ca="1" si="76"/>
        <v>VIGENTE</v>
      </c>
      <c r="F525" s="190" t="str">
        <f t="shared" ca="1" si="75"/>
        <v>OK</v>
      </c>
      <c r="G525" s="188" t="s">
        <v>1306</v>
      </c>
      <c r="H525" s="686" t="s">
        <v>5341</v>
      </c>
      <c r="I525" s="686" t="s">
        <v>5344</v>
      </c>
      <c r="J525" s="191" t="s">
        <v>5331</v>
      </c>
      <c r="K525" s="998" t="s">
        <v>5340</v>
      </c>
      <c r="L525" s="168"/>
      <c r="M525" s="168"/>
      <c r="N525" s="168"/>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c r="CF525" s="156"/>
      <c r="CG525" s="156"/>
      <c r="CH525" s="156"/>
      <c r="CI525" s="156"/>
      <c r="CJ525" s="156"/>
      <c r="CK525" s="156"/>
      <c r="CL525" s="156"/>
      <c r="CM525" s="156"/>
      <c r="CN525" s="156"/>
      <c r="CO525" s="156"/>
      <c r="CP525" s="156"/>
      <c r="CQ525" s="156"/>
      <c r="CR525" s="156"/>
      <c r="CS525" s="156"/>
      <c r="CT525" s="156"/>
      <c r="CU525" s="156"/>
      <c r="CV525" s="156"/>
      <c r="CW525" s="156"/>
      <c r="CX525" s="156"/>
      <c r="CY525" s="156"/>
      <c r="CZ525" s="156"/>
      <c r="DA525" s="156"/>
      <c r="DB525" s="156"/>
      <c r="DC525" s="156"/>
      <c r="DD525" s="156"/>
      <c r="DE525" s="156"/>
      <c r="DF525" s="156"/>
      <c r="DG525" s="156"/>
      <c r="DH525" s="156"/>
      <c r="DI525" s="156"/>
      <c r="DJ525" s="156"/>
      <c r="DK525" s="156"/>
      <c r="DL525" s="156"/>
      <c r="DM525" s="156"/>
      <c r="DN525" s="156"/>
      <c r="DO525" s="156"/>
      <c r="DP525" s="156"/>
      <c r="DQ525" s="156"/>
      <c r="DR525" s="156"/>
      <c r="DS525" s="156"/>
      <c r="DT525" s="156"/>
      <c r="DU525" s="156"/>
      <c r="DV525" s="156"/>
      <c r="DW525" s="156"/>
      <c r="DX525" s="156"/>
      <c r="DY525" s="156"/>
      <c r="DZ525" s="156"/>
      <c r="EA525" s="156"/>
      <c r="EB525" s="156"/>
      <c r="EC525" s="156"/>
      <c r="ED525" s="156"/>
      <c r="EE525" s="156"/>
      <c r="EF525" s="156"/>
      <c r="EG525" s="156"/>
      <c r="EH525" s="156"/>
      <c r="EI525" s="156"/>
      <c r="EJ525" s="156"/>
      <c r="EK525" s="156"/>
      <c r="EL525" s="156"/>
      <c r="EM525" s="156"/>
      <c r="EN525" s="156"/>
      <c r="EO525" s="156"/>
      <c r="EP525" s="156"/>
      <c r="EQ525" s="156"/>
      <c r="ER525" s="156"/>
      <c r="ES525" s="156"/>
      <c r="ET525" s="156"/>
      <c r="EU525" s="156"/>
      <c r="EV525" s="156"/>
      <c r="EW525" s="156"/>
      <c r="EX525" s="156"/>
      <c r="EY525" s="156"/>
      <c r="EZ525" s="156"/>
      <c r="FA525" s="156"/>
      <c r="FB525" s="156"/>
      <c r="FC525" s="156"/>
      <c r="FD525" s="156"/>
      <c r="FE525" s="156"/>
      <c r="FF525" s="156"/>
      <c r="FG525" s="156"/>
      <c r="FH525" s="156"/>
      <c r="FI525" s="156"/>
      <c r="FJ525" s="156"/>
      <c r="FK525" s="156"/>
      <c r="FL525" s="156"/>
      <c r="FM525" s="156"/>
      <c r="FN525" s="156"/>
      <c r="FO525" s="156"/>
      <c r="FP525" s="156"/>
      <c r="FQ525" s="156"/>
      <c r="FR525" s="156"/>
      <c r="FS525" s="156"/>
      <c r="FT525" s="156"/>
      <c r="FU525" s="156"/>
      <c r="FV525" s="156"/>
      <c r="FW525" s="156"/>
      <c r="FX525" s="156"/>
    </row>
    <row r="526" spans="1:180" s="165" customFormat="1" ht="30">
      <c r="A526" s="1227" t="s">
        <v>1634</v>
      </c>
      <c r="B526" s="188" t="s">
        <v>5337</v>
      </c>
      <c r="C526" s="685">
        <v>45030</v>
      </c>
      <c r="D526" s="190">
        <v>46844</v>
      </c>
      <c r="E526" s="190" t="str">
        <f t="shared" ca="1" si="76"/>
        <v>VIGENTE</v>
      </c>
      <c r="F526" s="190" t="str">
        <f t="shared" ca="1" si="75"/>
        <v>OK</v>
      </c>
      <c r="G526" s="188" t="s">
        <v>1306</v>
      </c>
      <c r="H526" s="686" t="s">
        <v>4075</v>
      </c>
      <c r="I526" s="686" t="s">
        <v>5344</v>
      </c>
      <c r="J526" s="191" t="s">
        <v>5331</v>
      </c>
      <c r="K526" s="998"/>
      <c r="L526" s="168"/>
      <c r="M526" s="168"/>
      <c r="N526" s="168"/>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c r="CF526" s="156"/>
      <c r="CG526" s="156"/>
      <c r="CH526" s="156"/>
      <c r="CI526" s="156"/>
      <c r="CJ526" s="156"/>
      <c r="CK526" s="156"/>
      <c r="CL526" s="156"/>
      <c r="CM526" s="156"/>
      <c r="CN526" s="156"/>
      <c r="CO526" s="156"/>
      <c r="CP526" s="156"/>
      <c r="CQ526" s="156"/>
      <c r="CR526" s="156"/>
      <c r="CS526" s="156"/>
      <c r="CT526" s="156"/>
      <c r="CU526" s="156"/>
      <c r="CV526" s="156"/>
      <c r="CW526" s="156"/>
      <c r="CX526" s="156"/>
      <c r="CY526" s="156"/>
      <c r="CZ526" s="156"/>
      <c r="DA526" s="156"/>
      <c r="DB526" s="156"/>
      <c r="DC526" s="156"/>
      <c r="DD526" s="156"/>
      <c r="DE526" s="156"/>
      <c r="DF526" s="156"/>
      <c r="DG526" s="156"/>
      <c r="DH526" s="156"/>
      <c r="DI526" s="156"/>
      <c r="DJ526" s="156"/>
      <c r="DK526" s="156"/>
      <c r="DL526" s="156"/>
      <c r="DM526" s="156"/>
      <c r="DN526" s="156"/>
      <c r="DO526" s="156"/>
      <c r="DP526" s="156"/>
      <c r="DQ526" s="156"/>
      <c r="DR526" s="156"/>
      <c r="DS526" s="156"/>
      <c r="DT526" s="156"/>
      <c r="DU526" s="156"/>
      <c r="DV526" s="156"/>
      <c r="DW526" s="156"/>
      <c r="DX526" s="156"/>
      <c r="DY526" s="156"/>
      <c r="DZ526" s="156"/>
      <c r="EA526" s="156"/>
      <c r="EB526" s="156"/>
      <c r="EC526" s="156"/>
      <c r="ED526" s="156"/>
      <c r="EE526" s="156"/>
      <c r="EF526" s="156"/>
      <c r="EG526" s="156"/>
      <c r="EH526" s="156"/>
      <c r="EI526" s="156"/>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6"/>
      <c r="FU526" s="156"/>
      <c r="FV526" s="156"/>
      <c r="FW526" s="156"/>
      <c r="FX526" s="156"/>
    </row>
    <row r="527" spans="1:180" s="165" customFormat="1" ht="30">
      <c r="A527" s="1227" t="s">
        <v>1633</v>
      </c>
      <c r="B527" s="188" t="s">
        <v>5413</v>
      </c>
      <c r="C527" s="685">
        <v>45030</v>
      </c>
      <c r="D527" s="190">
        <v>46873</v>
      </c>
      <c r="E527" s="689" t="str">
        <f ca="1">IF(D527&lt;=$T$2,"CADUCADO","VIGENTE")</f>
        <v>VIGENTE</v>
      </c>
      <c r="F527" s="689" t="str">
        <f t="shared" ca="1" si="75"/>
        <v>OK</v>
      </c>
      <c r="G527" s="188" t="s">
        <v>1306</v>
      </c>
      <c r="H527" s="686" t="s">
        <v>5414</v>
      </c>
      <c r="I527" s="686" t="s">
        <v>5415</v>
      </c>
      <c r="J527" s="191" t="s">
        <v>5416</v>
      </c>
      <c r="K527" s="998" t="s">
        <v>5417</v>
      </c>
      <c r="L527" s="168"/>
      <c r="M527" s="168"/>
      <c r="N527" s="168"/>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c r="CF527" s="156"/>
      <c r="CG527" s="156"/>
      <c r="CH527" s="156"/>
      <c r="CI527" s="156"/>
      <c r="CJ527" s="156"/>
      <c r="CK527" s="156"/>
      <c r="CL527" s="156"/>
      <c r="CM527" s="156"/>
      <c r="CN527" s="156"/>
      <c r="CO527" s="156"/>
      <c r="CP527" s="156"/>
      <c r="CQ527" s="156"/>
      <c r="CR527" s="156"/>
      <c r="CS527" s="156"/>
      <c r="CT527" s="156"/>
      <c r="CU527" s="156"/>
      <c r="CV527" s="156"/>
      <c r="CW527" s="156"/>
      <c r="CX527" s="156"/>
      <c r="CY527" s="156"/>
      <c r="CZ527" s="156"/>
      <c r="DA527" s="156"/>
      <c r="DB527" s="156"/>
      <c r="DC527" s="156"/>
      <c r="DD527" s="156"/>
      <c r="DE527" s="156"/>
      <c r="DF527" s="156"/>
      <c r="DG527" s="156"/>
      <c r="DH527" s="156"/>
      <c r="DI527" s="156"/>
      <c r="DJ527" s="156"/>
      <c r="DK527" s="156"/>
      <c r="DL527" s="156"/>
      <c r="DM527" s="156"/>
      <c r="DN527" s="156"/>
      <c r="DO527" s="156"/>
      <c r="DP527" s="156"/>
      <c r="DQ527" s="156"/>
      <c r="DR527" s="156"/>
      <c r="DS527" s="156"/>
      <c r="DT527" s="156"/>
      <c r="DU527" s="156"/>
      <c r="DV527" s="156"/>
      <c r="DW527" s="156"/>
      <c r="DX527" s="156"/>
      <c r="DY527" s="156"/>
      <c r="DZ527" s="156"/>
      <c r="EA527" s="156"/>
      <c r="EB527" s="156"/>
      <c r="EC527" s="156"/>
      <c r="ED527" s="156"/>
      <c r="EE527" s="156"/>
      <c r="EF527" s="156"/>
      <c r="EG527" s="156"/>
      <c r="EH527" s="156"/>
      <c r="EI527" s="156"/>
      <c r="EJ527" s="156"/>
      <c r="EK527" s="156"/>
      <c r="EL527" s="156"/>
      <c r="EM527" s="156"/>
      <c r="EN527" s="156"/>
      <c r="EO527" s="156"/>
      <c r="EP527" s="156"/>
      <c r="EQ527" s="156"/>
      <c r="ER527" s="156"/>
      <c r="ES527" s="156"/>
      <c r="ET527" s="156"/>
      <c r="EU527" s="156"/>
      <c r="EV527" s="156"/>
      <c r="EW527" s="156"/>
      <c r="EX527" s="156"/>
      <c r="EY527" s="156"/>
      <c r="EZ527" s="156"/>
      <c r="FA527" s="156"/>
      <c r="FB527" s="156"/>
      <c r="FC527" s="156"/>
      <c r="FD527" s="156"/>
      <c r="FE527" s="156"/>
      <c r="FF527" s="156"/>
      <c r="FG527" s="156"/>
      <c r="FH527" s="156"/>
      <c r="FI527" s="156"/>
      <c r="FJ527" s="156"/>
      <c r="FK527" s="156"/>
      <c r="FL527" s="156"/>
      <c r="FM527" s="156"/>
      <c r="FN527" s="156"/>
      <c r="FO527" s="156"/>
      <c r="FP527" s="156"/>
      <c r="FQ527" s="156"/>
      <c r="FR527" s="156"/>
      <c r="FS527" s="156"/>
      <c r="FT527" s="156"/>
      <c r="FU527" s="156"/>
      <c r="FV527" s="156"/>
      <c r="FW527" s="156"/>
      <c r="FX527" s="156"/>
    </row>
    <row r="528" spans="1:180" s="165" customFormat="1" ht="30">
      <c r="A528" s="1448" t="s">
        <v>1635</v>
      </c>
      <c r="B528" s="1171" t="s">
        <v>5369</v>
      </c>
      <c r="C528" s="1449">
        <v>45030</v>
      </c>
      <c r="D528" s="1428">
        <v>46844</v>
      </c>
      <c r="E528" s="1428" t="str">
        <f ca="1">IF(D528&lt;=$T$2,"CADUCADO","VIGENTE")</f>
        <v>VIGENTE</v>
      </c>
      <c r="F528" s="1428" t="str">
        <f t="shared" ca="1" si="75"/>
        <v>OK</v>
      </c>
      <c r="G528" s="1171" t="s">
        <v>1304</v>
      </c>
      <c r="H528" s="1450" t="s">
        <v>5392</v>
      </c>
      <c r="I528" s="2030"/>
      <c r="J528" s="1175"/>
      <c r="K528" s="1451"/>
      <c r="L528" s="168"/>
      <c r="M528" s="168"/>
      <c r="N528" s="168"/>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c r="CF528" s="156"/>
      <c r="CG528" s="156"/>
      <c r="CH528" s="156"/>
      <c r="CI528" s="156"/>
      <c r="CJ528" s="156"/>
      <c r="CK528" s="156"/>
      <c r="CL528" s="156"/>
      <c r="CM528" s="156"/>
      <c r="CN528" s="156"/>
      <c r="CO528" s="156"/>
      <c r="CP528" s="156"/>
      <c r="CQ528" s="156"/>
      <c r="CR528" s="156"/>
      <c r="CS528" s="156"/>
      <c r="CT528" s="156"/>
      <c r="CU528" s="156"/>
      <c r="CV528" s="156"/>
      <c r="CW528" s="156"/>
      <c r="CX528" s="156"/>
      <c r="CY528" s="156"/>
      <c r="CZ528" s="156"/>
      <c r="DA528" s="156"/>
      <c r="DB528" s="156"/>
      <c r="DC528" s="156"/>
      <c r="DD528" s="156"/>
      <c r="DE528" s="156"/>
      <c r="DF528" s="156"/>
      <c r="DG528" s="156"/>
      <c r="DH528" s="156"/>
      <c r="DI528" s="156"/>
      <c r="DJ528" s="156"/>
      <c r="DK528" s="156"/>
      <c r="DL528" s="156"/>
      <c r="DM528" s="156"/>
      <c r="DN528" s="156"/>
      <c r="DO528" s="156"/>
      <c r="DP528" s="156"/>
      <c r="DQ528" s="156"/>
      <c r="DR528" s="156"/>
      <c r="DS528" s="156"/>
      <c r="DT528" s="156"/>
      <c r="DU528" s="156"/>
      <c r="DV528" s="156"/>
      <c r="DW528" s="156"/>
      <c r="DX528" s="156"/>
      <c r="DY528" s="156"/>
      <c r="DZ528" s="156"/>
      <c r="EA528" s="156"/>
      <c r="EB528" s="156"/>
      <c r="EC528" s="156"/>
      <c r="ED528" s="156"/>
      <c r="EE528" s="156"/>
      <c r="EF528" s="156"/>
      <c r="EG528" s="156"/>
      <c r="EH528" s="156"/>
      <c r="EI528" s="156"/>
      <c r="EJ528" s="156"/>
      <c r="EK528" s="156"/>
      <c r="EL528" s="156"/>
      <c r="EM528" s="156"/>
      <c r="EN528" s="156"/>
      <c r="EO528" s="156"/>
      <c r="EP528" s="156"/>
      <c r="EQ528" s="156"/>
      <c r="ER528" s="156"/>
      <c r="ES528" s="156"/>
      <c r="ET528" s="156"/>
      <c r="EU528" s="156"/>
      <c r="EV528" s="156"/>
      <c r="EW528" s="156"/>
      <c r="EX528" s="156"/>
      <c r="EY528" s="156"/>
      <c r="EZ528" s="156"/>
      <c r="FA528" s="156"/>
      <c r="FB528" s="156"/>
      <c r="FC528" s="156"/>
      <c r="FD528" s="156"/>
      <c r="FE528" s="156"/>
      <c r="FF528" s="156"/>
      <c r="FG528" s="156"/>
      <c r="FH528" s="156"/>
      <c r="FI528" s="156"/>
      <c r="FJ528" s="156"/>
      <c r="FK528" s="156"/>
      <c r="FL528" s="156"/>
      <c r="FM528" s="156"/>
      <c r="FN528" s="156"/>
      <c r="FO528" s="156"/>
      <c r="FP528" s="156"/>
      <c r="FQ528" s="156"/>
      <c r="FR528" s="156"/>
      <c r="FS528" s="156"/>
      <c r="FT528" s="156"/>
      <c r="FU528" s="156"/>
      <c r="FV528" s="156"/>
      <c r="FW528" s="156"/>
      <c r="FX528" s="156"/>
    </row>
    <row r="529" spans="1:180" s="165" customFormat="1">
      <c r="A529" s="1227" t="s">
        <v>1634</v>
      </c>
      <c r="B529" s="188" t="s">
        <v>5370</v>
      </c>
      <c r="C529" s="685">
        <v>45030</v>
      </c>
      <c r="D529" s="190">
        <v>46844</v>
      </c>
      <c r="E529" s="190" t="str">
        <f t="shared" ca="1" si="76"/>
        <v>VIGENTE</v>
      </c>
      <c r="F529" s="190" t="str">
        <f t="shared" ca="1" si="75"/>
        <v>OK</v>
      </c>
      <c r="G529" s="188" t="s">
        <v>1304</v>
      </c>
      <c r="H529" s="686" t="s">
        <v>5375</v>
      </c>
      <c r="I529" s="2031" t="s">
        <v>5382</v>
      </c>
      <c r="J529" s="191" t="s">
        <v>5386</v>
      </c>
      <c r="K529" s="188">
        <v>6659683</v>
      </c>
      <c r="L529" s="168"/>
      <c r="M529" s="168"/>
      <c r="N529" s="168"/>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c r="CX529" s="156"/>
      <c r="CY529" s="156"/>
      <c r="CZ529" s="156"/>
      <c r="DA529" s="156"/>
      <c r="DB529" s="156"/>
      <c r="DC529" s="156"/>
      <c r="DD529" s="156"/>
      <c r="DE529" s="156"/>
      <c r="DF529" s="156"/>
      <c r="DG529" s="156"/>
      <c r="DH529" s="156"/>
      <c r="DI529" s="156"/>
      <c r="DJ529" s="156"/>
      <c r="DK529" s="156"/>
      <c r="DL529" s="156"/>
      <c r="DM529" s="156"/>
      <c r="DN529" s="156"/>
      <c r="DO529" s="156"/>
      <c r="DP529" s="156"/>
      <c r="DQ529" s="156"/>
      <c r="DR529" s="156"/>
      <c r="DS529" s="156"/>
      <c r="DT529" s="156"/>
      <c r="DU529" s="156"/>
      <c r="DV529" s="156"/>
      <c r="DW529" s="156"/>
      <c r="DX529" s="156"/>
      <c r="DY529" s="156"/>
      <c r="DZ529" s="156"/>
      <c r="EA529" s="156"/>
      <c r="EB529" s="156"/>
      <c r="EC529" s="156"/>
      <c r="ED529" s="156"/>
      <c r="EE529" s="156"/>
      <c r="EF529" s="156"/>
      <c r="EG529" s="156"/>
      <c r="EH529" s="156"/>
      <c r="EI529" s="156"/>
      <c r="EJ529" s="156"/>
      <c r="EK529" s="156"/>
      <c r="EL529" s="156"/>
      <c r="EM529" s="156"/>
      <c r="EN529" s="156"/>
      <c r="EO529" s="156"/>
      <c r="EP529" s="156"/>
      <c r="EQ529" s="156"/>
      <c r="ER529" s="156"/>
      <c r="ES529" s="156"/>
      <c r="ET529" s="156"/>
      <c r="EU529" s="156"/>
      <c r="EV529" s="156"/>
      <c r="EW529" s="156"/>
      <c r="EX529" s="156"/>
      <c r="EY529" s="156"/>
      <c r="EZ529" s="156"/>
      <c r="FA529" s="156"/>
      <c r="FB529" s="156"/>
      <c r="FC529" s="156"/>
      <c r="FD529" s="156"/>
      <c r="FE529" s="156"/>
      <c r="FF529" s="156"/>
      <c r="FG529" s="156"/>
      <c r="FH529" s="156"/>
      <c r="FI529" s="156"/>
      <c r="FJ529" s="156"/>
      <c r="FK529" s="156"/>
      <c r="FL529" s="156"/>
      <c r="FM529" s="156"/>
      <c r="FN529" s="156"/>
      <c r="FO529" s="156"/>
      <c r="FP529" s="156"/>
      <c r="FQ529" s="156"/>
      <c r="FR529" s="156"/>
      <c r="FS529" s="156"/>
      <c r="FT529" s="156"/>
      <c r="FU529" s="156"/>
      <c r="FV529" s="156"/>
      <c r="FW529" s="156"/>
      <c r="FX529" s="156"/>
    </row>
    <row r="530" spans="1:180" s="165" customFormat="1">
      <c r="A530" s="1227" t="s">
        <v>1634</v>
      </c>
      <c r="B530" s="188" t="s">
        <v>5371</v>
      </c>
      <c r="C530" s="685">
        <v>45030</v>
      </c>
      <c r="D530" s="190">
        <v>46844</v>
      </c>
      <c r="E530" s="190" t="str">
        <f ca="1">IF(D530&lt;=$T$2,"CADUCADO","VIGENTE")</f>
        <v>VIGENTE</v>
      </c>
      <c r="F530" s="190" t="str">
        <f t="shared" ca="1" si="75"/>
        <v>OK</v>
      </c>
      <c r="G530" s="188" t="s">
        <v>1304</v>
      </c>
      <c r="H530" s="686" t="s">
        <v>5376</v>
      </c>
      <c r="I530" s="2031" t="s">
        <v>5385</v>
      </c>
      <c r="J530" s="191" t="s">
        <v>5387</v>
      </c>
      <c r="K530" s="188">
        <v>6659829</v>
      </c>
      <c r="L530" s="168"/>
      <c r="M530" s="168"/>
      <c r="N530" s="168"/>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c r="CF530" s="156"/>
      <c r="CG530" s="156"/>
      <c r="CH530" s="156"/>
      <c r="CI530" s="156"/>
      <c r="CJ530" s="156"/>
      <c r="CK530" s="156"/>
      <c r="CL530" s="156"/>
      <c r="CM530" s="156"/>
      <c r="CN530" s="156"/>
      <c r="CO530" s="156"/>
      <c r="CP530" s="156"/>
      <c r="CQ530" s="156"/>
      <c r="CR530" s="156"/>
      <c r="CS530" s="156"/>
      <c r="CT530" s="156"/>
      <c r="CU530" s="156"/>
      <c r="CV530" s="156"/>
      <c r="CW530" s="156"/>
      <c r="CX530" s="156"/>
      <c r="CY530" s="156"/>
      <c r="CZ530" s="156"/>
      <c r="DA530" s="156"/>
      <c r="DB530" s="156"/>
      <c r="DC530" s="156"/>
      <c r="DD530" s="156"/>
      <c r="DE530" s="156"/>
      <c r="DF530" s="156"/>
      <c r="DG530" s="156"/>
      <c r="DH530" s="156"/>
      <c r="DI530" s="156"/>
      <c r="DJ530" s="156"/>
      <c r="DK530" s="156"/>
      <c r="DL530" s="156"/>
      <c r="DM530" s="156"/>
      <c r="DN530" s="156"/>
      <c r="DO530" s="156"/>
      <c r="DP530" s="156"/>
      <c r="DQ530" s="156"/>
      <c r="DR530" s="156"/>
      <c r="DS530" s="156"/>
      <c r="DT530" s="156"/>
      <c r="DU530" s="156"/>
      <c r="DV530" s="156"/>
      <c r="DW530" s="156"/>
      <c r="DX530" s="156"/>
      <c r="DY530" s="156"/>
      <c r="DZ530" s="156"/>
      <c r="EA530" s="156"/>
      <c r="EB530" s="156"/>
      <c r="EC530" s="156"/>
      <c r="ED530" s="156"/>
      <c r="EE530" s="156"/>
      <c r="EF530" s="156"/>
      <c r="EG530" s="156"/>
      <c r="EH530" s="156"/>
      <c r="EI530" s="156"/>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6"/>
      <c r="FU530" s="156"/>
      <c r="FV530" s="156"/>
      <c r="FW530" s="156"/>
      <c r="FX530" s="156"/>
    </row>
    <row r="531" spans="1:180" s="165" customFormat="1">
      <c r="A531" s="1227" t="s">
        <v>1634</v>
      </c>
      <c r="B531" s="188" t="s">
        <v>5381</v>
      </c>
      <c r="C531" s="685">
        <v>45030</v>
      </c>
      <c r="D531" s="190">
        <v>46844</v>
      </c>
      <c r="E531" s="190" t="str">
        <f t="shared" ca="1" si="76"/>
        <v>VIGENTE</v>
      </c>
      <c r="F531" s="190" t="str">
        <f t="shared" ca="1" si="75"/>
        <v>OK</v>
      </c>
      <c r="G531" s="188" t="s">
        <v>1304</v>
      </c>
      <c r="H531" s="686" t="s">
        <v>5377</v>
      </c>
      <c r="I531" s="2031" t="s">
        <v>5382</v>
      </c>
      <c r="J531" s="191" t="s">
        <v>5388</v>
      </c>
      <c r="K531" s="188">
        <v>6754180</v>
      </c>
      <c r="L531" s="168"/>
      <c r="M531" s="168"/>
      <c r="N531" s="168"/>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56"/>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c r="CF531" s="156"/>
      <c r="CG531" s="156"/>
      <c r="CH531" s="156"/>
      <c r="CI531" s="156"/>
      <c r="CJ531" s="156"/>
      <c r="CK531" s="156"/>
      <c r="CL531" s="156"/>
      <c r="CM531" s="156"/>
      <c r="CN531" s="156"/>
      <c r="CO531" s="156"/>
      <c r="CP531" s="156"/>
      <c r="CQ531" s="156"/>
      <c r="CR531" s="156"/>
      <c r="CS531" s="156"/>
      <c r="CT531" s="156"/>
      <c r="CU531" s="156"/>
      <c r="CV531" s="156"/>
      <c r="CW531" s="156"/>
      <c r="CX531" s="156"/>
      <c r="CY531" s="156"/>
      <c r="CZ531" s="156"/>
      <c r="DA531" s="156"/>
      <c r="DB531" s="156"/>
      <c r="DC531" s="156"/>
      <c r="DD531" s="156"/>
      <c r="DE531" s="156"/>
      <c r="DF531" s="156"/>
      <c r="DG531" s="156"/>
      <c r="DH531" s="156"/>
      <c r="DI531" s="156"/>
      <c r="DJ531" s="156"/>
      <c r="DK531" s="156"/>
      <c r="DL531" s="156"/>
      <c r="DM531" s="156"/>
      <c r="DN531" s="156"/>
      <c r="DO531" s="156"/>
      <c r="DP531" s="156"/>
      <c r="DQ531" s="156"/>
      <c r="DR531" s="156"/>
      <c r="DS531" s="156"/>
      <c r="DT531" s="156"/>
      <c r="DU531" s="156"/>
      <c r="DV531" s="156"/>
      <c r="DW531" s="156"/>
      <c r="DX531" s="156"/>
      <c r="DY531" s="156"/>
      <c r="DZ531" s="156"/>
      <c r="EA531" s="156"/>
      <c r="EB531" s="156"/>
      <c r="EC531" s="156"/>
      <c r="ED531" s="156"/>
      <c r="EE531" s="156"/>
      <c r="EF531" s="156"/>
      <c r="EG531" s="156"/>
      <c r="EH531" s="156"/>
      <c r="EI531" s="156"/>
      <c r="EJ531" s="156"/>
      <c r="EK531" s="156"/>
      <c r="EL531" s="156"/>
      <c r="EM531" s="156"/>
      <c r="EN531" s="156"/>
      <c r="EO531" s="156"/>
      <c r="EP531" s="156"/>
      <c r="EQ531" s="156"/>
      <c r="ER531" s="156"/>
      <c r="ES531" s="156"/>
      <c r="ET531" s="156"/>
      <c r="EU531" s="156"/>
      <c r="EV531" s="156"/>
      <c r="EW531" s="156"/>
      <c r="EX531" s="156"/>
      <c r="EY531" s="156"/>
      <c r="EZ531" s="156"/>
      <c r="FA531" s="156"/>
      <c r="FB531" s="156"/>
      <c r="FC531" s="156"/>
      <c r="FD531" s="156"/>
      <c r="FE531" s="156"/>
      <c r="FF531" s="156"/>
      <c r="FG531" s="156"/>
      <c r="FH531" s="156"/>
      <c r="FI531" s="156"/>
      <c r="FJ531" s="156"/>
      <c r="FK531" s="156"/>
      <c r="FL531" s="156"/>
      <c r="FM531" s="156"/>
      <c r="FN531" s="156"/>
      <c r="FO531" s="156"/>
      <c r="FP531" s="156"/>
      <c r="FQ531" s="156"/>
      <c r="FR531" s="156"/>
      <c r="FS531" s="156"/>
      <c r="FT531" s="156"/>
      <c r="FU531" s="156"/>
      <c r="FV531" s="156"/>
      <c r="FW531" s="156"/>
      <c r="FX531" s="156"/>
    </row>
    <row r="532" spans="1:180" s="165" customFormat="1">
      <c r="A532" s="1227" t="s">
        <v>1634</v>
      </c>
      <c r="B532" s="188" t="s">
        <v>5372</v>
      </c>
      <c r="C532" s="685">
        <v>45030</v>
      </c>
      <c r="D532" s="190">
        <v>46844</v>
      </c>
      <c r="E532" s="190" t="str">
        <f t="shared" ca="1" si="76"/>
        <v>VIGENTE</v>
      </c>
      <c r="F532" s="190" t="str">
        <f t="shared" ca="1" si="75"/>
        <v>OK</v>
      </c>
      <c r="G532" s="188" t="s">
        <v>1304</v>
      </c>
      <c r="H532" s="686" t="s">
        <v>5378</v>
      </c>
      <c r="I532" s="686" t="s">
        <v>5382</v>
      </c>
      <c r="J532" s="191" t="s">
        <v>5389</v>
      </c>
      <c r="K532" s="188">
        <v>7155042</v>
      </c>
      <c r="L532" s="168"/>
      <c r="M532" s="168"/>
      <c r="N532" s="168"/>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56"/>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c r="CF532" s="156"/>
      <c r="CG532" s="156"/>
      <c r="CH532" s="156"/>
      <c r="CI532" s="156"/>
      <c r="CJ532" s="156"/>
      <c r="CK532" s="156"/>
      <c r="CL532" s="156"/>
      <c r="CM532" s="156"/>
      <c r="CN532" s="156"/>
      <c r="CO532" s="156"/>
      <c r="CP532" s="156"/>
      <c r="CQ532" s="156"/>
      <c r="CR532" s="156"/>
      <c r="CS532" s="156"/>
      <c r="CT532" s="156"/>
      <c r="CU532" s="156"/>
      <c r="CV532" s="156"/>
      <c r="CW532" s="156"/>
      <c r="CX532" s="156"/>
      <c r="CY532" s="156"/>
      <c r="CZ532" s="156"/>
      <c r="DA532" s="156"/>
      <c r="DB532" s="156"/>
      <c r="DC532" s="156"/>
      <c r="DD532" s="156"/>
      <c r="DE532" s="156"/>
      <c r="DF532" s="156"/>
      <c r="DG532" s="156"/>
      <c r="DH532" s="156"/>
      <c r="DI532" s="156"/>
      <c r="DJ532" s="156"/>
      <c r="DK532" s="156"/>
      <c r="DL532" s="156"/>
      <c r="DM532" s="156"/>
      <c r="DN532" s="156"/>
      <c r="DO532" s="156"/>
      <c r="DP532" s="156"/>
      <c r="DQ532" s="156"/>
      <c r="DR532" s="156"/>
      <c r="DS532" s="156"/>
      <c r="DT532" s="156"/>
      <c r="DU532" s="156"/>
      <c r="DV532" s="156"/>
      <c r="DW532" s="156"/>
      <c r="DX532" s="156"/>
      <c r="DY532" s="156"/>
      <c r="DZ532" s="156"/>
      <c r="EA532" s="156"/>
      <c r="EB532" s="156"/>
      <c r="EC532" s="156"/>
      <c r="ED532" s="156"/>
      <c r="EE532" s="156"/>
      <c r="EF532" s="156"/>
      <c r="EG532" s="156"/>
      <c r="EH532" s="156"/>
      <c r="EI532" s="156"/>
      <c r="EJ532" s="156"/>
      <c r="EK532" s="156"/>
      <c r="EL532" s="156"/>
      <c r="EM532" s="156"/>
      <c r="EN532" s="156"/>
      <c r="EO532" s="156"/>
      <c r="EP532" s="156"/>
      <c r="EQ532" s="156"/>
      <c r="ER532" s="156"/>
      <c r="ES532" s="156"/>
      <c r="ET532" s="156"/>
      <c r="EU532" s="156"/>
      <c r="EV532" s="156"/>
      <c r="EW532" s="156"/>
      <c r="EX532" s="156"/>
      <c r="EY532" s="156"/>
      <c r="EZ532" s="156"/>
      <c r="FA532" s="156"/>
      <c r="FB532" s="156"/>
      <c r="FC532" s="156"/>
      <c r="FD532" s="156"/>
      <c r="FE532" s="156"/>
      <c r="FF532" s="156"/>
      <c r="FG532" s="156"/>
      <c r="FH532" s="156"/>
      <c r="FI532" s="156"/>
      <c r="FJ532" s="156"/>
      <c r="FK532" s="156"/>
      <c r="FL532" s="156"/>
      <c r="FM532" s="156"/>
      <c r="FN532" s="156"/>
      <c r="FO532" s="156"/>
      <c r="FP532" s="156"/>
      <c r="FQ532" s="156"/>
      <c r="FR532" s="156"/>
      <c r="FS532" s="156"/>
      <c r="FT532" s="156"/>
      <c r="FU532" s="156"/>
      <c r="FV532" s="156"/>
      <c r="FW532" s="156"/>
      <c r="FX532" s="156"/>
    </row>
    <row r="533" spans="1:180" s="165" customFormat="1">
      <c r="A533" s="1227" t="s">
        <v>1634</v>
      </c>
      <c r="B533" s="188" t="s">
        <v>5373</v>
      </c>
      <c r="C533" s="685">
        <v>45030</v>
      </c>
      <c r="D533" s="190">
        <v>46844</v>
      </c>
      <c r="E533" s="190" t="str">
        <f t="shared" ca="1" si="76"/>
        <v>VIGENTE</v>
      </c>
      <c r="F533" s="190" t="str">
        <f t="shared" ca="1" si="75"/>
        <v>OK</v>
      </c>
      <c r="G533" s="188" t="s">
        <v>1304</v>
      </c>
      <c r="H533" s="686" t="s">
        <v>5379</v>
      </c>
      <c r="I533" s="686" t="s">
        <v>5383</v>
      </c>
      <c r="J533" s="191" t="s">
        <v>5390</v>
      </c>
      <c r="K533" s="188">
        <v>7154984</v>
      </c>
      <c r="L533" s="168"/>
      <c r="M533" s="168"/>
      <c r="N533" s="168"/>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56"/>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c r="CF533" s="156"/>
      <c r="CG533" s="156"/>
      <c r="CH533" s="156"/>
      <c r="CI533" s="156"/>
      <c r="CJ533" s="156"/>
      <c r="CK533" s="156"/>
      <c r="CL533" s="156"/>
      <c r="CM533" s="156"/>
      <c r="CN533" s="156"/>
      <c r="CO533" s="156"/>
      <c r="CP533" s="156"/>
      <c r="CQ533" s="156"/>
      <c r="CR533" s="156"/>
      <c r="CS533" s="156"/>
      <c r="CT533" s="156"/>
      <c r="CU533" s="156"/>
      <c r="CV533" s="156"/>
      <c r="CW533" s="156"/>
      <c r="CX533" s="156"/>
      <c r="CY533" s="156"/>
      <c r="CZ533" s="156"/>
      <c r="DA533" s="156"/>
      <c r="DB533" s="156"/>
      <c r="DC533" s="156"/>
      <c r="DD533" s="156"/>
      <c r="DE533" s="156"/>
      <c r="DF533" s="156"/>
      <c r="DG533" s="156"/>
      <c r="DH533" s="156"/>
      <c r="DI533" s="156"/>
      <c r="DJ533" s="156"/>
      <c r="DK533" s="156"/>
      <c r="DL533" s="156"/>
      <c r="DM533" s="156"/>
      <c r="DN533" s="156"/>
      <c r="DO533" s="156"/>
      <c r="DP533" s="156"/>
      <c r="DQ533" s="156"/>
      <c r="DR533" s="156"/>
      <c r="DS533" s="156"/>
      <c r="DT533" s="156"/>
      <c r="DU533" s="156"/>
      <c r="DV533" s="156"/>
      <c r="DW533" s="156"/>
      <c r="DX533" s="156"/>
      <c r="DY533" s="156"/>
      <c r="DZ533" s="156"/>
      <c r="EA533" s="156"/>
      <c r="EB533" s="156"/>
      <c r="EC533" s="156"/>
      <c r="ED533" s="156"/>
      <c r="EE533" s="156"/>
      <c r="EF533" s="156"/>
      <c r="EG533" s="156"/>
      <c r="EH533" s="156"/>
      <c r="EI533" s="156"/>
      <c r="EJ533" s="156"/>
      <c r="EK533" s="156"/>
      <c r="EL533" s="156"/>
      <c r="EM533" s="156"/>
      <c r="EN533" s="156"/>
      <c r="EO533" s="156"/>
      <c r="EP533" s="156"/>
      <c r="EQ533" s="156"/>
      <c r="ER533" s="156"/>
      <c r="ES533" s="156"/>
      <c r="ET533" s="156"/>
      <c r="EU533" s="156"/>
      <c r="EV533" s="156"/>
      <c r="EW533" s="156"/>
      <c r="EX533" s="156"/>
      <c r="EY533" s="156"/>
      <c r="EZ533" s="156"/>
      <c r="FA533" s="156"/>
      <c r="FB533" s="156"/>
      <c r="FC533" s="156"/>
      <c r="FD533" s="156"/>
      <c r="FE533" s="156"/>
      <c r="FF533" s="156"/>
      <c r="FG533" s="156"/>
      <c r="FH533" s="156"/>
      <c r="FI533" s="156"/>
      <c r="FJ533" s="156"/>
      <c r="FK533" s="156"/>
      <c r="FL533" s="156"/>
      <c r="FM533" s="156"/>
      <c r="FN533" s="156"/>
      <c r="FO533" s="156"/>
      <c r="FP533" s="156"/>
      <c r="FQ533" s="156"/>
      <c r="FR533" s="156"/>
      <c r="FS533" s="156"/>
      <c r="FT533" s="156"/>
      <c r="FU533" s="156"/>
      <c r="FV533" s="156"/>
      <c r="FW533" s="156"/>
      <c r="FX533" s="156"/>
    </row>
    <row r="534" spans="1:180" ht="30">
      <c r="A534" s="1227" t="s">
        <v>1634</v>
      </c>
      <c r="B534" s="188" t="s">
        <v>5374</v>
      </c>
      <c r="C534" s="685">
        <v>45030</v>
      </c>
      <c r="D534" s="190">
        <v>46844</v>
      </c>
      <c r="E534" s="190" t="str">
        <f t="shared" ca="1" si="76"/>
        <v>VIGENTE</v>
      </c>
      <c r="F534" s="190" t="str">
        <f t="shared" ca="1" si="75"/>
        <v>OK</v>
      </c>
      <c r="G534" s="188" t="s">
        <v>1304</v>
      </c>
      <c r="H534" s="686" t="s">
        <v>5380</v>
      </c>
      <c r="I534" s="2031" t="s">
        <v>5384</v>
      </c>
      <c r="J534" s="191" t="s">
        <v>5391</v>
      </c>
      <c r="K534" s="188">
        <v>8006237</v>
      </c>
      <c r="L534" s="160"/>
      <c r="M534" s="160"/>
      <c r="N534" s="160"/>
      <c r="O534" s="160"/>
      <c r="P534" s="160"/>
      <c r="Q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c r="DT534" s="160"/>
      <c r="DU534" s="160"/>
      <c r="DV534" s="160"/>
      <c r="DW534" s="160"/>
      <c r="DX534" s="160"/>
      <c r="DY534" s="160"/>
      <c r="DZ534" s="160"/>
      <c r="EA534" s="160"/>
      <c r="EB534" s="160"/>
      <c r="EC534" s="160"/>
      <c r="ED534" s="160"/>
      <c r="EE534" s="160"/>
      <c r="EF534" s="160"/>
      <c r="EG534" s="160"/>
      <c r="EH534" s="160"/>
      <c r="EI534" s="160"/>
      <c r="EJ534" s="160"/>
      <c r="EK534" s="160"/>
      <c r="EL534" s="160"/>
      <c r="EM534" s="160"/>
      <c r="EN534" s="160"/>
      <c r="EO534" s="160"/>
      <c r="EP534" s="160"/>
      <c r="EQ534" s="160"/>
      <c r="ER534" s="160"/>
      <c r="ES534" s="160"/>
      <c r="ET534" s="160"/>
      <c r="EU534" s="160"/>
      <c r="EV534" s="160"/>
      <c r="EW534" s="160"/>
      <c r="EX534" s="160"/>
      <c r="EY534" s="160"/>
      <c r="EZ534" s="160"/>
      <c r="FA534" s="160"/>
      <c r="FB534" s="160"/>
      <c r="FC534" s="160"/>
      <c r="FD534" s="160"/>
      <c r="FE534" s="160"/>
      <c r="FF534" s="160"/>
      <c r="FG534" s="160"/>
      <c r="FH534" s="160"/>
      <c r="FI534" s="160"/>
      <c r="FJ534" s="160"/>
      <c r="FK534" s="160"/>
      <c r="FL534" s="160"/>
      <c r="FM534" s="160"/>
      <c r="FN534" s="160"/>
      <c r="FO534" s="160"/>
      <c r="FP534" s="160"/>
      <c r="FQ534" s="160"/>
      <c r="FR534" s="160"/>
      <c r="FS534" s="160"/>
      <c r="FT534" s="160"/>
      <c r="FU534" s="160"/>
      <c r="FV534" s="160"/>
      <c r="FW534" s="160"/>
      <c r="FX534" s="160"/>
    </row>
    <row r="535" spans="1:180" ht="27" customHeight="1">
      <c r="A535" s="1448" t="s">
        <v>1635</v>
      </c>
      <c r="B535" s="1171" t="s">
        <v>5356</v>
      </c>
      <c r="C535" s="1449">
        <v>45030</v>
      </c>
      <c r="D535" s="1428">
        <v>46844</v>
      </c>
      <c r="E535" s="1428" t="str">
        <f ca="1">IF(D535&lt;=$T$2,"CADUCADO","VIGENTE")</f>
        <v>VIGENTE</v>
      </c>
      <c r="F535" s="1428" t="str">
        <f t="shared" ca="1" si="75"/>
        <v>OK</v>
      </c>
      <c r="G535" s="1171" t="s">
        <v>1305</v>
      </c>
      <c r="H535" s="1450" t="s">
        <v>5354</v>
      </c>
      <c r="I535" s="2030" t="s">
        <v>5355</v>
      </c>
      <c r="J535" s="1175" t="s">
        <v>5331</v>
      </c>
      <c r="K535" s="1451"/>
      <c r="L535" s="160"/>
      <c r="M535" s="160"/>
      <c r="N535" s="160"/>
      <c r="O535" s="160"/>
      <c r="P535" s="160"/>
      <c r="Q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c r="DT535" s="160"/>
      <c r="DU535" s="160"/>
      <c r="DV535" s="160"/>
      <c r="DW535" s="160"/>
      <c r="DX535" s="160"/>
      <c r="DY535" s="160"/>
      <c r="DZ535" s="160"/>
      <c r="EA535" s="160"/>
      <c r="EB535" s="160"/>
      <c r="EC535" s="160"/>
      <c r="ED535" s="160"/>
      <c r="EE535" s="160"/>
      <c r="EF535" s="160"/>
      <c r="EG535" s="160"/>
      <c r="EH535" s="160"/>
      <c r="EI535" s="160"/>
      <c r="EJ535" s="160"/>
      <c r="EK535" s="160"/>
      <c r="EL535" s="160"/>
      <c r="EM535" s="160"/>
      <c r="EN535" s="160"/>
      <c r="EO535" s="160"/>
      <c r="EP535" s="160"/>
      <c r="EQ535" s="160"/>
      <c r="ER535" s="160"/>
      <c r="ES535" s="160"/>
      <c r="ET535" s="160"/>
      <c r="EU535" s="160"/>
      <c r="EV535" s="160"/>
      <c r="EW535" s="160"/>
      <c r="EX535" s="160"/>
      <c r="EY535" s="160"/>
      <c r="EZ535" s="160"/>
      <c r="FA535" s="160"/>
      <c r="FB535" s="160"/>
      <c r="FC535" s="160"/>
      <c r="FD535" s="160"/>
      <c r="FE535" s="160"/>
      <c r="FF535" s="160"/>
      <c r="FG535" s="160"/>
      <c r="FH535" s="160"/>
      <c r="FI535" s="160"/>
      <c r="FJ535" s="160"/>
      <c r="FK535" s="160"/>
      <c r="FL535" s="160"/>
      <c r="FM535" s="160"/>
      <c r="FN535" s="160"/>
      <c r="FO535" s="160"/>
      <c r="FP535" s="160"/>
      <c r="FQ535" s="160"/>
      <c r="FR535" s="160"/>
      <c r="FS535" s="160"/>
      <c r="FT535" s="160"/>
      <c r="FU535" s="160"/>
      <c r="FV535" s="160"/>
      <c r="FW535" s="160"/>
      <c r="FX535" s="160"/>
    </row>
    <row r="536" spans="1:180" ht="27" customHeight="1">
      <c r="A536" s="1227" t="s">
        <v>1634</v>
      </c>
      <c r="B536" s="188" t="s">
        <v>5366</v>
      </c>
      <c r="C536" s="685">
        <v>45030</v>
      </c>
      <c r="D536" s="190">
        <v>46844</v>
      </c>
      <c r="E536" s="190" t="str">
        <f t="shared" ca="1" si="76"/>
        <v>VIGENTE</v>
      </c>
      <c r="F536" s="190" t="str">
        <f t="shared" ca="1" si="75"/>
        <v>OK</v>
      </c>
      <c r="G536" s="188" t="s">
        <v>1305</v>
      </c>
      <c r="H536" s="686" t="s">
        <v>5357</v>
      </c>
      <c r="I536" s="2031" t="s">
        <v>5355</v>
      </c>
      <c r="J536" s="191" t="s">
        <v>5363</v>
      </c>
      <c r="K536" s="998" t="s">
        <v>5360</v>
      </c>
      <c r="L536" s="160"/>
      <c r="M536" s="160"/>
      <c r="N536" s="160"/>
      <c r="O536" s="160"/>
      <c r="P536" s="160"/>
      <c r="Q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c r="DT536" s="160"/>
      <c r="DU536" s="160"/>
      <c r="DV536" s="160"/>
      <c r="DW536" s="160"/>
      <c r="DX536" s="160"/>
      <c r="DY536" s="160"/>
      <c r="DZ536" s="160"/>
      <c r="EA536" s="160"/>
      <c r="EB536" s="160"/>
      <c r="EC536" s="160"/>
      <c r="ED536" s="160"/>
      <c r="EE536" s="160"/>
      <c r="EF536" s="160"/>
      <c r="EG536" s="160"/>
      <c r="EH536" s="160"/>
      <c r="EI536" s="160"/>
      <c r="EJ536" s="160"/>
      <c r="EK536" s="160"/>
      <c r="EL536" s="160"/>
      <c r="EM536" s="160"/>
      <c r="EN536" s="160"/>
      <c r="EO536" s="160"/>
      <c r="EP536" s="160"/>
      <c r="EQ536" s="160"/>
      <c r="ER536" s="160"/>
      <c r="ES536" s="160"/>
      <c r="ET536" s="160"/>
      <c r="EU536" s="160"/>
      <c r="EV536" s="160"/>
      <c r="EW536" s="160"/>
      <c r="EX536" s="160"/>
      <c r="EY536" s="160"/>
      <c r="EZ536" s="160"/>
      <c r="FA536" s="160"/>
      <c r="FB536" s="160"/>
      <c r="FC536" s="160"/>
      <c r="FD536" s="160"/>
      <c r="FE536" s="160"/>
      <c r="FF536" s="160"/>
      <c r="FG536" s="160"/>
      <c r="FH536" s="160"/>
      <c r="FI536" s="160"/>
      <c r="FJ536" s="160"/>
      <c r="FK536" s="160"/>
      <c r="FL536" s="160"/>
      <c r="FM536" s="160"/>
      <c r="FN536" s="160"/>
      <c r="FO536" s="160"/>
      <c r="FP536" s="160"/>
      <c r="FQ536" s="160"/>
      <c r="FR536" s="160"/>
      <c r="FS536" s="160"/>
      <c r="FT536" s="160"/>
      <c r="FU536" s="160"/>
      <c r="FV536" s="160"/>
      <c r="FW536" s="160"/>
      <c r="FX536" s="160"/>
    </row>
    <row r="537" spans="1:180" ht="27" customHeight="1">
      <c r="A537" s="1227" t="s">
        <v>1634</v>
      </c>
      <c r="B537" s="188" t="s">
        <v>5367</v>
      </c>
      <c r="C537" s="685">
        <v>45030</v>
      </c>
      <c r="D537" s="190">
        <v>46844</v>
      </c>
      <c r="E537" s="190" t="str">
        <f ca="1">IF(D537&lt;=$T$2,"CADUCADO","VIGENTE")</f>
        <v>VIGENTE</v>
      </c>
      <c r="F537" s="190" t="str">
        <f t="shared" ca="1" si="75"/>
        <v>OK</v>
      </c>
      <c r="G537" s="188" t="s">
        <v>1305</v>
      </c>
      <c r="H537" s="686" t="s">
        <v>5358</v>
      </c>
      <c r="I537" s="2031" t="s">
        <v>5355</v>
      </c>
      <c r="J537" s="191" t="s">
        <v>5364</v>
      </c>
      <c r="K537" s="998" t="s">
        <v>5361</v>
      </c>
      <c r="L537" s="160"/>
      <c r="M537" s="160"/>
      <c r="N537" s="160"/>
      <c r="O537" s="160"/>
      <c r="P537" s="160"/>
      <c r="Q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c r="DT537" s="160"/>
      <c r="DU537" s="160"/>
      <c r="DV537" s="160"/>
      <c r="DW537" s="160"/>
      <c r="DX537" s="160"/>
      <c r="DY537" s="160"/>
      <c r="DZ537" s="160"/>
      <c r="EA537" s="160"/>
      <c r="EB537" s="160"/>
      <c r="EC537" s="160"/>
      <c r="ED537" s="160"/>
      <c r="EE537" s="160"/>
      <c r="EF537" s="160"/>
      <c r="EG537" s="160"/>
      <c r="EH537" s="160"/>
      <c r="EI537" s="160"/>
      <c r="EJ537" s="160"/>
      <c r="EK537" s="160"/>
      <c r="EL537" s="160"/>
      <c r="EM537" s="160"/>
      <c r="EN537" s="160"/>
      <c r="EO537" s="160"/>
      <c r="EP537" s="160"/>
      <c r="EQ537" s="160"/>
      <c r="ER537" s="160"/>
      <c r="ES537" s="160"/>
      <c r="ET537" s="160"/>
      <c r="EU537" s="160"/>
      <c r="EV537" s="160"/>
      <c r="EW537" s="160"/>
      <c r="EX537" s="160"/>
      <c r="EY537" s="160"/>
      <c r="EZ537" s="160"/>
      <c r="FA537" s="160"/>
      <c r="FB537" s="160"/>
      <c r="FC537" s="160"/>
      <c r="FD537" s="160"/>
      <c r="FE537" s="160"/>
      <c r="FF537" s="160"/>
      <c r="FG537" s="160"/>
      <c r="FH537" s="160"/>
      <c r="FI537" s="160"/>
      <c r="FJ537" s="160"/>
      <c r="FK537" s="160"/>
      <c r="FL537" s="160"/>
      <c r="FM537" s="160"/>
      <c r="FN537" s="160"/>
      <c r="FO537" s="160"/>
      <c r="FP537" s="160"/>
      <c r="FQ537" s="160"/>
      <c r="FR537" s="160"/>
      <c r="FS537" s="160"/>
      <c r="FT537" s="160"/>
      <c r="FU537" s="160"/>
      <c r="FV537" s="160"/>
      <c r="FW537" s="160"/>
      <c r="FX537" s="160"/>
    </row>
    <row r="538" spans="1:180" ht="27" customHeight="1">
      <c r="A538" s="1227" t="s">
        <v>1634</v>
      </c>
      <c r="B538" s="188" t="s">
        <v>5368</v>
      </c>
      <c r="C538" s="685">
        <v>45030</v>
      </c>
      <c r="D538" s="190">
        <v>46844</v>
      </c>
      <c r="E538" s="190" t="str">
        <f t="shared" ca="1" si="76"/>
        <v>VIGENTE</v>
      </c>
      <c r="F538" s="190" t="str">
        <f t="shared" ca="1" si="75"/>
        <v>OK</v>
      </c>
      <c r="G538" s="188" t="s">
        <v>1305</v>
      </c>
      <c r="H538" s="686" t="s">
        <v>5359</v>
      </c>
      <c r="I538" s="2031" t="s">
        <v>5355</v>
      </c>
      <c r="J538" s="191" t="s">
        <v>5365</v>
      </c>
      <c r="K538" s="998" t="s">
        <v>5362</v>
      </c>
      <c r="L538" s="160"/>
      <c r="M538" s="160"/>
      <c r="N538" s="160"/>
      <c r="O538" s="160"/>
      <c r="P538" s="160"/>
      <c r="Q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c r="DT538" s="160"/>
      <c r="DU538" s="160"/>
      <c r="DV538" s="160"/>
      <c r="DW538" s="160"/>
      <c r="DX538" s="160"/>
      <c r="DY538" s="160"/>
      <c r="DZ538" s="160"/>
      <c r="EA538" s="160"/>
      <c r="EB538" s="160"/>
      <c r="EC538" s="160"/>
      <c r="ED538" s="160"/>
      <c r="EE538" s="160"/>
      <c r="EF538" s="160"/>
      <c r="EG538" s="160"/>
      <c r="EH538" s="160"/>
      <c r="EI538" s="160"/>
      <c r="EJ538" s="160"/>
      <c r="EK538" s="160"/>
      <c r="EL538" s="160"/>
      <c r="EM538" s="160"/>
      <c r="EN538" s="160"/>
      <c r="EO538" s="160"/>
      <c r="EP538" s="160"/>
      <c r="EQ538" s="160"/>
      <c r="ER538" s="160"/>
      <c r="ES538" s="160"/>
      <c r="ET538" s="160"/>
      <c r="EU538" s="160"/>
      <c r="EV538" s="160"/>
      <c r="EW538" s="160"/>
      <c r="EX538" s="160"/>
      <c r="EY538" s="160"/>
      <c r="EZ538" s="160"/>
      <c r="FA538" s="160"/>
      <c r="FB538" s="160"/>
      <c r="FC538" s="160"/>
      <c r="FD538" s="160"/>
      <c r="FE538" s="160"/>
      <c r="FF538" s="160"/>
      <c r="FG538" s="160"/>
      <c r="FH538" s="160"/>
      <c r="FI538" s="160"/>
      <c r="FJ538" s="160"/>
      <c r="FK538" s="160"/>
      <c r="FL538" s="160"/>
      <c r="FM538" s="160"/>
      <c r="FN538" s="160"/>
      <c r="FO538" s="160"/>
      <c r="FP538" s="160"/>
      <c r="FQ538" s="160"/>
      <c r="FR538" s="160"/>
      <c r="FS538" s="160"/>
      <c r="FT538" s="160"/>
      <c r="FU538" s="160"/>
      <c r="FV538" s="160"/>
      <c r="FW538" s="160"/>
      <c r="FX538" s="160"/>
    </row>
    <row r="539" spans="1:180" ht="45" customHeight="1">
      <c r="A539" s="1227" t="s">
        <v>1633</v>
      </c>
      <c r="B539" s="188" t="s">
        <v>5394</v>
      </c>
      <c r="C539" s="685">
        <v>45041</v>
      </c>
      <c r="D539" s="190">
        <v>46844</v>
      </c>
      <c r="E539" s="190" t="str">
        <f t="shared" ca="1" si="76"/>
        <v>VIGENTE</v>
      </c>
      <c r="F539" s="190" t="str">
        <f t="shared" ca="1" si="75"/>
        <v>OK</v>
      </c>
      <c r="G539" s="188" t="s">
        <v>1305</v>
      </c>
      <c r="H539" s="686" t="s">
        <v>5393</v>
      </c>
      <c r="I539" s="2031" t="s">
        <v>5395</v>
      </c>
      <c r="J539" s="191" t="s">
        <v>5396</v>
      </c>
      <c r="K539" s="2040" t="s">
        <v>5422</v>
      </c>
      <c r="L539" s="160"/>
      <c r="M539" s="160"/>
      <c r="N539" s="160"/>
      <c r="O539" s="160"/>
      <c r="P539" s="160"/>
      <c r="Q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c r="DT539" s="160"/>
      <c r="DU539" s="160"/>
      <c r="DV539" s="160"/>
      <c r="DW539" s="160"/>
      <c r="DX539" s="160"/>
      <c r="DY539" s="160"/>
      <c r="DZ539" s="160"/>
      <c r="EA539" s="160"/>
      <c r="EB539" s="160"/>
      <c r="EC539" s="160"/>
      <c r="ED539" s="160"/>
      <c r="EE539" s="160"/>
      <c r="EF539" s="160"/>
      <c r="EG539" s="160"/>
      <c r="EH539" s="160"/>
      <c r="EI539" s="160"/>
      <c r="EJ539" s="160"/>
      <c r="EK539" s="160"/>
      <c r="EL539" s="160"/>
      <c r="EM539" s="160"/>
      <c r="EN539" s="160"/>
      <c r="EO539" s="160"/>
      <c r="EP539" s="160"/>
      <c r="EQ539" s="160"/>
      <c r="ER539" s="160"/>
      <c r="ES539" s="160"/>
      <c r="ET539" s="160"/>
      <c r="EU539" s="160"/>
      <c r="EV539" s="160"/>
      <c r="EW539" s="160"/>
      <c r="EX539" s="160"/>
      <c r="EY539" s="160"/>
      <c r="EZ539" s="160"/>
      <c r="FA539" s="160"/>
      <c r="FB539" s="160"/>
      <c r="FC539" s="160"/>
      <c r="FD539" s="160"/>
      <c r="FE539" s="160"/>
      <c r="FF539" s="160"/>
      <c r="FG539" s="160"/>
      <c r="FH539" s="160"/>
      <c r="FI539" s="160"/>
      <c r="FJ539" s="160"/>
      <c r="FK539" s="160"/>
      <c r="FL539" s="160"/>
      <c r="FM539" s="160"/>
      <c r="FN539" s="160"/>
      <c r="FO539" s="160"/>
      <c r="FP539" s="160"/>
      <c r="FQ539" s="160"/>
      <c r="FR539" s="160"/>
      <c r="FS539" s="160"/>
      <c r="FT539" s="160"/>
      <c r="FU539" s="160"/>
      <c r="FV539" s="160"/>
      <c r="FW539" s="160"/>
      <c r="FX539" s="160"/>
    </row>
    <row r="540" spans="1:180" ht="45" customHeight="1">
      <c r="A540" s="1227" t="s">
        <v>1633</v>
      </c>
      <c r="B540" s="188" t="s">
        <v>5432</v>
      </c>
      <c r="C540" s="685">
        <v>45054</v>
      </c>
      <c r="D540" s="190">
        <v>46904</v>
      </c>
      <c r="E540" s="190" t="str">
        <f ca="1">IF(D540&lt;=$T$2,"CADUCADO","VIGENTE")</f>
        <v>VIGENTE</v>
      </c>
      <c r="F540" s="190" t="str">
        <f t="shared" ca="1" si="75"/>
        <v>OK</v>
      </c>
      <c r="G540" s="188" t="s">
        <v>1305</v>
      </c>
      <c r="H540" s="686" t="s">
        <v>5433</v>
      </c>
      <c r="I540" s="686" t="s">
        <v>5434</v>
      </c>
      <c r="J540" s="191" t="s">
        <v>5435</v>
      </c>
      <c r="K540" s="998" t="s">
        <v>5436</v>
      </c>
      <c r="L540" s="160"/>
      <c r="M540" s="160"/>
      <c r="N540" s="160"/>
      <c r="O540" s="160"/>
      <c r="P540" s="160"/>
      <c r="Q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c r="DT540" s="160"/>
      <c r="DU540" s="160"/>
      <c r="DV540" s="160"/>
      <c r="DW540" s="160"/>
      <c r="DX540" s="160"/>
      <c r="DY540" s="160"/>
      <c r="DZ540" s="160"/>
      <c r="EA540" s="160"/>
      <c r="EB540" s="160"/>
      <c r="EC540" s="160"/>
      <c r="ED540" s="160"/>
      <c r="EE540" s="160"/>
      <c r="EF540" s="160"/>
      <c r="EG540" s="160"/>
      <c r="EH540" s="160"/>
      <c r="EI540" s="160"/>
      <c r="EJ540" s="160"/>
      <c r="EK540" s="160"/>
      <c r="EL540" s="160"/>
      <c r="EM540" s="160"/>
      <c r="EN540" s="160"/>
      <c r="EO540" s="160"/>
      <c r="EP540" s="160"/>
      <c r="EQ540" s="160"/>
      <c r="ER540" s="160"/>
      <c r="ES540" s="160"/>
      <c r="ET540" s="160"/>
      <c r="EU540" s="160"/>
      <c r="EV540" s="160"/>
      <c r="EW540" s="160"/>
      <c r="EX540" s="160"/>
      <c r="EY540" s="160"/>
      <c r="EZ540" s="160"/>
      <c r="FA540" s="160"/>
      <c r="FB540" s="160"/>
      <c r="FC540" s="160"/>
      <c r="FD540" s="160"/>
      <c r="FE540" s="160"/>
      <c r="FF540" s="160"/>
      <c r="FG540" s="160"/>
      <c r="FH540" s="160"/>
      <c r="FI540" s="160"/>
      <c r="FJ540" s="160"/>
      <c r="FK540" s="160"/>
      <c r="FL540" s="160"/>
      <c r="FM540" s="160"/>
      <c r="FN540" s="160"/>
      <c r="FO540" s="160"/>
      <c r="FP540" s="160"/>
      <c r="FQ540" s="160"/>
      <c r="FR540" s="160"/>
      <c r="FS540" s="160"/>
      <c r="FT540" s="160"/>
      <c r="FU540" s="160"/>
      <c r="FV540" s="160"/>
      <c r="FW540" s="160"/>
      <c r="FX540" s="160"/>
    </row>
    <row r="541" spans="1:180" ht="28.5" customHeight="1">
      <c r="A541" s="1227" t="s">
        <v>1633</v>
      </c>
      <c r="B541" s="188" t="s">
        <v>5418</v>
      </c>
      <c r="C541" s="685">
        <v>45062</v>
      </c>
      <c r="D541" s="190">
        <v>46904</v>
      </c>
      <c r="E541" s="190"/>
      <c r="F541" s="190"/>
      <c r="G541" s="188" t="s">
        <v>1306</v>
      </c>
      <c r="H541" s="686" t="s">
        <v>5419</v>
      </c>
      <c r="I541" s="2031" t="s">
        <v>4175</v>
      </c>
      <c r="J541" s="191" t="s">
        <v>5420</v>
      </c>
      <c r="K541" s="2040" t="s">
        <v>5421</v>
      </c>
      <c r="L541" s="160"/>
      <c r="M541" s="160"/>
      <c r="N541" s="160"/>
      <c r="O541" s="160"/>
      <c r="P541" s="160"/>
      <c r="Q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c r="DT541" s="160"/>
      <c r="DU541" s="160"/>
      <c r="DV541" s="160"/>
      <c r="DW541" s="160"/>
      <c r="DX541" s="160"/>
      <c r="DY541" s="160"/>
      <c r="DZ541" s="160"/>
      <c r="EA541" s="160"/>
      <c r="EB541" s="160"/>
      <c r="EC541" s="160"/>
      <c r="ED541" s="160"/>
      <c r="EE541" s="160"/>
      <c r="EF541" s="160"/>
      <c r="EG541" s="160"/>
      <c r="EH541" s="160"/>
      <c r="EI541" s="160"/>
      <c r="EJ541" s="160"/>
      <c r="EK541" s="160"/>
      <c r="EL541" s="160"/>
      <c r="EM541" s="160"/>
      <c r="EN541" s="160"/>
      <c r="EO541" s="160"/>
      <c r="EP541" s="160"/>
      <c r="EQ541" s="160"/>
      <c r="ER541" s="160"/>
      <c r="ES541" s="160"/>
      <c r="ET541" s="160"/>
      <c r="EU541" s="160"/>
      <c r="EV541" s="160"/>
      <c r="EW541" s="160"/>
      <c r="EX541" s="160"/>
      <c r="EY541" s="160"/>
      <c r="EZ541" s="160"/>
      <c r="FA541" s="160"/>
      <c r="FB541" s="160"/>
      <c r="FC541" s="160"/>
      <c r="FD541" s="160"/>
      <c r="FE541" s="160"/>
      <c r="FF541" s="160"/>
      <c r="FG541" s="160"/>
      <c r="FH541" s="160"/>
      <c r="FI541" s="160"/>
      <c r="FJ541" s="160"/>
      <c r="FK541" s="160"/>
      <c r="FL541" s="160"/>
      <c r="FM541" s="160"/>
      <c r="FN541" s="160"/>
      <c r="FO541" s="160"/>
      <c r="FP541" s="160"/>
      <c r="FQ541" s="160"/>
      <c r="FR541" s="160"/>
      <c r="FS541" s="160"/>
      <c r="FT541" s="160"/>
      <c r="FU541" s="160"/>
      <c r="FV541" s="160"/>
      <c r="FW541" s="160"/>
      <c r="FX541" s="160"/>
    </row>
    <row r="542" spans="1:180" ht="25.5" customHeight="1">
      <c r="A542" s="1227" t="s">
        <v>1633</v>
      </c>
      <c r="B542" s="188" t="s">
        <v>5491</v>
      </c>
      <c r="C542" s="685">
        <v>45146</v>
      </c>
      <c r="D542" s="190">
        <v>46996</v>
      </c>
      <c r="E542" s="190"/>
      <c r="F542" s="190"/>
      <c r="G542" s="188" t="s">
        <v>1306</v>
      </c>
      <c r="H542" s="686" t="s">
        <v>5490</v>
      </c>
      <c r="I542" s="2031" t="s">
        <v>5492</v>
      </c>
      <c r="J542" s="191" t="s">
        <v>5493</v>
      </c>
      <c r="K542" s="2040" t="s">
        <v>5494</v>
      </c>
      <c r="L542" s="160"/>
      <c r="M542" s="160"/>
      <c r="N542" s="160"/>
      <c r="O542" s="160"/>
      <c r="P542" s="160"/>
      <c r="Q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c r="DT542" s="160"/>
      <c r="DU542" s="160"/>
      <c r="DV542" s="160"/>
      <c r="DW542" s="160"/>
      <c r="DX542" s="160"/>
      <c r="DY542" s="160"/>
      <c r="DZ542" s="160"/>
      <c r="EA542" s="160"/>
      <c r="EB542" s="160"/>
      <c r="EC542" s="160"/>
      <c r="ED542" s="160"/>
      <c r="EE542" s="160"/>
      <c r="EF542" s="160"/>
      <c r="EG542" s="160"/>
      <c r="EH542" s="160"/>
      <c r="EI542" s="160"/>
      <c r="EJ542" s="160"/>
      <c r="EK542" s="160"/>
      <c r="EL542" s="160"/>
      <c r="EM542" s="160"/>
      <c r="EN542" s="160"/>
      <c r="EO542" s="160"/>
      <c r="EP542" s="160"/>
      <c r="EQ542" s="160"/>
      <c r="ER542" s="160"/>
      <c r="ES542" s="160"/>
      <c r="ET542" s="160"/>
      <c r="EU542" s="160"/>
      <c r="EV542" s="160"/>
      <c r="EW542" s="160"/>
      <c r="EX542" s="160"/>
      <c r="EY542" s="160"/>
      <c r="EZ542" s="160"/>
      <c r="FA542" s="160"/>
      <c r="FB542" s="160"/>
      <c r="FC542" s="160"/>
      <c r="FD542" s="160"/>
      <c r="FE542" s="160"/>
      <c r="FF542" s="160"/>
      <c r="FG542" s="160"/>
      <c r="FH542" s="160"/>
      <c r="FI542" s="160"/>
      <c r="FJ542" s="160"/>
      <c r="FK542" s="160"/>
      <c r="FL542" s="160"/>
      <c r="FM542" s="160"/>
      <c r="FN542" s="160"/>
      <c r="FO542" s="160"/>
      <c r="FP542" s="160"/>
      <c r="FQ542" s="160"/>
      <c r="FR542" s="160"/>
      <c r="FS542" s="160"/>
      <c r="FT542" s="160"/>
      <c r="FU542" s="160"/>
      <c r="FV542" s="160"/>
      <c r="FW542" s="160"/>
      <c r="FX542" s="160"/>
    </row>
    <row r="543" spans="1:180" ht="48.75" customHeight="1">
      <c r="A543" s="1227" t="s">
        <v>1633</v>
      </c>
      <c r="B543" s="188" t="s">
        <v>5550</v>
      </c>
      <c r="C543" s="685">
        <v>45146</v>
      </c>
      <c r="D543" s="190">
        <v>46996</v>
      </c>
      <c r="E543" s="190" t="str">
        <f t="shared" ref="E543:E548" ca="1" si="77">IF(D543&lt;=$T$2,"CADUCADO","VIGENTE")</f>
        <v>VIGENTE</v>
      </c>
      <c r="F543" s="190" t="str">
        <f t="shared" ref="F543:F548" ca="1" si="78">IF($T$2&gt;=(EDATE(D543,-4)),"ALERTA","OK")</f>
        <v>OK</v>
      </c>
      <c r="G543" s="188" t="s">
        <v>1305</v>
      </c>
      <c r="H543" s="686" t="s">
        <v>5547</v>
      </c>
      <c r="I543" s="686" t="s">
        <v>5548</v>
      </c>
      <c r="J543" s="191" t="s">
        <v>5545</v>
      </c>
      <c r="K543" s="998" t="s">
        <v>5549</v>
      </c>
      <c r="L543" s="160"/>
      <c r="M543" s="160"/>
      <c r="N543" s="160"/>
      <c r="O543" s="160"/>
      <c r="P543" s="160"/>
      <c r="Q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c r="DT543" s="160"/>
      <c r="DU543" s="160"/>
      <c r="DV543" s="160"/>
      <c r="DW543" s="160"/>
      <c r="DX543" s="160"/>
      <c r="DY543" s="160"/>
      <c r="DZ543" s="160"/>
      <c r="EA543" s="160"/>
      <c r="EB543" s="160"/>
      <c r="EC543" s="160"/>
      <c r="ED543" s="160"/>
      <c r="EE543" s="160"/>
      <c r="EF543" s="160"/>
      <c r="EG543" s="160"/>
      <c r="EH543" s="160"/>
      <c r="EI543" s="160"/>
      <c r="EJ543" s="160"/>
      <c r="EK543" s="160"/>
      <c r="EL543" s="160"/>
      <c r="EM543" s="160"/>
      <c r="EN543" s="160"/>
      <c r="EO543" s="160"/>
      <c r="EP543" s="160"/>
      <c r="EQ543" s="160"/>
      <c r="ER543" s="160"/>
      <c r="ES543" s="160"/>
      <c r="ET543" s="160"/>
      <c r="EU543" s="160"/>
      <c r="EV543" s="160"/>
      <c r="EW543" s="160"/>
      <c r="EX543" s="160"/>
      <c r="EY543" s="160"/>
      <c r="EZ543" s="160"/>
      <c r="FA543" s="160"/>
      <c r="FB543" s="160"/>
      <c r="FC543" s="160"/>
      <c r="FD543" s="160"/>
      <c r="FE543" s="160"/>
      <c r="FF543" s="160"/>
      <c r="FG543" s="160"/>
      <c r="FH543" s="160"/>
      <c r="FI543" s="160"/>
      <c r="FJ543" s="160"/>
      <c r="FK543" s="160"/>
      <c r="FL543" s="160"/>
      <c r="FM543" s="160"/>
      <c r="FN543" s="160"/>
      <c r="FO543" s="160"/>
      <c r="FP543" s="160"/>
      <c r="FQ543" s="160"/>
      <c r="FR543" s="160"/>
      <c r="FS543" s="160"/>
      <c r="FT543" s="160"/>
      <c r="FU543" s="160"/>
      <c r="FV543" s="160"/>
      <c r="FW543" s="160"/>
      <c r="FX543" s="160"/>
    </row>
    <row r="544" spans="1:180" ht="35.25" customHeight="1">
      <c r="A544" s="1227" t="s">
        <v>1633</v>
      </c>
      <c r="B544" s="188" t="s">
        <v>5541</v>
      </c>
      <c r="C544" s="685">
        <v>45146</v>
      </c>
      <c r="D544" s="190">
        <v>46996</v>
      </c>
      <c r="E544" s="190" t="str">
        <f t="shared" ca="1" si="77"/>
        <v>VIGENTE</v>
      </c>
      <c r="F544" s="190" t="str">
        <f t="shared" ca="1" si="78"/>
        <v>OK</v>
      </c>
      <c r="G544" s="188" t="s">
        <v>1305</v>
      </c>
      <c r="H544" s="686" t="s">
        <v>5539</v>
      </c>
      <c r="I544" s="686" t="s">
        <v>5540</v>
      </c>
      <c r="J544" s="191"/>
      <c r="K544" s="998"/>
      <c r="L544" s="160"/>
      <c r="M544" s="160"/>
      <c r="N544" s="160"/>
      <c r="O544" s="160"/>
      <c r="P544" s="160"/>
      <c r="Q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c r="DT544" s="160"/>
      <c r="DU544" s="160"/>
      <c r="DV544" s="160"/>
      <c r="DW544" s="160"/>
      <c r="DX544" s="160"/>
      <c r="DY544" s="160"/>
      <c r="DZ544" s="160"/>
      <c r="EA544" s="160"/>
      <c r="EB544" s="160"/>
      <c r="EC544" s="160"/>
      <c r="ED544" s="160"/>
      <c r="EE544" s="160"/>
      <c r="EF544" s="160"/>
      <c r="EG544" s="160"/>
      <c r="EH544" s="160"/>
      <c r="EI544" s="160"/>
      <c r="EJ544" s="160"/>
      <c r="EK544" s="160"/>
      <c r="EL544" s="160"/>
      <c r="EM544" s="160"/>
      <c r="EN544" s="160"/>
      <c r="EO544" s="160"/>
      <c r="EP544" s="160"/>
      <c r="EQ544" s="160"/>
      <c r="ER544" s="160"/>
      <c r="ES544" s="160"/>
      <c r="ET544" s="160"/>
      <c r="EU544" s="160"/>
      <c r="EV544" s="160"/>
      <c r="EW544" s="160"/>
      <c r="EX544" s="160"/>
      <c r="EY544" s="160"/>
      <c r="EZ544" s="160"/>
      <c r="FA544" s="160"/>
      <c r="FB544" s="160"/>
      <c r="FC544" s="160"/>
      <c r="FD544" s="160"/>
      <c r="FE544" s="160"/>
      <c r="FF544" s="160"/>
      <c r="FG544" s="160"/>
      <c r="FH544" s="160"/>
      <c r="FI544" s="160"/>
      <c r="FJ544" s="160"/>
      <c r="FK544" s="160"/>
      <c r="FL544" s="160"/>
      <c r="FM544" s="160"/>
      <c r="FN544" s="160"/>
      <c r="FO544" s="160"/>
      <c r="FP544" s="160"/>
      <c r="FQ544" s="160"/>
      <c r="FR544" s="160"/>
      <c r="FS544" s="160"/>
      <c r="FT544" s="160"/>
      <c r="FU544" s="160"/>
      <c r="FV544" s="160"/>
      <c r="FW544" s="160"/>
      <c r="FX544" s="160"/>
    </row>
    <row r="545" spans="1:180" ht="35.25" customHeight="1">
      <c r="A545" s="2077" t="s">
        <v>1633</v>
      </c>
      <c r="B545" s="188" t="s">
        <v>5559</v>
      </c>
      <c r="C545" s="1988">
        <v>45146</v>
      </c>
      <c r="D545" s="1989">
        <v>45169</v>
      </c>
      <c r="E545" s="1989" t="str">
        <f t="shared" ca="1" si="77"/>
        <v>CADUCADO</v>
      </c>
      <c r="F545" s="1989" t="str">
        <f t="shared" ca="1" si="78"/>
        <v>ALERTA</v>
      </c>
      <c r="G545" s="2078" t="s">
        <v>1305</v>
      </c>
      <c r="H545" s="686" t="s">
        <v>5560</v>
      </c>
      <c r="I545" s="686" t="s">
        <v>5561</v>
      </c>
      <c r="J545" s="2080" t="s">
        <v>5545</v>
      </c>
      <c r="K545" s="998" t="s">
        <v>5562</v>
      </c>
      <c r="L545" s="160"/>
      <c r="M545" s="160"/>
      <c r="N545" s="160"/>
      <c r="O545" s="160"/>
      <c r="P545" s="160"/>
      <c r="Q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c r="DT545" s="160"/>
      <c r="DU545" s="160"/>
      <c r="DV545" s="160"/>
      <c r="DW545" s="160"/>
      <c r="DX545" s="160"/>
      <c r="DY545" s="160"/>
      <c r="DZ545" s="160"/>
      <c r="EA545" s="160"/>
      <c r="EB545" s="160"/>
      <c r="EC545" s="160"/>
      <c r="ED545" s="160"/>
      <c r="EE545" s="160"/>
      <c r="EF545" s="160"/>
      <c r="EG545" s="160"/>
      <c r="EH545" s="160"/>
      <c r="EI545" s="160"/>
      <c r="EJ545" s="160"/>
      <c r="EK545" s="160"/>
      <c r="EL545" s="160"/>
      <c r="EM545" s="160"/>
      <c r="EN545" s="160"/>
      <c r="EO545" s="160"/>
      <c r="EP545" s="160"/>
      <c r="EQ545" s="160"/>
      <c r="ER545" s="160"/>
      <c r="ES545" s="160"/>
      <c r="ET545" s="160"/>
      <c r="EU545" s="160"/>
      <c r="EV545" s="160"/>
      <c r="EW545" s="160"/>
      <c r="EX545" s="160"/>
      <c r="EY545" s="160"/>
      <c r="EZ545" s="160"/>
      <c r="FA545" s="160"/>
      <c r="FB545" s="160"/>
      <c r="FC545" s="160"/>
      <c r="FD545" s="160"/>
      <c r="FE545" s="160"/>
      <c r="FF545" s="160"/>
      <c r="FG545" s="160"/>
      <c r="FH545" s="160"/>
      <c r="FI545" s="160"/>
      <c r="FJ545" s="160"/>
      <c r="FK545" s="160"/>
      <c r="FL545" s="160"/>
      <c r="FM545" s="160"/>
      <c r="FN545" s="160"/>
      <c r="FO545" s="160"/>
      <c r="FP545" s="160"/>
      <c r="FQ545" s="160"/>
      <c r="FR545" s="160"/>
      <c r="FS545" s="160"/>
      <c r="FT545" s="160"/>
      <c r="FU545" s="160"/>
      <c r="FV545" s="160"/>
      <c r="FW545" s="160"/>
      <c r="FX545" s="160"/>
    </row>
    <row r="546" spans="1:180" ht="45" customHeight="1">
      <c r="A546" s="2077" t="s">
        <v>1633</v>
      </c>
      <c r="B546" s="188" t="s">
        <v>5555</v>
      </c>
      <c r="C546" s="1988">
        <v>45146</v>
      </c>
      <c r="D546" s="1989">
        <v>45169</v>
      </c>
      <c r="E546" s="1989" t="str">
        <f t="shared" ca="1" si="77"/>
        <v>CADUCADO</v>
      </c>
      <c r="F546" s="1989" t="str">
        <f t="shared" ca="1" si="78"/>
        <v>ALERTA</v>
      </c>
      <c r="G546" s="2078" t="s">
        <v>1305</v>
      </c>
      <c r="H546" s="686" t="s">
        <v>5556</v>
      </c>
      <c r="I546" s="686" t="s">
        <v>5557</v>
      </c>
      <c r="J546" s="191" t="s">
        <v>5396</v>
      </c>
      <c r="K546" s="998" t="s">
        <v>5558</v>
      </c>
      <c r="L546" s="160"/>
      <c r="M546" s="160"/>
      <c r="N546" s="160"/>
      <c r="O546" s="160"/>
      <c r="P546" s="160"/>
      <c r="Q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c r="DR546" s="160"/>
      <c r="DS546" s="160"/>
      <c r="DT546" s="160"/>
      <c r="DU546" s="160"/>
      <c r="DV546" s="160"/>
      <c r="DW546" s="160"/>
      <c r="DX546" s="160"/>
      <c r="DY546" s="160"/>
      <c r="DZ546" s="160"/>
      <c r="EA546" s="160"/>
      <c r="EB546" s="160"/>
      <c r="EC546" s="160"/>
      <c r="ED546" s="160"/>
      <c r="EE546" s="160"/>
      <c r="EF546" s="160"/>
      <c r="EG546" s="160"/>
      <c r="EH546" s="160"/>
      <c r="EI546" s="160"/>
      <c r="EJ546" s="160"/>
      <c r="EK546" s="160"/>
      <c r="EL546" s="160"/>
      <c r="EM546" s="160"/>
      <c r="EN546" s="160"/>
      <c r="EO546" s="160"/>
      <c r="EP546" s="160"/>
      <c r="EQ546" s="160"/>
      <c r="ER546" s="160"/>
      <c r="ES546" s="160"/>
      <c r="ET546" s="160"/>
      <c r="EU546" s="160"/>
      <c r="EV546" s="160"/>
      <c r="EW546" s="160"/>
      <c r="EX546" s="160"/>
      <c r="EY546" s="160"/>
      <c r="EZ546" s="160"/>
      <c r="FA546" s="160"/>
      <c r="FB546" s="160"/>
      <c r="FC546" s="160"/>
      <c r="FD546" s="160"/>
      <c r="FE546" s="160"/>
      <c r="FF546" s="160"/>
      <c r="FG546" s="160"/>
      <c r="FH546" s="160"/>
      <c r="FI546" s="160"/>
      <c r="FJ546" s="160"/>
      <c r="FK546" s="160"/>
      <c r="FL546" s="160"/>
      <c r="FM546" s="160"/>
      <c r="FN546" s="160"/>
      <c r="FO546" s="160"/>
      <c r="FP546" s="160"/>
      <c r="FQ546" s="160"/>
      <c r="FR546" s="160"/>
      <c r="FS546" s="160"/>
      <c r="FT546" s="160"/>
      <c r="FU546" s="160"/>
      <c r="FV546" s="160"/>
      <c r="FW546" s="160"/>
      <c r="FX546" s="160"/>
    </row>
    <row r="547" spans="1:180" ht="39" customHeight="1">
      <c r="A547" s="2077" t="s">
        <v>1633</v>
      </c>
      <c r="B547" s="188" t="s">
        <v>5551</v>
      </c>
      <c r="C547" s="1988">
        <v>45146</v>
      </c>
      <c r="D547" s="1989">
        <v>45169</v>
      </c>
      <c r="E547" s="1989" t="str">
        <f t="shared" ca="1" si="77"/>
        <v>CADUCADO</v>
      </c>
      <c r="F547" s="1989" t="str">
        <f t="shared" ca="1" si="78"/>
        <v>ALERTA</v>
      </c>
      <c r="G547" s="2078" t="s">
        <v>1305</v>
      </c>
      <c r="H547" s="686" t="s">
        <v>5552</v>
      </c>
      <c r="I547" s="686" t="s">
        <v>5553</v>
      </c>
      <c r="J547" s="2080" t="s">
        <v>5545</v>
      </c>
      <c r="K547" s="998" t="s">
        <v>5554</v>
      </c>
      <c r="L547" s="160"/>
      <c r="M547" s="160"/>
      <c r="N547" s="160"/>
      <c r="O547" s="160"/>
      <c r="P547" s="160"/>
      <c r="Q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c r="DR547" s="160"/>
      <c r="DS547" s="160"/>
      <c r="DT547" s="160"/>
      <c r="DU547" s="160"/>
      <c r="DV547" s="160"/>
      <c r="DW547" s="160"/>
      <c r="DX547" s="160"/>
      <c r="DY547" s="160"/>
      <c r="DZ547" s="160"/>
      <c r="EA547" s="160"/>
      <c r="EB547" s="160"/>
      <c r="EC547" s="160"/>
      <c r="ED547" s="160"/>
      <c r="EE547" s="160"/>
      <c r="EF547" s="160"/>
      <c r="EG547" s="160"/>
      <c r="EH547" s="160"/>
      <c r="EI547" s="160"/>
      <c r="EJ547" s="160"/>
      <c r="EK547" s="160"/>
      <c r="EL547" s="160"/>
      <c r="EM547" s="160"/>
      <c r="EN547" s="160"/>
      <c r="EO547" s="160"/>
      <c r="EP547" s="160"/>
      <c r="EQ547" s="160"/>
      <c r="ER547" s="160"/>
      <c r="ES547" s="160"/>
      <c r="ET547" s="160"/>
      <c r="EU547" s="160"/>
      <c r="EV547" s="160"/>
      <c r="EW547" s="160"/>
      <c r="EX547" s="160"/>
      <c r="EY547" s="160"/>
      <c r="EZ547" s="160"/>
      <c r="FA547" s="160"/>
      <c r="FB547" s="160"/>
      <c r="FC547" s="160"/>
      <c r="FD547" s="160"/>
      <c r="FE547" s="160"/>
      <c r="FF547" s="160"/>
      <c r="FG547" s="160"/>
      <c r="FH547" s="160"/>
      <c r="FI547" s="160"/>
      <c r="FJ547" s="160"/>
      <c r="FK547" s="160"/>
      <c r="FL547" s="160"/>
      <c r="FM547" s="160"/>
      <c r="FN547" s="160"/>
      <c r="FO547" s="160"/>
      <c r="FP547" s="160"/>
      <c r="FQ547" s="160"/>
      <c r="FR547" s="160"/>
      <c r="FS547" s="160"/>
      <c r="FT547" s="160"/>
      <c r="FU547" s="160"/>
      <c r="FV547" s="160"/>
      <c r="FW547" s="160"/>
      <c r="FX547" s="160"/>
    </row>
    <row r="548" spans="1:180" ht="52.5" customHeight="1">
      <c r="A548" s="2077" t="s">
        <v>1633</v>
      </c>
      <c r="B548" s="2078" t="s">
        <v>5542</v>
      </c>
      <c r="C548" s="1988">
        <v>45146</v>
      </c>
      <c r="D548" s="1989">
        <v>45169</v>
      </c>
      <c r="E548" s="1989" t="str">
        <f t="shared" ca="1" si="77"/>
        <v>CADUCADO</v>
      </c>
      <c r="F548" s="1989" t="str">
        <f t="shared" ca="1" si="78"/>
        <v>ALERTA</v>
      </c>
      <c r="G548" s="2078" t="s">
        <v>1305</v>
      </c>
      <c r="H548" s="1990" t="s">
        <v>5543</v>
      </c>
      <c r="I548" s="1990" t="s">
        <v>5544</v>
      </c>
      <c r="J548" s="2080" t="s">
        <v>5545</v>
      </c>
      <c r="K548" s="2081" t="s">
        <v>5546</v>
      </c>
      <c r="L548" s="160"/>
      <c r="M548" s="160"/>
      <c r="N548" s="160"/>
      <c r="O548" s="160"/>
      <c r="P548" s="160"/>
      <c r="Q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c r="DR548" s="160"/>
      <c r="DS548" s="160"/>
      <c r="DT548" s="160"/>
      <c r="DU548" s="160"/>
      <c r="DV548" s="160"/>
      <c r="DW548" s="160"/>
      <c r="DX548" s="160"/>
      <c r="DY548" s="160"/>
      <c r="DZ548" s="160"/>
      <c r="EA548" s="160"/>
      <c r="EB548" s="160"/>
      <c r="EC548" s="160"/>
      <c r="ED548" s="160"/>
      <c r="EE548" s="160"/>
      <c r="EF548" s="160"/>
      <c r="EG548" s="160"/>
      <c r="EH548" s="160"/>
      <c r="EI548" s="160"/>
      <c r="EJ548" s="160"/>
      <c r="EK548" s="160"/>
      <c r="EL548" s="160"/>
      <c r="EM548" s="160"/>
      <c r="EN548" s="160"/>
      <c r="EO548" s="160"/>
      <c r="EP548" s="160"/>
      <c r="EQ548" s="160"/>
      <c r="ER548" s="160"/>
      <c r="ES548" s="160"/>
      <c r="ET548" s="160"/>
      <c r="EU548" s="160"/>
      <c r="EV548" s="160"/>
      <c r="EW548" s="160"/>
      <c r="EX548" s="160"/>
      <c r="EY548" s="160"/>
      <c r="EZ548" s="160"/>
      <c r="FA548" s="160"/>
      <c r="FB548" s="160"/>
      <c r="FC548" s="160"/>
      <c r="FD548" s="160"/>
      <c r="FE548" s="160"/>
      <c r="FF548" s="160"/>
      <c r="FG548" s="160"/>
      <c r="FH548" s="160"/>
      <c r="FI548" s="160"/>
      <c r="FJ548" s="160"/>
      <c r="FK548" s="160"/>
      <c r="FL548" s="160"/>
      <c r="FM548" s="160"/>
      <c r="FN548" s="160"/>
      <c r="FO548" s="160"/>
      <c r="FP548" s="160"/>
      <c r="FQ548" s="160"/>
      <c r="FR548" s="160"/>
      <c r="FS548" s="160"/>
      <c r="FT548" s="160"/>
      <c r="FU548" s="160"/>
      <c r="FV548" s="160"/>
      <c r="FW548" s="160"/>
      <c r="FX548" s="160"/>
    </row>
    <row r="549" spans="1:180" ht="33" customHeight="1">
      <c r="A549" s="1448" t="s">
        <v>1635</v>
      </c>
      <c r="B549" s="1171" t="s">
        <v>5497</v>
      </c>
      <c r="C549" s="1449">
        <v>45169</v>
      </c>
      <c r="D549" s="1428">
        <v>46996</v>
      </c>
      <c r="E549" s="1428"/>
      <c r="F549" s="1428"/>
      <c r="G549" s="1171" t="s">
        <v>1304</v>
      </c>
      <c r="H549" s="1450" t="s">
        <v>5495</v>
      </c>
      <c r="I549" s="1450" t="s">
        <v>5496</v>
      </c>
      <c r="J549" s="1175"/>
      <c r="K549" s="1451"/>
    </row>
    <row r="550" spans="1:180" ht="60">
      <c r="A550" s="1227" t="s">
        <v>1634</v>
      </c>
      <c r="B550" s="188" t="s">
        <v>5505</v>
      </c>
      <c r="C550" s="685">
        <v>45169</v>
      </c>
      <c r="D550" s="190">
        <v>46996</v>
      </c>
      <c r="E550" s="190"/>
      <c r="F550" s="190"/>
      <c r="G550" s="188" t="s">
        <v>1304</v>
      </c>
      <c r="H550" s="108" t="s">
        <v>5498</v>
      </c>
      <c r="I550" s="686" t="s">
        <v>5512</v>
      </c>
      <c r="J550" s="188" t="s">
        <v>5526</v>
      </c>
      <c r="K550" s="2040" t="s">
        <v>5519</v>
      </c>
    </row>
    <row r="551" spans="1:180" ht="75">
      <c r="A551" s="1227" t="s">
        <v>1634</v>
      </c>
      <c r="B551" s="188" t="s">
        <v>5506</v>
      </c>
      <c r="C551" s="685">
        <v>45169</v>
      </c>
      <c r="D551" s="190">
        <v>46996</v>
      </c>
      <c r="E551" s="190"/>
      <c r="F551" s="190"/>
      <c r="G551" s="188" t="s">
        <v>1304</v>
      </c>
      <c r="H551" s="686" t="s">
        <v>5499</v>
      </c>
      <c r="I551" s="2031" t="s">
        <v>5513</v>
      </c>
      <c r="J551" s="188" t="s">
        <v>5527</v>
      </c>
      <c r="K551" s="998" t="s">
        <v>5520</v>
      </c>
    </row>
    <row r="552" spans="1:180" ht="75">
      <c r="A552" s="1227" t="s">
        <v>1634</v>
      </c>
      <c r="B552" s="188" t="s">
        <v>5507</v>
      </c>
      <c r="C552" s="685">
        <v>45169</v>
      </c>
      <c r="D552" s="190">
        <v>46996</v>
      </c>
      <c r="E552" s="190"/>
      <c r="F552" s="190"/>
      <c r="G552" s="188" t="s">
        <v>1304</v>
      </c>
      <c r="H552" s="686" t="s">
        <v>5500</v>
      </c>
      <c r="I552" s="2031" t="s">
        <v>5514</v>
      </c>
      <c r="J552" s="188" t="s">
        <v>5528</v>
      </c>
      <c r="K552" s="2040" t="s">
        <v>5521</v>
      </c>
    </row>
    <row r="553" spans="1:180" ht="60">
      <c r="A553" s="1227" t="s">
        <v>1634</v>
      </c>
      <c r="B553" s="188" t="s">
        <v>5508</v>
      </c>
      <c r="C553" s="685">
        <v>45169</v>
      </c>
      <c r="D553" s="190">
        <v>46996</v>
      </c>
      <c r="E553" s="190"/>
      <c r="F553" s="190"/>
      <c r="G553" s="188" t="s">
        <v>1304</v>
      </c>
      <c r="H553" s="686" t="s">
        <v>5501</v>
      </c>
      <c r="I553" s="686" t="s">
        <v>5515</v>
      </c>
      <c r="J553" s="188" t="s">
        <v>5528</v>
      </c>
      <c r="K553" s="2040" t="s">
        <v>5522</v>
      </c>
    </row>
    <row r="554" spans="1:180" ht="45">
      <c r="A554" s="1227" t="s">
        <v>1634</v>
      </c>
      <c r="B554" s="188" t="s">
        <v>5509</v>
      </c>
      <c r="C554" s="685">
        <v>45169</v>
      </c>
      <c r="D554" s="190">
        <v>46996</v>
      </c>
      <c r="E554" s="190"/>
      <c r="F554" s="190"/>
      <c r="G554" s="188" t="s">
        <v>1304</v>
      </c>
      <c r="H554" s="686" t="s">
        <v>5502</v>
      </c>
      <c r="I554" s="686" t="s">
        <v>5516</v>
      </c>
      <c r="J554" s="188" t="s">
        <v>4368</v>
      </c>
      <c r="K554" s="998" t="s">
        <v>5523</v>
      </c>
    </row>
    <row r="555" spans="1:180" ht="45">
      <c r="A555" s="1227" t="s">
        <v>1634</v>
      </c>
      <c r="B555" s="188" t="s">
        <v>5510</v>
      </c>
      <c r="C555" s="685">
        <v>45169</v>
      </c>
      <c r="D555" s="190">
        <v>46996</v>
      </c>
      <c r="E555" s="190"/>
      <c r="F555" s="190"/>
      <c r="G555" s="188" t="s">
        <v>1304</v>
      </c>
      <c r="H555" s="686" t="s">
        <v>5503</v>
      </c>
      <c r="I555" s="686" t="s">
        <v>5517</v>
      </c>
      <c r="J555" s="188" t="s">
        <v>4368</v>
      </c>
      <c r="K555" s="998" t="s">
        <v>5524</v>
      </c>
    </row>
    <row r="556" spans="1:180" ht="30">
      <c r="A556" s="1227" t="s">
        <v>1634</v>
      </c>
      <c r="B556" s="188" t="s">
        <v>5511</v>
      </c>
      <c r="C556" s="685">
        <v>45169</v>
      </c>
      <c r="D556" s="190">
        <v>46996</v>
      </c>
      <c r="E556" s="190"/>
      <c r="F556" s="190"/>
      <c r="G556" s="188" t="s">
        <v>1304</v>
      </c>
      <c r="H556" s="686" t="s">
        <v>5504</v>
      </c>
      <c r="I556" s="686" t="s">
        <v>5518</v>
      </c>
      <c r="J556" s="188" t="s">
        <v>5529</v>
      </c>
      <c r="K556" s="998" t="s">
        <v>5525</v>
      </c>
    </row>
    <row r="557" spans="1:180" ht="55.5" customHeight="1">
      <c r="A557" s="1227" t="s">
        <v>1633</v>
      </c>
      <c r="B557" s="188" t="s">
        <v>5569</v>
      </c>
      <c r="C557" s="1988">
        <v>45222</v>
      </c>
      <c r="D557" s="1989">
        <v>47057</v>
      </c>
      <c r="E557" s="1989" t="str">
        <f t="shared" ref="E557:E563" ca="1" si="79">IF(D557&lt;=$T$2,"CADUCADO","VIGENTE")</f>
        <v>VIGENTE</v>
      </c>
      <c r="F557" s="1989" t="str">
        <f t="shared" ref="F557:F563" ca="1" si="80">IF($T$2&gt;=(EDATE(D557,-4)),"ALERTA","OK")</f>
        <v>OK</v>
      </c>
      <c r="G557" s="188" t="s">
        <v>1306</v>
      </c>
      <c r="H557" s="1990" t="s">
        <v>5567</v>
      </c>
      <c r="I557" s="1990" t="s">
        <v>5568</v>
      </c>
      <c r="J557" s="2078" t="s">
        <v>5571</v>
      </c>
      <c r="K557" s="998" t="s">
        <v>5570</v>
      </c>
    </row>
    <row r="558" spans="1:180" ht="55.5" customHeight="1">
      <c r="A558" s="1227" t="s">
        <v>1633</v>
      </c>
      <c r="B558" s="188" t="s">
        <v>5634</v>
      </c>
      <c r="C558" s="1988">
        <v>45264</v>
      </c>
      <c r="D558" s="1989">
        <v>47118</v>
      </c>
      <c r="E558" s="190" t="str">
        <f t="shared" ca="1" si="79"/>
        <v>VIGENTE</v>
      </c>
      <c r="F558" s="190" t="str">
        <f t="shared" ca="1" si="80"/>
        <v>OK</v>
      </c>
      <c r="G558" s="188" t="s">
        <v>1305</v>
      </c>
      <c r="H558" s="686" t="s">
        <v>5635</v>
      </c>
      <c r="I558" s="686" t="s">
        <v>5636</v>
      </c>
      <c r="J558" s="188" t="s">
        <v>5637</v>
      </c>
      <c r="K558" s="998" t="s">
        <v>5638</v>
      </c>
    </row>
    <row r="559" spans="1:180" ht="55.5" customHeight="1">
      <c r="A559" s="1227" t="s">
        <v>1633</v>
      </c>
      <c r="B559" s="188" t="s">
        <v>5629</v>
      </c>
      <c r="C559" s="1988">
        <v>45264</v>
      </c>
      <c r="D559" s="1989">
        <v>47118</v>
      </c>
      <c r="E559" s="190" t="str">
        <f t="shared" ca="1" si="79"/>
        <v>VIGENTE</v>
      </c>
      <c r="F559" s="190" t="str">
        <f t="shared" ca="1" si="80"/>
        <v>OK</v>
      </c>
      <c r="G559" s="188" t="s">
        <v>1306</v>
      </c>
      <c r="H559" s="686" t="s">
        <v>5630</v>
      </c>
      <c r="I559" s="686" t="s">
        <v>5631</v>
      </c>
      <c r="J559" s="188" t="s">
        <v>5632</v>
      </c>
      <c r="K559" s="998" t="s">
        <v>5633</v>
      </c>
    </row>
    <row r="560" spans="1:180" ht="45">
      <c r="A560" s="2083" t="s">
        <v>1642</v>
      </c>
      <c r="B560" s="2084" t="s">
        <v>5624</v>
      </c>
      <c r="C560" s="2085">
        <v>45264</v>
      </c>
      <c r="D560" s="2079">
        <v>47118</v>
      </c>
      <c r="E560" s="2079" t="str">
        <f t="shared" ca="1" si="79"/>
        <v>VIGENTE</v>
      </c>
      <c r="F560" s="2079" t="str">
        <f t="shared" ca="1" si="80"/>
        <v>OK</v>
      </c>
      <c r="G560" s="2084" t="s">
        <v>1305</v>
      </c>
      <c r="H560" s="2086" t="s">
        <v>5625</v>
      </c>
      <c r="I560" s="2086" t="s">
        <v>5626</v>
      </c>
      <c r="J560" s="1202" t="s">
        <v>5627</v>
      </c>
      <c r="K560" s="1072" t="s">
        <v>5628</v>
      </c>
    </row>
    <row r="561" spans="1:14" ht="45">
      <c r="A561" s="1228" t="s">
        <v>1642</v>
      </c>
      <c r="B561" s="687" t="s">
        <v>5667</v>
      </c>
      <c r="C561" s="2085">
        <v>45351</v>
      </c>
      <c r="D561" s="2079">
        <v>47177</v>
      </c>
      <c r="E561" s="2079" t="str">
        <f t="shared" ca="1" si="79"/>
        <v>VIGENTE</v>
      </c>
      <c r="F561" s="2079" t="str">
        <f t="shared" ca="1" si="80"/>
        <v>OK</v>
      </c>
      <c r="G561" s="687" t="s">
        <v>1305</v>
      </c>
      <c r="H561" s="2086" t="s">
        <v>5668</v>
      </c>
      <c r="I561" s="2086" t="s">
        <v>5669</v>
      </c>
      <c r="J561" s="1202" t="s">
        <v>5670</v>
      </c>
      <c r="K561" s="1072" t="s">
        <v>5671</v>
      </c>
    </row>
    <row r="562" spans="1:14" s="156" customFormat="1" ht="60">
      <c r="A562" s="2096" t="s">
        <v>1633</v>
      </c>
      <c r="B562" s="2097" t="s">
        <v>5696</v>
      </c>
      <c r="C562" s="2098">
        <v>45398</v>
      </c>
      <c r="D562" s="2099">
        <v>47238</v>
      </c>
      <c r="E562" s="2099" t="str">
        <f t="shared" ca="1" si="79"/>
        <v>VIGENTE</v>
      </c>
      <c r="F562" s="2099" t="str">
        <f t="shared" ca="1" si="80"/>
        <v>OK</v>
      </c>
      <c r="G562" s="2097" t="s">
        <v>1306</v>
      </c>
      <c r="H562" s="2100" t="s">
        <v>5697</v>
      </c>
      <c r="I562" s="2100" t="s">
        <v>5698</v>
      </c>
      <c r="J562" s="2101" t="s">
        <v>5699</v>
      </c>
      <c r="K562" s="2102" t="s">
        <v>5700</v>
      </c>
      <c r="L562" s="168"/>
      <c r="M562" s="168"/>
      <c r="N562" s="168"/>
    </row>
    <row r="563" spans="1:14" ht="60">
      <c r="A563" s="2096" t="s">
        <v>1633</v>
      </c>
      <c r="B563" s="188" t="s">
        <v>5701</v>
      </c>
      <c r="C563" s="2098">
        <v>45400</v>
      </c>
      <c r="D563" s="2099">
        <v>47238</v>
      </c>
      <c r="E563" s="2099" t="str">
        <f t="shared" ca="1" si="79"/>
        <v>VIGENTE</v>
      </c>
      <c r="F563" s="2099" t="str">
        <f t="shared" ca="1" si="80"/>
        <v>OK</v>
      </c>
      <c r="G563" s="2097" t="s">
        <v>1306</v>
      </c>
      <c r="H563" s="686" t="s">
        <v>5702</v>
      </c>
      <c r="I563" s="686" t="s">
        <v>5703</v>
      </c>
      <c r="J563" s="191" t="s">
        <v>5704</v>
      </c>
      <c r="K563" s="998" t="s">
        <v>5705</v>
      </c>
    </row>
    <row r="564" spans="1:14" ht="45">
      <c r="A564" s="1228" t="s">
        <v>1643</v>
      </c>
      <c r="B564" s="687" t="s">
        <v>5897</v>
      </c>
      <c r="C564" s="2221">
        <v>45609</v>
      </c>
      <c r="D564" s="689">
        <v>47452</v>
      </c>
      <c r="E564" s="689" t="str">
        <f t="shared" ref="E564:E575" ca="1" si="81">IF(D564&lt;=$T$2,"CADUCADO","VIGENTE")</f>
        <v>VIGENTE</v>
      </c>
      <c r="F564" s="689" t="str">
        <f t="shared" ref="F564:F575" ca="1" si="82">IF($T$2&gt;=(EDATE(D564,-4)),"ALERTA","OK")</f>
        <v>OK</v>
      </c>
      <c r="G564" s="687" t="s">
        <v>1305</v>
      </c>
      <c r="H564" s="2222" t="s">
        <v>5903</v>
      </c>
      <c r="I564" s="690" t="s">
        <v>5904</v>
      </c>
      <c r="J564" s="1202" t="s">
        <v>5901</v>
      </c>
      <c r="K564" s="1072" t="s">
        <v>5905</v>
      </c>
    </row>
    <row r="565" spans="1:14" ht="45">
      <c r="A565" s="1228" t="s">
        <v>1643</v>
      </c>
      <c r="B565" s="687" t="s">
        <v>5898</v>
      </c>
      <c r="C565" s="2221">
        <v>45609</v>
      </c>
      <c r="D565" s="689">
        <v>47452</v>
      </c>
      <c r="E565" s="689" t="str">
        <f t="shared" ca="1" si="81"/>
        <v>VIGENTE</v>
      </c>
      <c r="F565" s="689" t="str">
        <f t="shared" ca="1" si="82"/>
        <v>OK</v>
      </c>
      <c r="G565" s="687" t="s">
        <v>1306</v>
      </c>
      <c r="H565" s="690" t="s">
        <v>5899</v>
      </c>
      <c r="I565" s="690" t="s">
        <v>5900</v>
      </c>
      <c r="J565" s="1202" t="s">
        <v>5901</v>
      </c>
      <c r="K565" s="1072" t="s">
        <v>5902</v>
      </c>
    </row>
    <row r="566" spans="1:14" ht="45">
      <c r="A566" s="2226" t="s">
        <v>1643</v>
      </c>
      <c r="B566" s="2227" t="s">
        <v>5950</v>
      </c>
      <c r="C566" s="2228">
        <v>45656</v>
      </c>
      <c r="D566" s="2225">
        <v>47483</v>
      </c>
      <c r="E566" s="2225" t="str">
        <f t="shared" ca="1" si="81"/>
        <v>VIGENTE</v>
      </c>
      <c r="F566" s="2225" t="str">
        <f t="shared" ca="1" si="82"/>
        <v>OK</v>
      </c>
      <c r="G566" s="2227" t="s">
        <v>1306</v>
      </c>
      <c r="H566" s="2222" t="s">
        <v>5951</v>
      </c>
      <c r="I566" s="2222" t="s">
        <v>5952</v>
      </c>
      <c r="J566" s="2229" t="s">
        <v>5953</v>
      </c>
      <c r="K566" s="2230" t="s">
        <v>5954</v>
      </c>
    </row>
    <row r="567" spans="1:14" ht="30">
      <c r="A567" s="1227" t="s">
        <v>1633</v>
      </c>
      <c r="B567" s="188" t="s">
        <v>5961</v>
      </c>
      <c r="C567" s="685">
        <v>45639</v>
      </c>
      <c r="D567" s="190">
        <v>47483</v>
      </c>
      <c r="E567" s="2224" t="str">
        <f t="shared" ca="1" si="81"/>
        <v>VIGENTE</v>
      </c>
      <c r="F567" s="2224" t="str">
        <f t="shared" ca="1" si="82"/>
        <v>OK</v>
      </c>
      <c r="G567" s="188" t="s">
        <v>1305</v>
      </c>
      <c r="H567" s="686" t="s">
        <v>4139</v>
      </c>
      <c r="I567" s="2031" t="s">
        <v>5962</v>
      </c>
      <c r="J567" s="191" t="s">
        <v>5963</v>
      </c>
      <c r="K567" s="2040" t="s">
        <v>5964</v>
      </c>
    </row>
    <row r="568" spans="1:14" ht="30">
      <c r="A568" s="1227" t="s">
        <v>1633</v>
      </c>
      <c r="B568" s="188" t="s">
        <v>5981</v>
      </c>
      <c r="C568" s="2237">
        <v>45684</v>
      </c>
      <c r="D568" s="2238">
        <v>47514</v>
      </c>
      <c r="E568" s="2238" t="str">
        <f t="shared" ca="1" si="81"/>
        <v>VIGENTE</v>
      </c>
      <c r="F568" s="2238" t="str">
        <f t="shared" ca="1" si="82"/>
        <v>OK</v>
      </c>
      <c r="G568" s="188" t="s">
        <v>1305</v>
      </c>
      <c r="H568" s="2239" t="s">
        <v>5977</v>
      </c>
      <c r="I568" s="2239" t="s">
        <v>5978</v>
      </c>
      <c r="J568" s="2240" t="s">
        <v>5979</v>
      </c>
      <c r="K568" s="2241" t="s">
        <v>5980</v>
      </c>
    </row>
    <row r="569" spans="1:14" ht="30">
      <c r="A569" s="1227" t="s">
        <v>1633</v>
      </c>
      <c r="B569" s="188" t="s">
        <v>5985</v>
      </c>
      <c r="C569" s="2242">
        <v>45685</v>
      </c>
      <c r="D569" s="190">
        <v>47514</v>
      </c>
      <c r="E569" s="190" t="str">
        <f t="shared" ca="1" si="81"/>
        <v>VIGENTE</v>
      </c>
      <c r="F569" s="190" t="str">
        <f t="shared" ca="1" si="82"/>
        <v>OK</v>
      </c>
      <c r="G569" s="188" t="s">
        <v>1305</v>
      </c>
      <c r="H569" s="686" t="s">
        <v>5982</v>
      </c>
      <c r="I569" s="686" t="s">
        <v>5983</v>
      </c>
      <c r="J569" s="191" t="s">
        <v>93</v>
      </c>
      <c r="K569" s="998" t="s">
        <v>5984</v>
      </c>
    </row>
    <row r="570" spans="1:14" ht="45">
      <c r="A570" s="1227" t="s">
        <v>1633</v>
      </c>
      <c r="B570" s="188" t="s">
        <v>6004</v>
      </c>
      <c r="C570" s="2242">
        <v>45712</v>
      </c>
      <c r="D570" s="190">
        <v>47542</v>
      </c>
      <c r="E570" s="190" t="str">
        <f t="shared" ca="1" si="81"/>
        <v>VIGENTE</v>
      </c>
      <c r="F570" s="190" t="str">
        <f t="shared" ca="1" si="82"/>
        <v>OK</v>
      </c>
      <c r="G570" s="188" t="s">
        <v>1306</v>
      </c>
      <c r="H570" s="686" t="s">
        <v>6005</v>
      </c>
      <c r="I570" s="686" t="s">
        <v>6006</v>
      </c>
      <c r="J570" s="191" t="s">
        <v>3277</v>
      </c>
      <c r="K570" s="998" t="s">
        <v>6007</v>
      </c>
    </row>
    <row r="571" spans="1:14" ht="60">
      <c r="A571" s="1228" t="s">
        <v>1642</v>
      </c>
      <c r="B571" s="687" t="s">
        <v>6017</v>
      </c>
      <c r="C571" s="2221">
        <v>45729</v>
      </c>
      <c r="D571" s="689">
        <v>47573</v>
      </c>
      <c r="E571" s="689" t="str">
        <f t="shared" ca="1" si="81"/>
        <v>VIGENTE</v>
      </c>
      <c r="F571" s="689" t="str">
        <f t="shared" ca="1" si="82"/>
        <v>OK</v>
      </c>
      <c r="G571" s="687" t="s">
        <v>1305</v>
      </c>
      <c r="H571" s="690" t="s">
        <v>6018</v>
      </c>
      <c r="I571" s="690" t="s">
        <v>6019</v>
      </c>
      <c r="J571" s="1202" t="s">
        <v>6020</v>
      </c>
      <c r="K571" s="1072" t="s">
        <v>6021</v>
      </c>
    </row>
    <row r="572" spans="1:14" ht="45">
      <c r="A572" s="2366" t="s">
        <v>1633</v>
      </c>
      <c r="B572" s="2367" t="s">
        <v>6035</v>
      </c>
      <c r="C572" s="2237">
        <v>45797</v>
      </c>
      <c r="D572" s="2238">
        <v>47634</v>
      </c>
      <c r="E572" s="2238" t="str">
        <f ca="1">IF(D572&lt;=$T$2,"CADUCADO","VIGENTE")</f>
        <v>VIGENTE</v>
      </c>
      <c r="F572" s="2238" t="str">
        <f ca="1">IF($T$2&gt;=(EDATE(D572,-4)),"ALERTA","OK")</f>
        <v>OK</v>
      </c>
      <c r="G572" s="2367" t="s">
        <v>1305</v>
      </c>
      <c r="H572" s="2239" t="s">
        <v>6036</v>
      </c>
      <c r="I572" s="2239" t="s">
        <v>6037</v>
      </c>
      <c r="J572" s="2240" t="s">
        <v>761</v>
      </c>
      <c r="K572" s="998" t="s">
        <v>6038</v>
      </c>
    </row>
    <row r="573" spans="1:14" ht="60">
      <c r="A573" s="1227" t="s">
        <v>1633</v>
      </c>
      <c r="B573" s="188" t="s">
        <v>6039</v>
      </c>
      <c r="C573" s="2242">
        <v>45797</v>
      </c>
      <c r="D573" s="190">
        <v>47634</v>
      </c>
      <c r="E573" s="190" t="str">
        <f ca="1">IF(D573&lt;=$T$2,"CADUCADO","VIGENTE")</f>
        <v>VIGENTE</v>
      </c>
      <c r="F573" s="190" t="str">
        <f ca="1">IF($T$2&gt;=(EDATE(D573,-4)),"ALERTA","OK")</f>
        <v>OK</v>
      </c>
      <c r="G573" s="188" t="s">
        <v>1304</v>
      </c>
      <c r="H573" s="686" t="s">
        <v>6040</v>
      </c>
      <c r="I573" s="686" t="s">
        <v>6041</v>
      </c>
      <c r="J573" s="191" t="s">
        <v>6042</v>
      </c>
      <c r="K573" s="998" t="s">
        <v>6043</v>
      </c>
    </row>
    <row r="574" spans="1:14" ht="30">
      <c r="A574" s="1227" t="s">
        <v>1633</v>
      </c>
      <c r="B574" s="188" t="s">
        <v>6029</v>
      </c>
      <c r="C574" s="2237">
        <v>45797</v>
      </c>
      <c r="D574" s="2238">
        <v>47634</v>
      </c>
      <c r="E574" s="2238" t="str">
        <f ca="1">IF(D574&lt;=$T$2,"CADUCADO","VIGENTE")</f>
        <v>VIGENTE</v>
      </c>
      <c r="F574" s="2238" t="str">
        <f ca="1">IF($T$2&gt;=(EDATE(D574,-4)),"ALERTA","OK")</f>
        <v>OK</v>
      </c>
      <c r="G574" s="188" t="s">
        <v>1305</v>
      </c>
      <c r="H574" s="2239" t="s">
        <v>6027</v>
      </c>
      <c r="I574" s="2239" t="s">
        <v>6028</v>
      </c>
      <c r="J574" s="2240"/>
      <c r="K574" s="2241"/>
    </row>
    <row r="575" spans="1:14" ht="30">
      <c r="A575" s="1227" t="s">
        <v>1633</v>
      </c>
      <c r="B575" s="188" t="s">
        <v>6022</v>
      </c>
      <c r="C575" s="2242">
        <v>45797</v>
      </c>
      <c r="D575" s="190">
        <v>47634</v>
      </c>
      <c r="E575" s="190" t="str">
        <f t="shared" ca="1" si="81"/>
        <v>VIGENTE</v>
      </c>
      <c r="F575" s="190" t="str">
        <f t="shared" ca="1" si="82"/>
        <v>OK</v>
      </c>
      <c r="G575" s="188" t="s">
        <v>1305</v>
      </c>
      <c r="H575" s="686" t="s">
        <v>6023</v>
      </c>
      <c r="I575" s="686" t="s">
        <v>6024</v>
      </c>
      <c r="J575" s="191" t="s">
        <v>6025</v>
      </c>
      <c r="K575" s="998" t="s">
        <v>6026</v>
      </c>
    </row>
    <row r="576" spans="1:14">
      <c r="A576" s="1227"/>
      <c r="B576" s="188"/>
      <c r="C576" s="685"/>
      <c r="D576" s="190"/>
      <c r="E576" s="2224"/>
      <c r="F576" s="2224"/>
      <c r="G576" s="188"/>
      <c r="H576" s="686"/>
      <c r="I576" s="2031"/>
      <c r="J576" s="191"/>
      <c r="K576" s="2040"/>
    </row>
    <row r="577" spans="1:11">
      <c r="A577" s="168"/>
      <c r="B577" s="443"/>
      <c r="C577" s="444"/>
      <c r="D577" s="445"/>
      <c r="E577" s="445"/>
      <c r="F577" s="445"/>
      <c r="G577" s="443"/>
      <c r="H577" s="447"/>
      <c r="I577" s="447"/>
      <c r="J577" s="443"/>
      <c r="K577" s="448"/>
    </row>
    <row r="578" spans="1:11">
      <c r="A578" s="168"/>
      <c r="B578" s="443"/>
      <c r="C578" s="444"/>
      <c r="D578" s="1070"/>
      <c r="E578" s="1134"/>
      <c r="F578" s="1134"/>
      <c r="G578" s="443"/>
      <c r="H578" s="447"/>
      <c r="I578" s="447"/>
      <c r="J578" s="441"/>
      <c r="K578" s="448"/>
    </row>
    <row r="579" spans="1:11">
      <c r="A579" s="2305" t="s">
        <v>2240</v>
      </c>
      <c r="B579" s="2306"/>
      <c r="C579" s="444"/>
      <c r="D579" s="445"/>
      <c r="E579" s="909">
        <f ca="1">COUNTIF(E21:E80,"CADUCADO")</f>
        <v>31</v>
      </c>
      <c r="F579" s="445"/>
      <c r="G579" s="443"/>
      <c r="H579" s="447"/>
      <c r="I579" s="447"/>
      <c r="K579" s="448"/>
    </row>
    <row r="580" spans="1:11">
      <c r="A580" s="168"/>
      <c r="B580" s="168"/>
      <c r="C580" s="168"/>
      <c r="D580" s="168"/>
      <c r="E580" s="168"/>
      <c r="F580" s="168"/>
      <c r="G580" s="443"/>
      <c r="H580" s="447"/>
      <c r="I580" s="2029"/>
      <c r="K580" s="448"/>
    </row>
    <row r="581" spans="1:11" ht="30">
      <c r="A581" s="499" t="s">
        <v>1645</v>
      </c>
      <c r="B581" s="499" t="s">
        <v>1646</v>
      </c>
      <c r="C581" s="499" t="s">
        <v>1647</v>
      </c>
      <c r="D581" s="499" t="s">
        <v>1648</v>
      </c>
      <c r="E581" s="553"/>
      <c r="F581" s="553"/>
      <c r="G581" s="443" t="s">
        <v>3260</v>
      </c>
      <c r="H581" s="447"/>
      <c r="I581" s="447"/>
      <c r="K581" s="448"/>
    </row>
    <row r="582" spans="1:11">
      <c r="A582" s="500">
        <f>COUNTIF($A5:$A580,"P*")</f>
        <v>391</v>
      </c>
      <c r="B582" s="500">
        <f>COUNTIF($A5:$A580,"S*")</f>
        <v>145</v>
      </c>
      <c r="C582" s="500">
        <f>COUNTIF($A5:$A580,"F")</f>
        <v>34</v>
      </c>
      <c r="D582" s="1070">
        <f>COUNTIF($A5:$A580,"P*") + COUNTIF($A5:$A580,"S2") *2 + COUNTIF($A5:$A580,"S3") *3 + COUNTIF($A5:$A580,"S4") *4 + COUNTIF($A5:$A580,"S5") *5</f>
        <v>725</v>
      </c>
      <c r="E582" s="443"/>
      <c r="F582" s="443"/>
      <c r="G582" s="443"/>
      <c r="H582" s="447"/>
      <c r="I582" s="447"/>
      <c r="K582" s="448"/>
    </row>
    <row r="584" spans="1:11">
      <c r="A584" s="717"/>
      <c r="B584" s="718">
        <v>2012</v>
      </c>
      <c r="C584" s="718">
        <v>2013</v>
      </c>
      <c r="D584" s="718">
        <v>2014</v>
      </c>
      <c r="E584" s="718">
        <v>2015</v>
      </c>
      <c r="F584" s="718">
        <v>2016</v>
      </c>
      <c r="G584" s="718">
        <v>2017</v>
      </c>
      <c r="H584" s="718">
        <v>2018</v>
      </c>
      <c r="I584" s="718" t="s">
        <v>1641</v>
      </c>
    </row>
    <row r="585" spans="1:11">
      <c r="A585" s="714" t="s">
        <v>2873</v>
      </c>
      <c r="B585" s="1069">
        <f>COUNTIFS($C$5:$C$576, "&gt;="&amp;B589, $C$5:$C$576, "&lt;="&amp;B590, $A$5:$A$576, "&lt;&gt;F",$G$5:$G$576, "B" + COUNTIF($A$5:$A$576, "S2")*2 + COUNTIF($A$5:$A$576, "S3")*3 + COUNTIF($A$5:$A$576, "S4")*4)</f>
        <v>0</v>
      </c>
      <c r="C585" s="683">
        <f>COUNTIFS($C$5:$C$347, "&gt;="&amp;C589, $C$5:$C$347, "&lt;="&amp;C590, $A$5:$A$347, "&lt;&gt;F",$G$5:$G$347, "A" )</f>
        <v>0</v>
      </c>
      <c r="D585" s="683">
        <f>COUNTIFS($C$5:$C$347, "&gt;="&amp;D589, $C$5:$C$347, "&lt;="&amp;D590, $A$5:$A$347, "&lt;&gt;F",$G$5:$G$347, "A" )</f>
        <v>0</v>
      </c>
      <c r="E585" s="683">
        <f>COUNTIFS($C$5:$C$347, "&gt;="&amp;E589, $C$5:$C$347, "&lt;="&amp;E590, $A$5:$A$347, "&lt;&gt;F",$G$5:$G$347, "A" )</f>
        <v>2</v>
      </c>
      <c r="F585" s="683">
        <f>COUNTIFS($C$5:$C$577, "&gt;="&amp;F589, $C$5:$C$577, "&lt;="&amp;F590, $A$5:$A$577, "&lt;&gt;F",$G$5:$G$577, "A" )</f>
        <v>22</v>
      </c>
      <c r="G585" s="683">
        <f>COUNTIFS($C$5:$C$577, "&gt;="&amp;G589, $C$5:$C$577, "&lt;="&amp;G590, $A$5:$A$577, "&lt;&gt;F",$G$5:$G$577, "A" )</f>
        <v>5</v>
      </c>
      <c r="H585" s="683">
        <f>COUNTIFS($C$5:$C$577, "&gt;="&amp;H589, $C$5:$C$577, "&lt;="&amp;H590, $A$5:$A$577, "&lt;&gt;F",$G$5:$G$577, "A" )</f>
        <v>5</v>
      </c>
      <c r="I585" s="700">
        <f>SUM(C585:H585)</f>
        <v>34</v>
      </c>
    </row>
    <row r="586" spans="1:11">
      <c r="A586" s="714" t="s">
        <v>2874</v>
      </c>
      <c r="B586" s="1069">
        <f>COUNTIFS($C$5:$C$576, "&gt;="&amp;B590, $C$5:$C$576, "&lt;="&amp;B591, $A$5:$A$576, "&lt;&gt;F",$G$5:$G$576, "A" + COUNTIF($A$5:$A$576, "S2")*2 + COUNTIF($A$5:$A$576, "S3")*3 + COUNTIF($A$5:$A$576, "S4")*4)</f>
        <v>0</v>
      </c>
      <c r="C586" s="683">
        <f>COUNTIFS($C$5:$C$347, "&gt;="&amp;C589, $C$5:$C$347, "&lt;="&amp;C590, $A$5:$A$347, "&lt;&gt;F",$G$5:$G$347, "B" )</f>
        <v>25</v>
      </c>
      <c r="D586" s="683">
        <f>COUNTIFS($C$5:$C$347, "&gt;="&amp;D589, $C$5:$C$347, "&lt;="&amp;D590, $A$5:$A$347, "&lt;&gt;F",$G$5:$G$347, "B" )</f>
        <v>13</v>
      </c>
      <c r="E586" s="683">
        <f>COUNTIFS($C$5:$C$347, "&gt;="&amp;E589, $C$5:$C$347, "&lt;="&amp;E590, $A$5:$A$347, "&lt;&gt;F",$G$5:$G$347, "B" )</f>
        <v>11</v>
      </c>
      <c r="F586" s="683">
        <f>COUNTIFS($C$5:$C$577, "&gt;="&amp;F589, $C$5:$C$577, "&lt;="&amp;F590, $A$5:$A$577, "&lt;&gt;F",$G$5:$G$577, "B" )</f>
        <v>44</v>
      </c>
      <c r="G586" s="683">
        <f>COUNTIFS($C$5:$C$577, "&gt;="&amp;G589, $C$5:$C$577, "&lt;="&amp;G590, $A$5:$A$577, "&lt;&gt;F",$G$5:$G$577, "B" )</f>
        <v>33</v>
      </c>
      <c r="H586" s="683">
        <f>COUNTIFS($C$5:$C$577, "&gt;="&amp;H589, $C$5:$C$577, "&lt;="&amp;H590, $A$5:$A$577, "&lt;&gt;F",$G$5:$G$577, "B" )</f>
        <v>68</v>
      </c>
      <c r="I586" s="700">
        <f>SUM(C586:H586)</f>
        <v>194</v>
      </c>
    </row>
    <row r="587" spans="1:11">
      <c r="A587" s="714" t="s">
        <v>2875</v>
      </c>
      <c r="B587" s="683">
        <f>COUNTIFS($C$5:$C$347, "&gt;="&amp;B589, $C$5:$C$347, "&lt;="&amp;B590, $A$5:$A$347, "&lt;&gt;F",$G$5:$G$347, "C" )</f>
        <v>3</v>
      </c>
      <c r="C587" s="683">
        <f>COUNTIFS($C$5:$C$347, "&gt;="&amp;C589, $C$5:$C$347, "&lt;="&amp;C590, $A$5:$A$347, "&lt;&gt;F",$G$5:$G$347, "C" )</f>
        <v>8</v>
      </c>
      <c r="D587" s="683">
        <f>COUNTIFS($C$5:$C$347, "&gt;="&amp;D589, $C$5:$C$347, "&lt;="&amp;D590, $A$5:$A$347, "&lt;&gt;F",$G$5:$G$347, "C" )</f>
        <v>16</v>
      </c>
      <c r="E587" s="683">
        <f>COUNTIFS($C$5:$C$347, "&gt;="&amp;E589, $C$5:$C$347, "&lt;="&amp;E590, $A$5:$A$347, "&lt;&gt;F",$G$5:$G$347, "C" )</f>
        <v>3</v>
      </c>
      <c r="F587" s="683">
        <f>COUNTIFS($C$5:$C$577, "&gt;="&amp;F589, $C$5:$C$577, "&lt;="&amp;F590, $A$5:$A$577, "&lt;&gt;F",$G$5:$G$577, "C" )</f>
        <v>34</v>
      </c>
      <c r="G587" s="683">
        <f>COUNTIFS($C$5:$C$577, "&gt;="&amp;G589, $C$5:$C$577, "&lt;="&amp;G590, $A$5:$A$577, "&lt;&gt;F",$G$5:$G$577, "C" )</f>
        <v>13</v>
      </c>
      <c r="H587" s="683">
        <f>COUNTIFS($C$5:$C$577, "&gt;="&amp;H589, $C$5:$C$577, "&lt;="&amp;H590, $A$5:$A$577, "&lt;&gt;F",$G$5:$G$577, "C" )</f>
        <v>11</v>
      </c>
      <c r="I587" s="700">
        <f>SUM(C587:H587)</f>
        <v>85</v>
      </c>
    </row>
    <row r="588" spans="1:11" ht="15.75" thickBot="1">
      <c r="A588" s="715" t="s">
        <v>2876</v>
      </c>
      <c r="B588" s="684">
        <f>COUNTIFS($C$5:$C$347, "&gt;="&amp;B589, $C$5:$C$347, "&lt;="&amp;B590, $A$5:$A$347, "&lt;&gt;F",$G$5:$G$347, "D" )</f>
        <v>1</v>
      </c>
      <c r="C588" s="684">
        <f>COUNTIFS($C$5:$C$347, "&gt;="&amp;C589, $C$5:$C$347, "&lt;="&amp;C590, $A$5:$A$347, "&lt;&gt;F",$G$5:$G$347, "D" )</f>
        <v>0</v>
      </c>
      <c r="D588" s="684">
        <f>COUNTIFS($C$5:$C$347, "&gt;="&amp;D589, $C$5:$C$347, "&lt;="&amp;D590, $A$5:$A$347, "&lt;&gt;F",$G$5:$G$347, "D" )</f>
        <v>1</v>
      </c>
      <c r="E588" s="684">
        <f>COUNTIFS($C$5:$C$347, "&gt;="&amp;E589, $C$5:$C$347, "&lt;="&amp;E590, $A$5:$A$347, "&lt;&gt;F",$G$5:$G$347, "D" )</f>
        <v>2</v>
      </c>
      <c r="F588" s="684">
        <f>COUNTIFS($C$5:$C$577, "&gt;="&amp;F589, $C$5:$C$577, "&lt;="&amp;F590, $A$5:$A$577, "&lt;&gt;F",$G$5:$G$577, "D" )</f>
        <v>1</v>
      </c>
      <c r="G588" s="684">
        <f>COUNTIFS($C$5:$C$577, "&gt;="&amp;G589, $C$5:$C$577, "&lt;="&amp;G590, $A$5:$A$577, "&lt;&gt;F",$G$5:$G$577, "D" )</f>
        <v>1</v>
      </c>
      <c r="H588" s="684">
        <f>COUNTIFS($C$5:$C$577, "&gt;="&amp;H589, $C$5:$C$577, "&lt;="&amp;H590, $A$5:$A$577, "&lt;&gt;F",$G$5:$G$577, "D" )</f>
        <v>4</v>
      </c>
      <c r="I588" s="701">
        <f>SUM(C588:H588)</f>
        <v>9</v>
      </c>
    </row>
    <row r="589" spans="1:11" ht="15.75" thickTop="1">
      <c r="A589" s="550"/>
      <c r="B589" s="672">
        <v>40909</v>
      </c>
      <c r="C589" s="672">
        <v>41275</v>
      </c>
      <c r="D589" s="672">
        <v>41640</v>
      </c>
      <c r="E589" s="672">
        <v>42005</v>
      </c>
      <c r="F589" s="672">
        <v>42370</v>
      </c>
      <c r="G589" s="672">
        <v>42736</v>
      </c>
      <c r="H589" s="672">
        <v>43101</v>
      </c>
      <c r="I589" s="166"/>
      <c r="K589" s="160"/>
    </row>
    <row r="590" spans="1:11">
      <c r="A590" s="2"/>
      <c r="B590" s="673">
        <v>41274</v>
      </c>
      <c r="C590" s="673">
        <v>41639</v>
      </c>
      <c r="D590" s="673">
        <v>42004</v>
      </c>
      <c r="E590" s="673">
        <v>42369</v>
      </c>
      <c r="F590" s="673">
        <v>42735</v>
      </c>
      <c r="G590" s="673">
        <v>43100</v>
      </c>
      <c r="H590" s="673">
        <v>43465</v>
      </c>
      <c r="K590" s="160"/>
    </row>
    <row r="591" spans="1:11">
      <c r="K591" s="160"/>
    </row>
    <row r="592" spans="1:11">
      <c r="K592" s="160"/>
    </row>
    <row r="593" spans="11:180">
      <c r="K593" s="160"/>
    </row>
    <row r="594" spans="11:180">
      <c r="K594" s="160"/>
    </row>
    <row r="595" spans="11:180">
      <c r="K595" s="160"/>
    </row>
    <row r="608" spans="11:180">
      <c r="L608" s="443"/>
      <c r="M608" s="160"/>
      <c r="N608" s="160"/>
      <c r="O608" s="160"/>
      <c r="P608" s="160"/>
      <c r="Q608" s="160"/>
      <c r="CO608" s="160"/>
      <c r="CP608" s="160"/>
      <c r="CQ608" s="160"/>
      <c r="CR608" s="160"/>
      <c r="CS608" s="160"/>
      <c r="CT608" s="160"/>
      <c r="CU608" s="160"/>
      <c r="CV608" s="160"/>
      <c r="CW608" s="160"/>
      <c r="CX608" s="160"/>
      <c r="CY608" s="160"/>
      <c r="CZ608" s="160"/>
      <c r="DA608" s="160"/>
      <c r="DB608" s="160"/>
      <c r="DC608" s="160"/>
      <c r="DD608" s="160"/>
      <c r="DE608" s="160"/>
      <c r="DF608" s="160"/>
      <c r="DG608" s="160"/>
      <c r="DH608" s="160"/>
      <c r="DI608" s="160"/>
      <c r="DJ608" s="160"/>
      <c r="DK608" s="160"/>
      <c r="DL608" s="160"/>
      <c r="DM608" s="160"/>
      <c r="DN608" s="160"/>
      <c r="DO608" s="160"/>
      <c r="DP608" s="160"/>
      <c r="DQ608" s="160"/>
      <c r="DR608" s="160"/>
      <c r="DS608" s="160"/>
      <c r="DT608" s="160"/>
      <c r="DU608" s="160"/>
      <c r="DV608" s="160"/>
      <c r="DW608" s="160"/>
      <c r="DX608" s="160"/>
      <c r="DY608" s="160"/>
      <c r="DZ608" s="160"/>
      <c r="EA608" s="160"/>
      <c r="EB608" s="160"/>
      <c r="EC608" s="160"/>
      <c r="ED608" s="160"/>
      <c r="EE608" s="160"/>
      <c r="EF608" s="160"/>
      <c r="EG608" s="160"/>
      <c r="EH608" s="160"/>
      <c r="EI608" s="160"/>
      <c r="EJ608" s="160"/>
      <c r="EK608" s="160"/>
      <c r="EL608" s="160"/>
      <c r="EM608" s="160"/>
      <c r="EN608" s="160"/>
      <c r="EO608" s="160"/>
      <c r="EP608" s="160"/>
      <c r="EQ608" s="160"/>
      <c r="ER608" s="160"/>
      <c r="ES608" s="160"/>
      <c r="ET608" s="160"/>
      <c r="EU608" s="160"/>
      <c r="EV608" s="160"/>
      <c r="EW608" s="160"/>
      <c r="EX608" s="160"/>
      <c r="EY608" s="160"/>
      <c r="EZ608" s="160"/>
      <c r="FA608" s="160"/>
      <c r="FB608" s="160"/>
      <c r="FC608" s="160"/>
      <c r="FD608" s="160"/>
      <c r="FE608" s="160"/>
      <c r="FF608" s="160"/>
      <c r="FG608" s="160"/>
      <c r="FH608" s="160"/>
      <c r="FI608" s="160"/>
      <c r="FJ608" s="160"/>
      <c r="FK608" s="160"/>
      <c r="FL608" s="160"/>
      <c r="FM608" s="160"/>
      <c r="FN608" s="160"/>
      <c r="FO608" s="160"/>
      <c r="FP608" s="160"/>
      <c r="FQ608" s="160"/>
      <c r="FR608" s="160"/>
      <c r="FS608" s="160"/>
      <c r="FT608" s="160"/>
      <c r="FU608" s="160"/>
      <c r="FV608" s="160"/>
      <c r="FW608" s="160"/>
      <c r="FX608" s="160"/>
    </row>
    <row r="609" spans="12:180">
      <c r="L609" s="443"/>
      <c r="M609" s="160"/>
      <c r="N609" s="160"/>
      <c r="O609" s="160"/>
      <c r="P609" s="160"/>
      <c r="Q609" s="160"/>
      <c r="CO609" s="160"/>
      <c r="CP609" s="160"/>
      <c r="CQ609" s="160"/>
      <c r="CR609" s="160"/>
      <c r="CS609" s="160"/>
      <c r="CT609" s="160"/>
      <c r="CU609" s="160"/>
      <c r="CV609" s="160"/>
      <c r="CW609" s="160"/>
      <c r="CX609" s="160"/>
      <c r="CY609" s="160"/>
      <c r="CZ609" s="160"/>
      <c r="DA609" s="160"/>
      <c r="DB609" s="160"/>
      <c r="DC609" s="160"/>
      <c r="DD609" s="160"/>
      <c r="DE609" s="160"/>
      <c r="DF609" s="160"/>
      <c r="DG609" s="160"/>
      <c r="DH609" s="160"/>
      <c r="DI609" s="160"/>
      <c r="DJ609" s="160"/>
      <c r="DK609" s="160"/>
      <c r="DL609" s="160"/>
      <c r="DM609" s="160"/>
      <c r="DN609" s="160"/>
      <c r="DO609" s="160"/>
      <c r="DP609" s="160"/>
      <c r="DQ609" s="160"/>
      <c r="DR609" s="160"/>
      <c r="DS609" s="160"/>
      <c r="DT609" s="160"/>
      <c r="DU609" s="160"/>
      <c r="DV609" s="160"/>
      <c r="DW609" s="160"/>
      <c r="DX609" s="160"/>
      <c r="DY609" s="160"/>
      <c r="DZ609" s="160"/>
      <c r="EA609" s="160"/>
      <c r="EB609" s="160"/>
      <c r="EC609" s="160"/>
      <c r="ED609" s="160"/>
      <c r="EE609" s="160"/>
      <c r="EF609" s="160"/>
      <c r="EG609" s="160"/>
      <c r="EH609" s="160"/>
      <c r="EI609" s="160"/>
      <c r="EJ609" s="160"/>
      <c r="EK609" s="160"/>
      <c r="EL609" s="160"/>
      <c r="EM609" s="160"/>
      <c r="EN609" s="160"/>
      <c r="EO609" s="160"/>
      <c r="EP609" s="160"/>
      <c r="EQ609" s="160"/>
      <c r="ER609" s="160"/>
      <c r="ES609" s="160"/>
      <c r="ET609" s="160"/>
      <c r="EU609" s="160"/>
      <c r="EV609" s="160"/>
      <c r="EW609" s="160"/>
      <c r="EX609" s="160"/>
      <c r="EY609" s="160"/>
      <c r="EZ609" s="160"/>
      <c r="FA609" s="160"/>
      <c r="FB609" s="160"/>
      <c r="FC609" s="160"/>
      <c r="FD609" s="160"/>
      <c r="FE609" s="160"/>
      <c r="FF609" s="160"/>
      <c r="FG609" s="160"/>
      <c r="FH609" s="160"/>
      <c r="FI609" s="160"/>
      <c r="FJ609" s="160"/>
      <c r="FK609" s="160"/>
      <c r="FL609" s="160"/>
      <c r="FM609" s="160"/>
      <c r="FN609" s="160"/>
      <c r="FO609" s="160"/>
      <c r="FP609" s="160"/>
      <c r="FQ609" s="160"/>
      <c r="FR609" s="160"/>
      <c r="FS609" s="160"/>
      <c r="FT609" s="160"/>
      <c r="FU609" s="160"/>
      <c r="FV609" s="160"/>
      <c r="FW609" s="160"/>
      <c r="FX609" s="160"/>
    </row>
    <row r="630" spans="1:11">
      <c r="A630" s="160"/>
      <c r="H630" s="160"/>
      <c r="K630" s="160"/>
    </row>
    <row r="631" spans="1:11">
      <c r="A631" s="160"/>
      <c r="H631" s="160"/>
      <c r="K631" s="160"/>
    </row>
  </sheetData>
  <sortState xmlns:xlrd2="http://schemas.microsoft.com/office/spreadsheetml/2017/richdata2" ref="A5:L269">
    <sortCondition ref="D5:D269"/>
  </sortState>
  <mergeCells count="4">
    <mergeCell ref="A1:H1"/>
    <mergeCell ref="A2:C2"/>
    <mergeCell ref="A579:B579"/>
    <mergeCell ref="A3:G3"/>
  </mergeCells>
  <phoneticPr fontId="0" type="noConversion"/>
  <conditionalFormatting sqref="F299 F394:F395 F410 F578 F397:F408 F290:F292 F230:F253 F255:F273 F335:F336 F159:F228 F338:F339 F514:F516 F522 F459:F465 F5:F154 F352:F371 F467:F481 F484:F511">
    <cfRule type="containsText" dxfId="223" priority="187" operator="containsText" text="ALERTA">
      <formula>NOT(ISERROR(SEARCH("ALERTA",F5)))</formula>
    </cfRule>
  </conditionalFormatting>
  <conditionalFormatting sqref="E299 E578 E491:E511 E290:E292 E230:E253 E255:E273 E335:E336 E159:E228 E338:E339 E514:E516 E522 E5:E154 E352:E371">
    <cfRule type="containsText" dxfId="222" priority="188" operator="containsText" text="CADUCADO">
      <formula>NOT(ISERROR(SEARCH("CADUCADO",E5)))</formula>
    </cfRule>
  </conditionalFormatting>
  <conditionalFormatting sqref="F274:F276">
    <cfRule type="containsText" dxfId="221" priority="185" operator="containsText" text="ALERTA">
      <formula>NOT(ISERROR(SEARCH("ALERTA",F274)))</formula>
    </cfRule>
  </conditionalFormatting>
  <conditionalFormatting sqref="E274:E276">
    <cfRule type="containsText" dxfId="220" priority="186" operator="containsText" text="CADUCADO">
      <formula>NOT(ISERROR(SEARCH("CADUCADO",E274)))</formula>
    </cfRule>
  </conditionalFormatting>
  <conditionalFormatting sqref="F277">
    <cfRule type="containsText" dxfId="219" priority="183" operator="containsText" text="ALERTA">
      <formula>NOT(ISERROR(SEARCH("ALERTA",F277)))</formula>
    </cfRule>
  </conditionalFormatting>
  <conditionalFormatting sqref="E277">
    <cfRule type="containsText" dxfId="218" priority="184" operator="containsText" text="CADUCADO">
      <formula>NOT(ISERROR(SEARCH("CADUCADO",E277)))</formula>
    </cfRule>
  </conditionalFormatting>
  <conditionalFormatting sqref="F278:F280">
    <cfRule type="containsText" dxfId="217" priority="181" operator="containsText" text="ALERTA">
      <formula>NOT(ISERROR(SEARCH("ALERTA",F278)))</formula>
    </cfRule>
  </conditionalFormatting>
  <conditionalFormatting sqref="E278:E280">
    <cfRule type="containsText" dxfId="216" priority="182" operator="containsText" text="CADUCADO">
      <formula>NOT(ISERROR(SEARCH("CADUCADO",E278)))</formula>
    </cfRule>
  </conditionalFormatting>
  <conditionalFormatting sqref="F281:F289">
    <cfRule type="containsText" dxfId="215" priority="177" operator="containsText" text="ALERTA">
      <formula>NOT(ISERROR(SEARCH("ALERTA",F281)))</formula>
    </cfRule>
  </conditionalFormatting>
  <conditionalFormatting sqref="E281:E289">
    <cfRule type="containsText" dxfId="214" priority="178" operator="containsText" text="CADUCADO">
      <formula>NOT(ISERROR(SEARCH("CADUCADO",E281)))</formula>
    </cfRule>
  </conditionalFormatting>
  <conditionalFormatting sqref="F293:F296 F347">
    <cfRule type="containsText" dxfId="213" priority="173" operator="containsText" text="ALERTA">
      <formula>NOT(ISERROR(SEARCH("ALERTA",F293)))</formula>
    </cfRule>
  </conditionalFormatting>
  <conditionalFormatting sqref="E293:E296 E347">
    <cfRule type="containsText" dxfId="212" priority="174" operator="containsText" text="CADUCADO">
      <formula>NOT(ISERROR(SEARCH("CADUCADO",E293)))</formula>
    </cfRule>
  </conditionalFormatting>
  <conditionalFormatting sqref="F297">
    <cfRule type="containsText" dxfId="211" priority="171" operator="containsText" text="ALERTA">
      <formula>NOT(ISERROR(SEARCH("ALERTA",F297)))</formula>
    </cfRule>
  </conditionalFormatting>
  <conditionalFormatting sqref="E297">
    <cfRule type="containsText" dxfId="210" priority="172" operator="containsText" text="CADUCADO">
      <formula>NOT(ISERROR(SEARCH("CADUCADO",E297)))</formula>
    </cfRule>
  </conditionalFormatting>
  <conditionalFormatting sqref="F298">
    <cfRule type="containsText" dxfId="209" priority="169" operator="containsText" text="ALERTA">
      <formula>NOT(ISERROR(SEARCH("ALERTA",F298)))</formula>
    </cfRule>
  </conditionalFormatting>
  <conditionalFormatting sqref="E298">
    <cfRule type="containsText" dxfId="208" priority="170" operator="containsText" text="CADUCADO">
      <formula>NOT(ISERROR(SEARCH("CADUCADO",E298)))</formula>
    </cfRule>
  </conditionalFormatting>
  <conditionalFormatting sqref="F300:F301">
    <cfRule type="containsText" dxfId="207" priority="165" operator="containsText" text="ALERTA">
      <formula>NOT(ISERROR(SEARCH("ALERTA",F300)))</formula>
    </cfRule>
  </conditionalFormatting>
  <conditionalFormatting sqref="E300:E301">
    <cfRule type="containsText" dxfId="206" priority="166" operator="containsText" text="CADUCADO">
      <formula>NOT(ISERROR(SEARCH("CADUCADO",E300)))</formula>
    </cfRule>
  </conditionalFormatting>
  <conditionalFormatting sqref="F302">
    <cfRule type="containsText" dxfId="205" priority="163" operator="containsText" text="ALERTA">
      <formula>NOT(ISERROR(SEARCH("ALERTA",F302)))</formula>
    </cfRule>
  </conditionalFormatting>
  <conditionalFormatting sqref="E302">
    <cfRule type="containsText" dxfId="204" priority="164" operator="containsText" text="CADUCADO">
      <formula>NOT(ISERROR(SEARCH("CADUCADO",E302)))</formula>
    </cfRule>
  </conditionalFormatting>
  <conditionalFormatting sqref="F303:F307">
    <cfRule type="containsText" dxfId="203" priority="161" operator="containsText" text="ALERTA">
      <formula>NOT(ISERROR(SEARCH("ALERTA",F303)))</formula>
    </cfRule>
  </conditionalFormatting>
  <conditionalFormatting sqref="E303:E307">
    <cfRule type="containsText" dxfId="202" priority="162" operator="containsText" text="CADUCADO">
      <formula>NOT(ISERROR(SEARCH("CADUCADO",E303)))</formula>
    </cfRule>
  </conditionalFormatting>
  <conditionalFormatting sqref="F308">
    <cfRule type="containsText" dxfId="201" priority="159" operator="containsText" text="ALERTA">
      <formula>NOT(ISERROR(SEARCH("ALERTA",F308)))</formula>
    </cfRule>
  </conditionalFormatting>
  <conditionalFormatting sqref="E308">
    <cfRule type="containsText" dxfId="200" priority="160" operator="containsText" text="CADUCADO">
      <formula>NOT(ISERROR(SEARCH("CADUCADO",E308)))</formula>
    </cfRule>
  </conditionalFormatting>
  <conditionalFormatting sqref="F309">
    <cfRule type="containsText" dxfId="199" priority="157" operator="containsText" text="ALERTA">
      <formula>NOT(ISERROR(SEARCH("ALERTA",F309)))</formula>
    </cfRule>
  </conditionalFormatting>
  <conditionalFormatting sqref="E309">
    <cfRule type="containsText" dxfId="198" priority="158" operator="containsText" text="CADUCADO">
      <formula>NOT(ISERROR(SEARCH("CADUCADO",E309)))</formula>
    </cfRule>
  </conditionalFormatting>
  <conditionalFormatting sqref="F310:F315">
    <cfRule type="containsText" dxfId="197" priority="155" operator="containsText" text="ALERTA">
      <formula>NOT(ISERROR(SEARCH("ALERTA",F310)))</formula>
    </cfRule>
  </conditionalFormatting>
  <conditionalFormatting sqref="E310:E315">
    <cfRule type="containsText" dxfId="196" priority="156" operator="containsText" text="CADUCADO">
      <formula>NOT(ISERROR(SEARCH("CADUCADO",E310)))</formula>
    </cfRule>
  </conditionalFormatting>
  <conditionalFormatting sqref="F316">
    <cfRule type="containsText" dxfId="195" priority="153" operator="containsText" text="ALERTA">
      <formula>NOT(ISERROR(SEARCH("ALERTA",F316)))</formula>
    </cfRule>
  </conditionalFormatting>
  <conditionalFormatting sqref="E316">
    <cfRule type="containsText" dxfId="194" priority="154" operator="containsText" text="CADUCADO">
      <formula>NOT(ISERROR(SEARCH("CADUCADO",E316)))</formula>
    </cfRule>
  </conditionalFormatting>
  <conditionalFormatting sqref="F317">
    <cfRule type="containsText" dxfId="193" priority="151" operator="containsText" text="ALERTA">
      <formula>NOT(ISERROR(SEARCH("ALERTA",F317)))</formula>
    </cfRule>
  </conditionalFormatting>
  <conditionalFormatting sqref="E317">
    <cfRule type="containsText" dxfId="192" priority="152" operator="containsText" text="CADUCADO">
      <formula>NOT(ISERROR(SEARCH("CADUCADO",E317)))</formula>
    </cfRule>
  </conditionalFormatting>
  <conditionalFormatting sqref="F318:F327">
    <cfRule type="containsText" dxfId="191" priority="149" operator="containsText" text="ALERTA">
      <formula>NOT(ISERROR(SEARCH("ALERTA",F318)))</formula>
    </cfRule>
  </conditionalFormatting>
  <conditionalFormatting sqref="E318:E327">
    <cfRule type="containsText" dxfId="190" priority="150" operator="containsText" text="CADUCADO">
      <formula>NOT(ISERROR(SEARCH("CADUCADO",E318)))</formula>
    </cfRule>
  </conditionalFormatting>
  <conditionalFormatting sqref="F328:F329">
    <cfRule type="containsText" dxfId="189" priority="147" operator="containsText" text="ALERTA">
      <formula>NOT(ISERROR(SEARCH("ALERTA",F328)))</formula>
    </cfRule>
  </conditionalFormatting>
  <conditionalFormatting sqref="E328:E329">
    <cfRule type="containsText" dxfId="188" priority="148" operator="containsText" text="CADUCADO">
      <formula>NOT(ISERROR(SEARCH("CADUCADO",E328)))</formula>
    </cfRule>
  </conditionalFormatting>
  <conditionalFormatting sqref="F330">
    <cfRule type="containsText" dxfId="187" priority="145" operator="containsText" text="ALERTA">
      <formula>NOT(ISERROR(SEARCH("ALERTA",F330)))</formula>
    </cfRule>
  </conditionalFormatting>
  <conditionalFormatting sqref="E330">
    <cfRule type="containsText" dxfId="186" priority="146" operator="containsText" text="CADUCADO">
      <formula>NOT(ISERROR(SEARCH("CADUCADO",E330)))</formula>
    </cfRule>
  </conditionalFormatting>
  <conditionalFormatting sqref="F331">
    <cfRule type="containsText" dxfId="185" priority="143" operator="containsText" text="ALERTA">
      <formula>NOT(ISERROR(SEARCH("ALERTA",F331)))</formula>
    </cfRule>
  </conditionalFormatting>
  <conditionalFormatting sqref="E331">
    <cfRule type="containsText" dxfId="184" priority="144" operator="containsText" text="CADUCADO">
      <formula>NOT(ISERROR(SEARCH("CADUCADO",E331)))</formula>
    </cfRule>
  </conditionalFormatting>
  <conditionalFormatting sqref="F332 F334">
    <cfRule type="containsText" dxfId="183" priority="141" operator="containsText" text="ALERTA">
      <formula>NOT(ISERROR(SEARCH("ALERTA",F332)))</formula>
    </cfRule>
  </conditionalFormatting>
  <conditionalFormatting sqref="E332 E334">
    <cfRule type="containsText" dxfId="182" priority="142" operator="containsText" text="CADUCADO">
      <formula>NOT(ISERROR(SEARCH("CADUCADO",E332)))</formula>
    </cfRule>
  </conditionalFormatting>
  <conditionalFormatting sqref="F333">
    <cfRule type="containsText" dxfId="181" priority="139" operator="containsText" text="ALERTA">
      <formula>NOT(ISERROR(SEARCH("ALERTA",F333)))</formula>
    </cfRule>
  </conditionalFormatting>
  <conditionalFormatting sqref="E333">
    <cfRule type="containsText" dxfId="180" priority="140" operator="containsText" text="CADUCADO">
      <formula>NOT(ISERROR(SEARCH("CADUCADO",E333)))</formula>
    </cfRule>
  </conditionalFormatting>
  <conditionalFormatting sqref="F340">
    <cfRule type="containsText" dxfId="179" priority="135" operator="containsText" text="ALERTA">
      <formula>NOT(ISERROR(SEARCH("ALERTA",F340)))</formula>
    </cfRule>
  </conditionalFormatting>
  <conditionalFormatting sqref="E340">
    <cfRule type="containsText" dxfId="178" priority="136" operator="containsText" text="CADUCADO">
      <formula>NOT(ISERROR(SEARCH("CADUCADO",E340)))</formula>
    </cfRule>
  </conditionalFormatting>
  <conditionalFormatting sqref="F341:F342">
    <cfRule type="containsText" dxfId="177" priority="131" operator="containsText" text="ALERTA">
      <formula>NOT(ISERROR(SEARCH("ALERTA",F341)))</formula>
    </cfRule>
  </conditionalFormatting>
  <conditionalFormatting sqref="E341:E342">
    <cfRule type="containsText" dxfId="176" priority="132" operator="containsText" text="CADUCADO">
      <formula>NOT(ISERROR(SEARCH("CADUCADO",E341)))</formula>
    </cfRule>
  </conditionalFormatting>
  <conditionalFormatting sqref="F343">
    <cfRule type="containsText" dxfId="175" priority="127" operator="containsText" text="ALERTA">
      <formula>NOT(ISERROR(SEARCH("ALERTA",F343)))</formula>
    </cfRule>
  </conditionalFormatting>
  <conditionalFormatting sqref="E343">
    <cfRule type="containsText" dxfId="174" priority="128" operator="containsText" text="CADUCADO">
      <formula>NOT(ISERROR(SEARCH("CADUCADO",E343)))</formula>
    </cfRule>
  </conditionalFormatting>
  <conditionalFormatting sqref="F344">
    <cfRule type="containsText" dxfId="173" priority="125" operator="containsText" text="ALERTA">
      <formula>NOT(ISERROR(SEARCH("ALERTA",F344)))</formula>
    </cfRule>
  </conditionalFormatting>
  <conditionalFormatting sqref="E344">
    <cfRule type="containsText" dxfId="172" priority="126" operator="containsText" text="CADUCADO">
      <formula>NOT(ISERROR(SEARCH("CADUCADO",E344)))</formula>
    </cfRule>
  </conditionalFormatting>
  <conditionalFormatting sqref="F345">
    <cfRule type="containsText" dxfId="171" priority="123" operator="containsText" text="ALERTA">
      <formula>NOT(ISERROR(SEARCH("ALERTA",F345)))</formula>
    </cfRule>
  </conditionalFormatting>
  <conditionalFormatting sqref="E345">
    <cfRule type="containsText" dxfId="170" priority="124" operator="containsText" text="CADUCADO">
      <formula>NOT(ISERROR(SEARCH("CADUCADO",E345)))</formula>
    </cfRule>
  </conditionalFormatting>
  <conditionalFormatting sqref="F346">
    <cfRule type="containsText" dxfId="169" priority="121" operator="containsText" text="ALERTA">
      <formula>NOT(ISERROR(SEARCH("ALERTA",F346)))</formula>
    </cfRule>
  </conditionalFormatting>
  <conditionalFormatting sqref="E346">
    <cfRule type="containsText" dxfId="168" priority="122" operator="containsText" text="CADUCADO">
      <formula>NOT(ISERROR(SEARCH("CADUCADO",E346)))</formula>
    </cfRule>
  </conditionalFormatting>
  <conditionalFormatting sqref="F348">
    <cfRule type="containsText" dxfId="167" priority="119" operator="containsText" text="ALERTA">
      <formula>NOT(ISERROR(SEARCH("ALERTA",F348)))</formula>
    </cfRule>
  </conditionalFormatting>
  <conditionalFormatting sqref="E348">
    <cfRule type="containsText" dxfId="166" priority="120" operator="containsText" text="CADUCADO">
      <formula>NOT(ISERROR(SEARCH("CADUCADO",E348)))</formula>
    </cfRule>
  </conditionalFormatting>
  <conditionalFormatting sqref="F349:F350">
    <cfRule type="containsText" dxfId="165" priority="117" operator="containsText" text="ALERTA">
      <formula>NOT(ISERROR(SEARCH("ALERTA",F349)))</formula>
    </cfRule>
  </conditionalFormatting>
  <conditionalFormatting sqref="E349:E350">
    <cfRule type="containsText" dxfId="164" priority="118" operator="containsText" text="CADUCADO">
      <formula>NOT(ISERROR(SEARCH("CADUCADO",E349)))</formula>
    </cfRule>
  </conditionalFormatting>
  <conditionalFormatting sqref="F372 F391">
    <cfRule type="containsText" dxfId="163" priority="115" operator="containsText" text="ALERTA">
      <formula>NOT(ISERROR(SEARCH("ALERTA",F372)))</formula>
    </cfRule>
  </conditionalFormatting>
  <conditionalFormatting sqref="E372 E391">
    <cfRule type="containsText" dxfId="162" priority="116" operator="containsText" text="CADUCADO">
      <formula>NOT(ISERROR(SEARCH("CADUCADO",E372)))</formula>
    </cfRule>
  </conditionalFormatting>
  <conditionalFormatting sqref="F409">
    <cfRule type="containsText" dxfId="161" priority="114" operator="containsText" text="ALERTA">
      <formula>NOT(ISERROR(SEARCH("ALERTA",F409)))</formula>
    </cfRule>
  </conditionalFormatting>
  <conditionalFormatting sqref="F411:F412 F577">
    <cfRule type="containsText" dxfId="160" priority="112" operator="containsText" text="ALERTA">
      <formula>NOT(ISERROR(SEARCH("ALERTA",F411)))</formula>
    </cfRule>
  </conditionalFormatting>
  <conditionalFormatting sqref="F413:F414">
    <cfRule type="containsText" dxfId="159" priority="111" operator="containsText" text="ALERTA">
      <formula>NOT(ISERROR(SEARCH("ALERTA",F413)))</formula>
    </cfRule>
  </conditionalFormatting>
  <conditionalFormatting sqref="F419 F423">
    <cfRule type="containsText" dxfId="158" priority="110" operator="containsText" text="ALERTA">
      <formula>NOT(ISERROR(SEARCH("ALERTA",F419)))</formula>
    </cfRule>
  </conditionalFormatting>
  <conditionalFormatting sqref="F415:F417">
    <cfRule type="containsText" dxfId="157" priority="109" operator="containsText" text="ALERTA">
      <formula>NOT(ISERROR(SEARCH("ALERTA",F415)))</formula>
    </cfRule>
  </conditionalFormatting>
  <conditionalFormatting sqref="F418">
    <cfRule type="containsText" dxfId="156" priority="108" operator="containsText" text="ALERTA">
      <formula>NOT(ISERROR(SEARCH("ALERTA",F418)))</formula>
    </cfRule>
  </conditionalFormatting>
  <conditionalFormatting sqref="F420:F422">
    <cfRule type="containsText" dxfId="155" priority="107" operator="containsText" text="ALERTA">
      <formula>NOT(ISERROR(SEARCH("ALERTA",F420)))</formula>
    </cfRule>
  </conditionalFormatting>
  <conditionalFormatting sqref="F424">
    <cfRule type="containsText" dxfId="154" priority="105" operator="containsText" text="ALERTA">
      <formula>NOT(ISERROR(SEARCH("ALERTA",F424)))</formula>
    </cfRule>
  </conditionalFormatting>
  <conditionalFormatting sqref="F425">
    <cfRule type="containsText" dxfId="153" priority="104" operator="containsText" text="ALERTA">
      <formula>NOT(ISERROR(SEARCH("ALERTA",F425)))</formula>
    </cfRule>
  </conditionalFormatting>
  <conditionalFormatting sqref="F426">
    <cfRule type="containsText" dxfId="152" priority="102" operator="containsText" text="ALERTA">
      <formula>NOT(ISERROR(SEARCH("ALERTA",F426)))</formula>
    </cfRule>
  </conditionalFormatting>
  <conditionalFormatting sqref="F427:F429">
    <cfRule type="containsText" dxfId="151" priority="101" operator="containsText" text="ALERTA">
      <formula>NOT(ISERROR(SEARCH("ALERTA",F427)))</formula>
    </cfRule>
  </conditionalFormatting>
  <conditionalFormatting sqref="F396">
    <cfRule type="containsText" dxfId="150" priority="100" operator="containsText" text="ALERTA">
      <formula>NOT(ISERROR(SEARCH("ALERTA",F396)))</formula>
    </cfRule>
  </conditionalFormatting>
  <conditionalFormatting sqref="F351">
    <cfRule type="containsText" dxfId="149" priority="98" operator="containsText" text="ALERTA">
      <formula>NOT(ISERROR(SEARCH("ALERTA",F351)))</formula>
    </cfRule>
  </conditionalFormatting>
  <conditionalFormatting sqref="E351">
    <cfRule type="containsText" dxfId="148" priority="99" operator="containsText" text="CADUCADO">
      <formula>NOT(ISERROR(SEARCH("CADUCADO",E351)))</formula>
    </cfRule>
  </conditionalFormatting>
  <conditionalFormatting sqref="F430">
    <cfRule type="containsText" dxfId="147" priority="97" operator="containsText" text="ALERTA">
      <formula>NOT(ISERROR(SEARCH("ALERTA",F430)))</formula>
    </cfRule>
  </conditionalFormatting>
  <conditionalFormatting sqref="F431">
    <cfRule type="containsText" dxfId="146" priority="96" operator="containsText" text="ALERTA">
      <formula>NOT(ISERROR(SEARCH("ALERTA",F431)))</formula>
    </cfRule>
  </conditionalFormatting>
  <conditionalFormatting sqref="F432:F437">
    <cfRule type="containsText" dxfId="145" priority="95" operator="containsText" text="ALERTA">
      <formula>NOT(ISERROR(SEARCH("ALERTA",F432)))</formula>
    </cfRule>
  </conditionalFormatting>
  <conditionalFormatting sqref="F438 F454:F457 F441:F451">
    <cfRule type="containsText" dxfId="144" priority="94" operator="containsText" text="ALERTA">
      <formula>NOT(ISERROR(SEARCH("ALERTA",F438)))</formula>
    </cfRule>
  </conditionalFormatting>
  <conditionalFormatting sqref="F452:F453">
    <cfRule type="containsText" dxfId="143" priority="93" operator="containsText" text="ALERTA">
      <formula>NOT(ISERROR(SEARCH("ALERTA",F452)))</formula>
    </cfRule>
  </conditionalFormatting>
  <conditionalFormatting sqref="F439">
    <cfRule type="containsText" dxfId="142" priority="92" operator="containsText" text="ALERTA">
      <formula>NOT(ISERROR(SEARCH("ALERTA",F439)))</formula>
    </cfRule>
  </conditionalFormatting>
  <conditionalFormatting sqref="F373:F376">
    <cfRule type="containsText" dxfId="141" priority="89" operator="containsText" text="ALERTA">
      <formula>NOT(ISERROR(SEARCH("ALERTA",F373)))</formula>
    </cfRule>
  </conditionalFormatting>
  <conditionalFormatting sqref="E373:E376">
    <cfRule type="containsText" dxfId="140" priority="90" operator="containsText" text="CADUCADO">
      <formula>NOT(ISERROR(SEARCH("CADUCADO",E373)))</formula>
    </cfRule>
  </conditionalFormatting>
  <conditionalFormatting sqref="F155">
    <cfRule type="containsText" dxfId="139" priority="87" operator="containsText" text="ALERTA">
      <formula>NOT(ISERROR(SEARCH("ALERTA",F155)))</formula>
    </cfRule>
  </conditionalFormatting>
  <conditionalFormatting sqref="E155">
    <cfRule type="containsText" dxfId="138" priority="88" operator="containsText" text="CADUCADO">
      <formula>NOT(ISERROR(SEARCH("CADUCADO",E155)))</formula>
    </cfRule>
  </conditionalFormatting>
  <conditionalFormatting sqref="F377">
    <cfRule type="containsText" dxfId="137" priority="81" operator="containsText" text="ALERTA">
      <formula>NOT(ISERROR(SEARCH("ALERTA",F377)))</formula>
    </cfRule>
  </conditionalFormatting>
  <conditionalFormatting sqref="E377">
    <cfRule type="containsText" dxfId="136" priority="82" operator="containsText" text="CADUCADO">
      <formula>NOT(ISERROR(SEARCH("CADUCADO",E377)))</formula>
    </cfRule>
  </conditionalFormatting>
  <conditionalFormatting sqref="F378">
    <cfRule type="containsText" dxfId="135" priority="79" operator="containsText" text="ALERTA">
      <formula>NOT(ISERROR(SEARCH("ALERTA",F378)))</formula>
    </cfRule>
  </conditionalFormatting>
  <conditionalFormatting sqref="E378">
    <cfRule type="containsText" dxfId="134" priority="80" operator="containsText" text="CADUCADO">
      <formula>NOT(ISERROR(SEARCH("CADUCADO",E378)))</formula>
    </cfRule>
  </conditionalFormatting>
  <conditionalFormatting sqref="F379:F382">
    <cfRule type="containsText" dxfId="133" priority="77" operator="containsText" text="ALERTA">
      <formula>NOT(ISERROR(SEARCH("ALERTA",F379)))</formula>
    </cfRule>
  </conditionalFormatting>
  <conditionalFormatting sqref="E379:E382">
    <cfRule type="containsText" dxfId="132" priority="78" operator="containsText" text="CADUCADO">
      <formula>NOT(ISERROR(SEARCH("CADUCADO",E379)))</formula>
    </cfRule>
  </conditionalFormatting>
  <conditionalFormatting sqref="F383">
    <cfRule type="containsText" dxfId="131" priority="75" operator="containsText" text="ALERTA">
      <formula>NOT(ISERROR(SEARCH("ALERTA",F383)))</formula>
    </cfRule>
  </conditionalFormatting>
  <conditionalFormatting sqref="E383">
    <cfRule type="containsText" dxfId="130" priority="76" operator="containsText" text="CADUCADO">
      <formula>NOT(ISERROR(SEARCH("CADUCADO",E383)))</formula>
    </cfRule>
  </conditionalFormatting>
  <conditionalFormatting sqref="F156">
    <cfRule type="containsText" dxfId="129" priority="73" operator="containsText" text="ALERTA">
      <formula>NOT(ISERROR(SEARCH("ALERTA",F156)))</formula>
    </cfRule>
  </conditionalFormatting>
  <conditionalFormatting sqref="E156">
    <cfRule type="containsText" dxfId="128" priority="74" operator="containsText" text="CADUCADO">
      <formula>NOT(ISERROR(SEARCH("CADUCADO",E156)))</formula>
    </cfRule>
  </conditionalFormatting>
  <conditionalFormatting sqref="F229">
    <cfRule type="containsText" dxfId="127" priority="71" operator="containsText" text="ALERTA">
      <formula>NOT(ISERROR(SEARCH("ALERTA",F229)))</formula>
    </cfRule>
  </conditionalFormatting>
  <conditionalFormatting sqref="E229">
    <cfRule type="containsText" dxfId="126" priority="72" operator="containsText" text="CADUCADO">
      <formula>NOT(ISERROR(SEARCH("CADUCADO",E229)))</formula>
    </cfRule>
  </conditionalFormatting>
  <conditionalFormatting sqref="F254">
    <cfRule type="containsText" dxfId="125" priority="69" operator="containsText" text="ALERTA">
      <formula>NOT(ISERROR(SEARCH("ALERTA",F254)))</formula>
    </cfRule>
  </conditionalFormatting>
  <conditionalFormatting sqref="E254">
    <cfRule type="containsText" dxfId="124" priority="70" operator="containsText" text="CADUCADO">
      <formula>NOT(ISERROR(SEARCH("CADUCADO",E254)))</formula>
    </cfRule>
  </conditionalFormatting>
  <conditionalFormatting sqref="F512">
    <cfRule type="containsText" dxfId="123" priority="67" operator="containsText" text="ALERTA">
      <formula>NOT(ISERROR(SEARCH("ALERTA",F512)))</formula>
    </cfRule>
  </conditionalFormatting>
  <conditionalFormatting sqref="E512">
    <cfRule type="containsText" dxfId="122" priority="68" operator="containsText" text="CADUCADO">
      <formula>NOT(ISERROR(SEARCH("CADUCADO",E512)))</formula>
    </cfRule>
  </conditionalFormatting>
  <conditionalFormatting sqref="F513">
    <cfRule type="containsText" dxfId="121" priority="65" operator="containsText" text="ALERTA">
      <formula>NOT(ISERROR(SEARCH("ALERTA",F513)))</formula>
    </cfRule>
  </conditionalFormatting>
  <conditionalFormatting sqref="E513">
    <cfRule type="containsText" dxfId="120" priority="66" operator="containsText" text="CADUCADO">
      <formula>NOT(ISERROR(SEARCH("CADUCADO",E513)))</formula>
    </cfRule>
  </conditionalFormatting>
  <conditionalFormatting sqref="F157">
    <cfRule type="containsText" dxfId="119" priority="63" operator="containsText" text="ALERTA">
      <formula>NOT(ISERROR(SEARCH("ALERTA",F157)))</formula>
    </cfRule>
  </conditionalFormatting>
  <conditionalFormatting sqref="E157">
    <cfRule type="containsText" dxfId="118" priority="64" operator="containsText" text="CADUCADO">
      <formula>NOT(ISERROR(SEARCH("CADUCADO",E157)))</formula>
    </cfRule>
  </conditionalFormatting>
  <conditionalFormatting sqref="F337">
    <cfRule type="containsText" dxfId="117" priority="61" operator="containsText" text="ALERTA">
      <formula>NOT(ISERROR(SEARCH("ALERTA",F337)))</formula>
    </cfRule>
  </conditionalFormatting>
  <conditionalFormatting sqref="E337">
    <cfRule type="containsText" dxfId="116" priority="62" operator="containsText" text="CADUCADO">
      <formula>NOT(ISERROR(SEARCH("CADUCADO",E337)))</formula>
    </cfRule>
  </conditionalFormatting>
  <conditionalFormatting sqref="F523:F527">
    <cfRule type="containsText" dxfId="115" priority="59" operator="containsText" text="ALERTA">
      <formula>NOT(ISERROR(SEARCH("ALERTA",F523)))</formula>
    </cfRule>
  </conditionalFormatting>
  <conditionalFormatting sqref="E523:E527">
    <cfRule type="containsText" dxfId="114" priority="60" operator="containsText" text="CADUCADO">
      <formula>NOT(ISERROR(SEARCH("CADUCADO",E523)))</formula>
    </cfRule>
  </conditionalFormatting>
  <conditionalFormatting sqref="F535">
    <cfRule type="containsText" dxfId="113" priority="57" operator="containsText" text="ALERTA">
      <formula>NOT(ISERROR(SEARCH("ALERTA",F535)))</formula>
    </cfRule>
  </conditionalFormatting>
  <conditionalFormatting sqref="E535">
    <cfRule type="containsText" dxfId="112" priority="58" operator="containsText" text="CADUCADO">
      <formula>NOT(ISERROR(SEARCH("CADUCADO",E535)))</formula>
    </cfRule>
  </conditionalFormatting>
  <conditionalFormatting sqref="F536:F537">
    <cfRule type="containsText" dxfId="111" priority="55" operator="containsText" text="ALERTA">
      <formula>NOT(ISERROR(SEARCH("ALERTA",F536)))</formula>
    </cfRule>
  </conditionalFormatting>
  <conditionalFormatting sqref="E536:E537">
    <cfRule type="containsText" dxfId="110" priority="56" operator="containsText" text="CADUCADO">
      <formula>NOT(ISERROR(SEARCH("CADUCADO",E536)))</formula>
    </cfRule>
  </conditionalFormatting>
  <conditionalFormatting sqref="F519">
    <cfRule type="containsText" dxfId="109" priority="53" operator="containsText" text="ALERTA">
      <formula>NOT(ISERROR(SEARCH("ALERTA",F519)))</formula>
    </cfRule>
  </conditionalFormatting>
  <conditionalFormatting sqref="E519">
    <cfRule type="containsText" dxfId="108" priority="54" operator="containsText" text="CADUCADO">
      <formula>NOT(ISERROR(SEARCH("CADUCADO",E519)))</formula>
    </cfRule>
  </conditionalFormatting>
  <conditionalFormatting sqref="F520:F521">
    <cfRule type="containsText" dxfId="107" priority="51" operator="containsText" text="ALERTA">
      <formula>NOT(ISERROR(SEARCH("ALERTA",F520)))</formula>
    </cfRule>
  </conditionalFormatting>
  <conditionalFormatting sqref="E520:E521">
    <cfRule type="containsText" dxfId="106" priority="52" operator="containsText" text="CADUCADO">
      <formula>NOT(ISERROR(SEARCH("CADUCADO",E520)))</formula>
    </cfRule>
  </conditionalFormatting>
  <conditionalFormatting sqref="F538">
    <cfRule type="containsText" dxfId="105" priority="49" operator="containsText" text="ALERTA">
      <formula>NOT(ISERROR(SEARCH("ALERTA",F538)))</formula>
    </cfRule>
  </conditionalFormatting>
  <conditionalFormatting sqref="E538">
    <cfRule type="containsText" dxfId="104" priority="50" operator="containsText" text="CADUCADO">
      <formula>NOT(ISERROR(SEARCH("CADUCADO",E538)))</formula>
    </cfRule>
  </conditionalFormatting>
  <conditionalFormatting sqref="F539:F541">
    <cfRule type="containsText" dxfId="103" priority="45" operator="containsText" text="ALERTA">
      <formula>NOT(ISERROR(SEARCH("ALERTA",F539)))</formula>
    </cfRule>
  </conditionalFormatting>
  <conditionalFormatting sqref="E539:E541">
    <cfRule type="containsText" dxfId="102" priority="46" operator="containsText" text="CADUCADO">
      <formula>NOT(ISERROR(SEARCH("CADUCADO",E539)))</formula>
    </cfRule>
  </conditionalFormatting>
  <conditionalFormatting sqref="F542 F544 F548">
    <cfRule type="containsText" dxfId="101" priority="43" operator="containsText" text="ALERTA">
      <formula>NOT(ISERROR(SEARCH("ALERTA",F542)))</formula>
    </cfRule>
  </conditionalFormatting>
  <conditionalFormatting sqref="E542 E544 E548">
    <cfRule type="containsText" dxfId="100" priority="44" operator="containsText" text="CADUCADO">
      <formula>NOT(ISERROR(SEARCH("CADUCADO",E542)))</formula>
    </cfRule>
  </conditionalFormatting>
  <conditionalFormatting sqref="F549">
    <cfRule type="containsText" dxfId="99" priority="41" operator="containsText" text="ALERTA">
      <formula>NOT(ISERROR(SEARCH("ALERTA",F549)))</formula>
    </cfRule>
  </conditionalFormatting>
  <conditionalFormatting sqref="E549">
    <cfRule type="containsText" dxfId="98" priority="42" operator="containsText" text="CADUCADO">
      <formula>NOT(ISERROR(SEARCH("CADUCADO",E549)))</formula>
    </cfRule>
  </conditionalFormatting>
  <conditionalFormatting sqref="F534">
    <cfRule type="containsText" dxfId="97" priority="39" operator="containsText" text="ALERTA">
      <formula>NOT(ISERROR(SEARCH("ALERTA",F534)))</formula>
    </cfRule>
  </conditionalFormatting>
  <conditionalFormatting sqref="E534">
    <cfRule type="containsText" dxfId="96" priority="40" operator="containsText" text="CADUCADO">
      <formula>NOT(ISERROR(SEARCH("CADUCADO",E534)))</formula>
    </cfRule>
  </conditionalFormatting>
  <conditionalFormatting sqref="F528">
    <cfRule type="containsText" dxfId="95" priority="37" operator="containsText" text="ALERTA">
      <formula>NOT(ISERROR(SEARCH("ALERTA",F528)))</formula>
    </cfRule>
  </conditionalFormatting>
  <conditionalFormatting sqref="E528">
    <cfRule type="containsText" dxfId="94" priority="38" operator="containsText" text="CADUCADO">
      <formula>NOT(ISERROR(SEARCH("CADUCADO",E528)))</formula>
    </cfRule>
  </conditionalFormatting>
  <conditionalFormatting sqref="F529:F530">
    <cfRule type="containsText" dxfId="93" priority="35" operator="containsText" text="ALERTA">
      <formula>NOT(ISERROR(SEARCH("ALERTA",F529)))</formula>
    </cfRule>
  </conditionalFormatting>
  <conditionalFormatting sqref="E529:E530">
    <cfRule type="containsText" dxfId="92" priority="36" operator="containsText" text="CADUCADO">
      <formula>NOT(ISERROR(SEARCH("CADUCADO",E529)))</formula>
    </cfRule>
  </conditionalFormatting>
  <conditionalFormatting sqref="F531">
    <cfRule type="containsText" dxfId="91" priority="33" operator="containsText" text="ALERTA">
      <formula>NOT(ISERROR(SEARCH("ALERTA",F531)))</formula>
    </cfRule>
  </conditionalFormatting>
  <conditionalFormatting sqref="E531">
    <cfRule type="containsText" dxfId="90" priority="34" operator="containsText" text="CADUCADO">
      <formula>NOT(ISERROR(SEARCH("CADUCADO",E531)))</formula>
    </cfRule>
  </conditionalFormatting>
  <conditionalFormatting sqref="F532:F533">
    <cfRule type="containsText" dxfId="89" priority="31" operator="containsText" text="ALERTA">
      <formula>NOT(ISERROR(SEARCH("ALERTA",F532)))</formula>
    </cfRule>
  </conditionalFormatting>
  <conditionalFormatting sqref="E532:E533">
    <cfRule type="containsText" dxfId="88" priority="32" operator="containsText" text="CADUCADO">
      <formula>NOT(ISERROR(SEARCH("CADUCADO",E532)))</formula>
    </cfRule>
  </conditionalFormatting>
  <conditionalFormatting sqref="F517:F518">
    <cfRule type="containsText" dxfId="87" priority="27" operator="containsText" text="ALERTA">
      <formula>NOT(ISERROR(SEARCH("ALERTA",F517)))</formula>
    </cfRule>
  </conditionalFormatting>
  <conditionalFormatting sqref="E517:E518">
    <cfRule type="containsText" dxfId="86" priority="28" operator="containsText" text="CADUCADO">
      <formula>NOT(ISERROR(SEARCH("CADUCADO",E517)))</formula>
    </cfRule>
  </conditionalFormatting>
  <conditionalFormatting sqref="F482">
    <cfRule type="containsText" dxfId="85" priority="24" operator="containsText" text="ALERTA">
      <formula>NOT(ISERROR(SEARCH("ALERTA",F482)))</formula>
    </cfRule>
  </conditionalFormatting>
  <conditionalFormatting sqref="F483:F484">
    <cfRule type="containsText" dxfId="84" priority="23" operator="containsText" text="ALERTA">
      <formula>NOT(ISERROR(SEARCH("ALERTA",F483)))</formula>
    </cfRule>
  </conditionalFormatting>
  <conditionalFormatting sqref="F392:F393">
    <cfRule type="containsText" dxfId="83" priority="21" operator="containsText" text="ALERTA">
      <formula>NOT(ISERROR(SEARCH("ALERTA",F392)))</formula>
    </cfRule>
  </conditionalFormatting>
  <conditionalFormatting sqref="E392:E393">
    <cfRule type="containsText" dxfId="82" priority="22" operator="containsText" text="CADUCADO">
      <formula>NOT(ISERROR(SEARCH("CADUCADO",E392)))</formula>
    </cfRule>
  </conditionalFormatting>
  <conditionalFormatting sqref="F550:F562">
    <cfRule type="containsText" dxfId="81" priority="19" operator="containsText" text="ALERTA">
      <formula>NOT(ISERROR(SEARCH("ALERTA",F550)))</formula>
    </cfRule>
  </conditionalFormatting>
  <conditionalFormatting sqref="E550:E562">
    <cfRule type="containsText" dxfId="80" priority="20" operator="containsText" text="CADUCADO">
      <formula>NOT(ISERROR(SEARCH("CADUCADO",E550)))</formula>
    </cfRule>
  </conditionalFormatting>
  <conditionalFormatting sqref="F543">
    <cfRule type="containsText" dxfId="79" priority="17" operator="containsText" text="ALERTA">
      <formula>NOT(ISERROR(SEARCH("ALERTA",F543)))</formula>
    </cfRule>
  </conditionalFormatting>
  <conditionalFormatting sqref="E543">
    <cfRule type="containsText" dxfId="78" priority="18" operator="containsText" text="CADUCADO">
      <formula>NOT(ISERROR(SEARCH("CADUCADO",E543)))</formula>
    </cfRule>
  </conditionalFormatting>
  <conditionalFormatting sqref="F547">
    <cfRule type="containsText" dxfId="77" priority="15" operator="containsText" text="ALERTA">
      <formula>NOT(ISERROR(SEARCH("ALERTA",F547)))</formula>
    </cfRule>
  </conditionalFormatting>
  <conditionalFormatting sqref="E547">
    <cfRule type="containsText" dxfId="76" priority="16" operator="containsText" text="CADUCADO">
      <formula>NOT(ISERROR(SEARCH("CADUCADO",E547)))</formula>
    </cfRule>
  </conditionalFormatting>
  <conditionalFormatting sqref="F546">
    <cfRule type="containsText" dxfId="75" priority="13" operator="containsText" text="ALERTA">
      <formula>NOT(ISERROR(SEARCH("ALERTA",F546)))</formula>
    </cfRule>
  </conditionalFormatting>
  <conditionalFormatting sqref="E546">
    <cfRule type="containsText" dxfId="74" priority="14" operator="containsText" text="CADUCADO">
      <formula>NOT(ISERROR(SEARCH("CADUCADO",E546)))</formula>
    </cfRule>
  </conditionalFormatting>
  <conditionalFormatting sqref="F545">
    <cfRule type="containsText" dxfId="73" priority="11" operator="containsText" text="ALERTA">
      <formula>NOT(ISERROR(SEARCH("ALERTA",F545)))</formula>
    </cfRule>
  </conditionalFormatting>
  <conditionalFormatting sqref="E545">
    <cfRule type="containsText" dxfId="72" priority="12" operator="containsText" text="CADUCADO">
      <formula>NOT(ISERROR(SEARCH("CADUCADO",E545)))</formula>
    </cfRule>
  </conditionalFormatting>
  <conditionalFormatting sqref="F384:F390">
    <cfRule type="containsText" dxfId="71" priority="9" operator="containsText" text="ALERTA">
      <formula>NOT(ISERROR(SEARCH("ALERTA",F384)))</formula>
    </cfRule>
  </conditionalFormatting>
  <conditionalFormatting sqref="E384:E390">
    <cfRule type="containsText" dxfId="70" priority="10" operator="containsText" text="CADUCADO">
      <formula>NOT(ISERROR(SEARCH("CADUCADO",E384)))</formula>
    </cfRule>
  </conditionalFormatting>
  <conditionalFormatting sqref="F158">
    <cfRule type="containsText" dxfId="69" priority="7" operator="containsText" text="ALERTA">
      <formula>NOT(ISERROR(SEARCH("ALERTA",F158)))</formula>
    </cfRule>
  </conditionalFormatting>
  <conditionalFormatting sqref="E158">
    <cfRule type="containsText" dxfId="68" priority="8" operator="containsText" text="CADUCADO">
      <formula>NOT(ISERROR(SEARCH("CADUCADO",E158)))</formula>
    </cfRule>
  </conditionalFormatting>
  <conditionalFormatting sqref="F440">
    <cfRule type="containsText" dxfId="67" priority="6" operator="containsText" text="ALERTA">
      <formula>NOT(ISERROR(SEARCH("ALERTA",F440)))</formula>
    </cfRule>
  </conditionalFormatting>
  <conditionalFormatting sqref="F563:F566 F568:F576">
    <cfRule type="containsText" dxfId="66" priority="4" operator="containsText" text="ALERTA">
      <formula>NOT(ISERROR(SEARCH("ALERTA",F563)))</formula>
    </cfRule>
  </conditionalFormatting>
  <conditionalFormatting sqref="E563:E566 E568:E576">
    <cfRule type="containsText" dxfId="65" priority="5" operator="containsText" text="CADUCADO">
      <formula>NOT(ISERROR(SEARCH("CADUCADO",E563)))</formula>
    </cfRule>
  </conditionalFormatting>
  <conditionalFormatting sqref="F466">
    <cfRule type="containsText" dxfId="64" priority="3" operator="containsText" text="ALERTA">
      <formula>NOT(ISERROR(SEARCH("ALERTA",F466)))</formula>
    </cfRule>
  </conditionalFormatting>
  <conditionalFormatting sqref="F567">
    <cfRule type="containsText" dxfId="63" priority="1" operator="containsText" text="ALERTA">
      <formula>NOT(ISERROR(SEARCH("ALERTA",F567)))</formula>
    </cfRule>
  </conditionalFormatting>
  <conditionalFormatting sqref="E567">
    <cfRule type="containsText" dxfId="62" priority="2" operator="containsText" text="CADUCADO">
      <formula>NOT(ISERROR(SEARCH("CADUCADO",E567)))</formula>
    </cfRule>
  </conditionalFormatting>
  <hyperlinks>
    <hyperlink ref="A1:H1" location="TITULARES!A1" display="LISTA DE DIAGNOSTICADORES CON AUTORIZACIÓN DE COMERCIALIZACIÓN EN CUBA 2017" xr:uid="{00000000-0004-0000-1600-000000000000}"/>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334"/>
  <sheetViews>
    <sheetView workbookViewId="0">
      <selection sqref="A1:H1"/>
    </sheetView>
  </sheetViews>
  <sheetFormatPr baseColWidth="10" defaultRowHeight="15"/>
  <cols>
    <col min="1" max="1" width="15.140625" style="177" customWidth="1"/>
    <col min="2" max="2" width="14.42578125" style="177" customWidth="1"/>
    <col min="3" max="3" width="14.5703125" style="177" customWidth="1"/>
    <col min="4" max="4" width="14" style="177" customWidth="1"/>
    <col min="5" max="5" width="17.7109375" style="177" customWidth="1"/>
    <col min="6" max="6" width="16.7109375" style="177" customWidth="1"/>
    <col min="7" max="7" width="11.5703125" style="177" customWidth="1"/>
    <col min="8" max="8" width="43.140625" style="177" customWidth="1"/>
    <col min="9" max="9" width="55.140625" style="177" customWidth="1"/>
    <col min="10" max="10" width="27.7109375" style="177" customWidth="1"/>
    <col min="11" max="11" width="18" style="342" customWidth="1"/>
    <col min="12" max="12" width="11.42578125" style="342" hidden="1" customWidth="1"/>
    <col min="13" max="13" width="12.85546875" style="342" hidden="1" customWidth="1"/>
    <col min="14" max="14" width="17.28515625" style="342" hidden="1" customWidth="1"/>
    <col min="15" max="15" width="11.5703125" style="177" hidden="1" customWidth="1"/>
    <col min="16" max="16" width="8.5703125" style="177" hidden="1" customWidth="1"/>
    <col min="17" max="17" width="5" style="177" hidden="1" customWidth="1"/>
    <col min="18" max="19" width="11.42578125" style="177"/>
    <col min="20" max="27" width="0" style="177" hidden="1" customWidth="1"/>
    <col min="28" max="16384" width="11.42578125" style="177"/>
  </cols>
  <sheetData>
    <row r="1" spans="1:27">
      <c r="A1" s="2355" t="s">
        <v>5695</v>
      </c>
      <c r="B1" s="2355"/>
      <c r="C1" s="2355"/>
      <c r="D1" s="2355"/>
      <c r="E1" s="2355"/>
      <c r="F1" s="2355"/>
      <c r="G1" s="2355"/>
      <c r="H1" s="2355"/>
    </row>
    <row r="2" spans="1:27" ht="29.25" customHeight="1" thickBot="1">
      <c r="A2" s="501" t="s">
        <v>3130</v>
      </c>
      <c r="B2" s="782"/>
      <c r="C2" s="782"/>
      <c r="D2" s="782"/>
      <c r="E2" s="782"/>
      <c r="F2" s="782"/>
      <c r="S2" s="783" t="s">
        <v>2871</v>
      </c>
      <c r="T2" s="784">
        <f ca="1">TODAY()</f>
        <v>45825</v>
      </c>
    </row>
    <row r="3" spans="1:27" ht="27" customHeight="1" thickTop="1" thickBot="1">
      <c r="A3" s="2356" t="s">
        <v>1188</v>
      </c>
      <c r="B3" s="2357"/>
      <c r="C3" s="2357"/>
      <c r="D3" s="2357"/>
      <c r="E3" s="2358"/>
      <c r="F3" s="2358"/>
      <c r="G3" s="2357"/>
      <c r="H3" s="785"/>
      <c r="I3" s="785"/>
      <c r="J3" s="785"/>
      <c r="K3" s="786"/>
    </row>
    <row r="4" spans="1:27" ht="38.25" customHeight="1" thickTop="1">
      <c r="A4" s="787" t="s">
        <v>1649</v>
      </c>
      <c r="B4" s="788" t="s">
        <v>1187</v>
      </c>
      <c r="C4" s="788" t="s">
        <v>1189</v>
      </c>
      <c r="D4" s="789" t="s">
        <v>1190</v>
      </c>
      <c r="E4" s="790" t="s">
        <v>2869</v>
      </c>
      <c r="F4" s="790" t="s">
        <v>2870</v>
      </c>
      <c r="G4" s="791" t="s">
        <v>1070</v>
      </c>
      <c r="H4" s="788" t="s">
        <v>750</v>
      </c>
      <c r="I4" s="788" t="s">
        <v>1191</v>
      </c>
      <c r="J4" s="788" t="s">
        <v>443</v>
      </c>
      <c r="K4" s="792" t="s">
        <v>1071</v>
      </c>
      <c r="L4" s="342" t="s">
        <v>1638</v>
      </c>
      <c r="M4" s="342" t="s">
        <v>1636</v>
      </c>
      <c r="N4" s="342" t="s">
        <v>1637</v>
      </c>
      <c r="O4" s="805" t="s">
        <v>1640</v>
      </c>
      <c r="T4" s="806"/>
      <c r="U4" s="807">
        <v>2012</v>
      </c>
      <c r="V4" s="808">
        <v>2013</v>
      </c>
      <c r="W4" s="808">
        <v>2014</v>
      </c>
      <c r="X4" s="808">
        <v>2015</v>
      </c>
      <c r="Y4" s="808">
        <v>2016</v>
      </c>
      <c r="Z4" s="807" t="s">
        <v>2872</v>
      </c>
      <c r="AA4" s="809" t="s">
        <v>1641</v>
      </c>
    </row>
    <row r="5" spans="1:27" s="353" customFormat="1" ht="29.25" customHeight="1">
      <c r="A5" s="820" t="s">
        <v>1633</v>
      </c>
      <c r="B5" s="821" t="s">
        <v>3077</v>
      </c>
      <c r="C5" s="334">
        <v>42880</v>
      </c>
      <c r="D5" s="528">
        <v>46508</v>
      </c>
      <c r="E5" s="528" t="str">
        <f ca="1">IF(D5&lt;=$T$2,"CADUCADO","VIGENTE")</f>
        <v>VIGENTE</v>
      </c>
      <c r="F5" s="528" t="str">
        <f ca="1">IF($T$2&gt;=(EDATE(D5,-4)),"ALERTA","OK")</f>
        <v>OK</v>
      </c>
      <c r="G5" s="821" t="s">
        <v>1304</v>
      </c>
      <c r="H5" s="822" t="s">
        <v>3081</v>
      </c>
      <c r="I5" s="823" t="s">
        <v>3082</v>
      </c>
      <c r="J5" s="834" t="s">
        <v>536</v>
      </c>
      <c r="K5" s="834" t="s">
        <v>3083</v>
      </c>
      <c r="L5" s="793"/>
      <c r="M5" s="793" t="e">
        <f>IF(ISNUMBER(FIND("/",#REF!,1)),MID(#REF!,1,FIND("/",#REF!,1)-1),#REF!)</f>
        <v>#REF!</v>
      </c>
      <c r="N5" s="793" t="str">
        <f>IF(ISNUMBER(FIND("/",#REF!,1)),MID(#REF!,FIND("/",#REF!,1)+1,LEN(#REF!)),"")</f>
        <v/>
      </c>
      <c r="O5" s="353" t="s">
        <v>1649</v>
      </c>
      <c r="P5" s="353" t="s">
        <v>1636</v>
      </c>
      <c r="Q5" s="353" t="s">
        <v>1641</v>
      </c>
      <c r="T5" s="810"/>
      <c r="U5" s="818">
        <f>COUNTIFS($C$10:$C$248, "&gt;="&amp;U10, $C$10:$C$248, "&lt;="&amp;U11, $A$10:$A$248, "&lt;&gt;F")</f>
        <v>0</v>
      </c>
      <c r="V5" s="818">
        <f>COUNTIFS($C$10:$C$248, "&gt;="&amp;V10, $C$10:$C$248, "&lt;="&amp;V11, $A$10:$A$248, "&lt;&gt;F")</f>
        <v>0</v>
      </c>
      <c r="W5" s="818">
        <f>COUNTIFS($C$10:$C$248, "&gt;="&amp;W10, $C$10:$C$248, "&lt;="&amp;W11, $A$10:$A$248, "&lt;&gt;F")</f>
        <v>0</v>
      </c>
      <c r="X5" s="818">
        <f>COUNTIFS($C$10:$C$248, "&gt;="&amp;X10, $C$10:$C$248, "&lt;="&amp;X11, $A$10:$A$248, "&lt;&gt;F")</f>
        <v>0</v>
      </c>
      <c r="Y5" s="818">
        <f>COUNTIFS($C$10:$C$248, "&gt;="&amp;Y10, $C$10:$C$248, "&lt;="&amp;Y11, $A$10:$A$248, "&lt;&gt;F")</f>
        <v>0</v>
      </c>
      <c r="Z5" s="818">
        <f>COUNTIFS($C$10:$C$248,"&gt;="&amp;Z10, $C$10:$C$248, "&lt;="&amp;Z11, $A$10:$A$248, "&lt;&gt;F")</f>
        <v>0</v>
      </c>
      <c r="AA5" s="819">
        <f>SUM(U5:Y5)</f>
        <v>0</v>
      </c>
    </row>
    <row r="6" spans="1:27" ht="30">
      <c r="A6" s="820" t="s">
        <v>1633</v>
      </c>
      <c r="B6" s="527" t="s">
        <v>3078</v>
      </c>
      <c r="C6" s="334">
        <v>42881</v>
      </c>
      <c r="D6" s="528">
        <v>46508</v>
      </c>
      <c r="E6" s="528" t="str">
        <f ca="1">IF(D6&lt;=$T$2,"CADUCADO","VIGENTE")</f>
        <v>VIGENTE</v>
      </c>
      <c r="F6" s="528" t="str">
        <f ca="1">IF($T$2&gt;=(EDATE(D6,-4)),"ALERTA","OK")</f>
        <v>OK</v>
      </c>
      <c r="G6" s="821" t="s">
        <v>1304</v>
      </c>
      <c r="H6" s="795" t="s">
        <v>3115</v>
      </c>
      <c r="I6" s="335" t="s">
        <v>3116</v>
      </c>
      <c r="J6" s="527" t="s">
        <v>536</v>
      </c>
      <c r="K6" s="824" t="s">
        <v>3117</v>
      </c>
      <c r="M6" s="342" t="e">
        <f>IF(ISNUMBER(FIND("/",#REF!,1)),MID(#REF!,1,FIND("/",#REF!,1)-1),#REF!)</f>
        <v>#REF!</v>
      </c>
      <c r="N6" s="342" t="str">
        <f>IF(ISNUMBER(FIND("/",#REF!,1)),MID(#REF!,FIND("/",#REF!,1)+1,LEN(#REF!)),"")</f>
        <v/>
      </c>
      <c r="O6" s="177" t="s">
        <v>1635</v>
      </c>
      <c r="Q6" s="813">
        <v>4</v>
      </c>
      <c r="T6" s="814" t="s">
        <v>2873</v>
      </c>
      <c r="U6" s="811">
        <f>COUNTIFS($C$10:$C$248, "&gt;="&amp;U10, $C$10:$C$248, "&lt;="&amp;U11, $A$10:$A$248, "&lt;&gt;F",$G$10:$G$248, "A" )</f>
        <v>0</v>
      </c>
      <c r="V6" s="811">
        <f>COUNTIFS($C$10:$C$248, "&gt;="&amp;V10, $C$10:$C$248, "&lt;="&amp;V11, $A$10:$A$248, "&lt;&gt;F",$G$10:$G$248, "A" )</f>
        <v>0</v>
      </c>
      <c r="W6" s="811">
        <f>COUNTIFS($C$10:$C$248, "&gt;="&amp;W10, $C$10:$C$248, "&lt;="&amp;W11, $A$10:$A$248, "&lt;&gt;F",$G$10:$G$248, "A" )</f>
        <v>0</v>
      </c>
      <c r="X6" s="811">
        <f>COUNTIFS($C$10:$C$248, "&gt;="&amp;X10, $C$10:$C$248, "&lt;="&amp;X11, $A$10:$A$248, "&lt;&gt;F",$G$10:$G$248, "A" )</f>
        <v>0</v>
      </c>
      <c r="Y6" s="811">
        <f>COUNTIFS($C$10:$C$248, "&gt;="&amp;Y10, $C$10:$C$248, "&lt;="&amp;Y11, $A$10:$A$248, "&lt;&gt;F",$G$10:$G$248, "A" )</f>
        <v>0</v>
      </c>
      <c r="Z6" s="811">
        <f>COUNTIFS($C$10:$C$248,"&gt;="&amp;Z11, $C$10:$C$248, "&lt;="&amp;Z12, $A$10:$A$248, "&lt;&gt;F",$G$10:$G$248, "A")</f>
        <v>0</v>
      </c>
      <c r="AA6" s="812">
        <f>SUM(U6:Y6)</f>
        <v>0</v>
      </c>
    </row>
    <row r="7" spans="1:27" ht="30">
      <c r="A7" s="820" t="s">
        <v>1633</v>
      </c>
      <c r="B7" s="527" t="s">
        <v>3079</v>
      </c>
      <c r="C7" s="334">
        <v>42882</v>
      </c>
      <c r="D7" s="528">
        <v>46508</v>
      </c>
      <c r="E7" s="528" t="str">
        <f ca="1">IF(D7&lt;=$T$2,"CADUCADO","VIGENTE")</f>
        <v>VIGENTE</v>
      </c>
      <c r="F7" s="528" t="str">
        <f ca="1">IF($T$2&gt;=(EDATE(D7,-4)),"ALERTA","OK")</f>
        <v>OK</v>
      </c>
      <c r="G7" s="821" t="s">
        <v>1304</v>
      </c>
      <c r="H7" s="836" t="s">
        <v>3084</v>
      </c>
      <c r="I7" s="335" t="s">
        <v>3085</v>
      </c>
      <c r="J7" s="527" t="s">
        <v>3086</v>
      </c>
      <c r="K7" s="824" t="s">
        <v>3087</v>
      </c>
      <c r="M7" s="342" t="e">
        <f>IF(ISNUMBER(FIND("/",#REF!,1)),MID(#REF!,1,FIND("/",#REF!,1)-1),#REF!)</f>
        <v>#REF!</v>
      </c>
      <c r="N7" s="342" t="str">
        <f>IF(ISNUMBER(FIND("/",#REF!,1)),MID(#REF!,FIND("/",#REF!,1)+1,LEN(#REF!)),"")</f>
        <v/>
      </c>
      <c r="O7" s="177" t="s">
        <v>1634</v>
      </c>
      <c r="Q7" s="813">
        <v>24</v>
      </c>
      <c r="T7" s="814" t="s">
        <v>2874</v>
      </c>
      <c r="U7" s="811">
        <f>COUNTIFS($C$10:$C$248, "&gt;="&amp;U10, $C$10:$C$248, "&lt;="&amp;U11, $A$10:$A$248, "&lt;&gt;F",$G$10:$G$248, "B" )</f>
        <v>0</v>
      </c>
      <c r="V7" s="811">
        <f>COUNTIFS($C$10:$C$248, "&gt;="&amp;V10, $C$10:$C$248, "&lt;="&amp;V11, $A$10:$A$248, "&lt;&gt;F",$G$10:$G$248, "B" )</f>
        <v>0</v>
      </c>
      <c r="W7" s="811">
        <f>COUNTIFS($C$10:$C$248, "&gt;="&amp;W10, $C$10:$C$248, "&lt;="&amp;W11, $A$10:$A$248, "&lt;&gt;F",$G$10:$G$248, "B" )</f>
        <v>0</v>
      </c>
      <c r="X7" s="811">
        <f>COUNTIFS($C$10:$C$248, "&gt;="&amp;X10, $C$10:$C$248, "&lt;="&amp;X11, $A$10:$A$248, "&lt;&gt;F",$G$10:$G$248, "B" )</f>
        <v>0</v>
      </c>
      <c r="Y7" s="811">
        <f>COUNTIFS($C$10:$C$248, "&gt;="&amp;Y10, $C$10:$C$248, "&lt;="&amp;Y11, $A$10:$A$248, "&lt;&gt;F",$G$10:$G$248, "B" )</f>
        <v>0</v>
      </c>
      <c r="Z7" s="811">
        <f>COUNTIFS($C$10:$C$248,"&gt;="&amp;Z12, $C$10:$C$248, "&lt;="&amp;Z13, $A$10:$A$248, "&lt;&gt;F",$G$10:$G$248, "A")</f>
        <v>0</v>
      </c>
      <c r="AA7" s="812">
        <f>SUM(U7:Y7)</f>
        <v>0</v>
      </c>
    </row>
    <row r="8" spans="1:27" ht="30">
      <c r="A8" s="820" t="s">
        <v>1633</v>
      </c>
      <c r="B8" s="527" t="s">
        <v>3080</v>
      </c>
      <c r="C8" s="334">
        <v>42883</v>
      </c>
      <c r="D8" s="528">
        <v>46508</v>
      </c>
      <c r="E8" s="528" t="str">
        <f ca="1">IF(D8&lt;=$T$2,"CADUCADO","VIGENTE")</f>
        <v>VIGENTE</v>
      </c>
      <c r="F8" s="528" t="str">
        <f ca="1">IF($T$2&gt;=(EDATE(D8,-4)),"ALERTA","OK")</f>
        <v>OK</v>
      </c>
      <c r="G8" s="821" t="s">
        <v>1304</v>
      </c>
      <c r="H8" s="795" t="s">
        <v>3092</v>
      </c>
      <c r="I8" s="335" t="s">
        <v>3093</v>
      </c>
      <c r="J8" s="527" t="s">
        <v>536</v>
      </c>
      <c r="K8" s="824" t="s">
        <v>3094</v>
      </c>
      <c r="M8" s="342" t="e">
        <f>IF(ISNUMBER(FIND("/",#REF!,1)),MID(#REF!,1,FIND("/",#REF!,1)-1),#REF!)</f>
        <v>#REF!</v>
      </c>
      <c r="N8" s="342" t="str">
        <f>IF(ISNUMBER(FIND("/",#REF!,1)),MID(#REF!,FIND("/",#REF!,1)+1,LEN(#REF!)),"")</f>
        <v/>
      </c>
      <c r="O8" s="177" t="s">
        <v>1639</v>
      </c>
      <c r="Q8" s="813">
        <v>28</v>
      </c>
      <c r="T8" s="814" t="s">
        <v>2875</v>
      </c>
      <c r="U8" s="811">
        <f>COUNTIFS($C$10:$C$248, "&gt;="&amp;U10, $C$10:$C$248, "&lt;="&amp;U11, $A$10:$A$248, "&lt;&gt;F",$G$10:$G$248, "C" )</f>
        <v>0</v>
      </c>
      <c r="V8" s="811">
        <f>COUNTIFS($C$10:$C$248, "&gt;="&amp;V10, $C$10:$C$248, "&lt;="&amp;V11, $A$10:$A$248, "&lt;&gt;F",$G$10:$G$248, "C" )</f>
        <v>0</v>
      </c>
      <c r="W8" s="811">
        <f>COUNTIFS($C$10:$C$248, "&gt;="&amp;W10, $C$10:$C$248, "&lt;="&amp;W11, $A$10:$A$248, "&lt;&gt;F",$G$10:$G$248, "C" )</f>
        <v>0</v>
      </c>
      <c r="X8" s="811">
        <f>COUNTIFS($C$10:$C$248, "&gt;="&amp;X10, $C$10:$C$248, "&lt;="&amp;X11, $A$10:$A$248, "&lt;&gt;F",$G$10:$G$248, "C" )</f>
        <v>0</v>
      </c>
      <c r="Y8" s="811">
        <f>COUNTIFS($C$10:$C$248, "&gt;="&amp;Y10, $C$10:$C$248, "&lt;="&amp;Y11, $A$10:$A$248, "&lt;&gt;F",$G$10:$G$248, "C" )</f>
        <v>0</v>
      </c>
      <c r="Z8" s="811">
        <f>COUNTIFS($C$10:$C$248,"&gt;="&amp;Z13, $C$10:$C$248, "&lt;="&amp;Z14, $A$10:$A$248, "&lt;&gt;F",$G$10:$G$248, "A")</f>
        <v>0</v>
      </c>
      <c r="AA8" s="812">
        <f>SUM(U8:Y8)</f>
        <v>0</v>
      </c>
    </row>
    <row r="9" spans="1:27" ht="45.75" customHeight="1" thickBot="1">
      <c r="A9" s="421" t="s">
        <v>1633</v>
      </c>
      <c r="B9" s="527" t="s">
        <v>3058</v>
      </c>
      <c r="C9" s="334">
        <v>42880</v>
      </c>
      <c r="D9" s="528">
        <v>46508</v>
      </c>
      <c r="E9" s="528" t="str">
        <f t="shared" ref="E9:E27" ca="1" si="0">IF(D9&lt;=$T$2,"CADUCADO","VIGENTE")</f>
        <v>VIGENTE</v>
      </c>
      <c r="F9" s="528" t="str">
        <f ca="1">IF($T$2&gt;=(EDATE(D9,-4)),"ALERTA","OK")</f>
        <v>OK</v>
      </c>
      <c r="G9" s="527" t="s">
        <v>1304</v>
      </c>
      <c r="H9" s="795" t="s">
        <v>3057</v>
      </c>
      <c r="I9" s="335" t="s">
        <v>3059</v>
      </c>
      <c r="J9" s="527" t="s">
        <v>3060</v>
      </c>
      <c r="K9" s="824" t="s">
        <v>3061</v>
      </c>
      <c r="M9" s="342" t="e">
        <f>IF(ISNUMBER(FIND("/",#REF!,1)),MID(#REF!,1,FIND("/",#REF!,1)-1),#REF!)</f>
        <v>#REF!</v>
      </c>
      <c r="N9" s="342" t="str">
        <f>IF(ISNUMBER(FIND("/",#REF!,1)),MID(#REF!,FIND("/",#REF!,1)+1,LEN(#REF!)),"")</f>
        <v/>
      </c>
      <c r="T9" s="797" t="s">
        <v>2876</v>
      </c>
      <c r="U9" s="815">
        <f>COUNTIFS($C$10:$C$248, "&gt;="&amp;U10, $C$10:$C$248, "&lt;="&amp;U11, $A$10:$A$248, "&lt;&gt;F",$G$10:$G$248, "D" )</f>
        <v>0</v>
      </c>
      <c r="V9" s="815">
        <f>COUNTIFS($C$10:$C$248, "&gt;="&amp;V10, $C$10:$C$248, "&lt;="&amp;V11, $A$10:$A$248, "&lt;&gt;F",$G$10:$G$248, "D" )</f>
        <v>0</v>
      </c>
      <c r="W9" s="815">
        <f>COUNTIFS($C$10:$C$248, "&gt;="&amp;W10, $C$10:$C$248, "&lt;="&amp;W11, $A$10:$A$248, "&lt;&gt;F",$G$10:$G$248, "D" )</f>
        <v>0</v>
      </c>
      <c r="X9" s="815">
        <f>COUNTIFS($C$10:$C$248, "&gt;="&amp;X10, $C$10:$C$248, "&lt;="&amp;X11, $A$10:$A$248, "&lt;&gt;F",$G$10:$G$248, "D" )</f>
        <v>0</v>
      </c>
      <c r="Y9" s="815">
        <f>COUNTIFS($C$10:$C$248, "&gt;="&amp;Y10, $C$10:$C$248, "&lt;="&amp;Y11, $A$10:$A$248, "&lt;&gt;F",$G$10:$G$248, "D" )</f>
        <v>0</v>
      </c>
      <c r="Z9" s="815">
        <f>COUNTIFS($C$10:$C$248,"&gt;="&amp;Z14, $C$10:$C$248, "&lt;="&amp;Z15, $A$10:$A$248, "&lt;&gt;F",$G$10:$G$248, "A")</f>
        <v>0</v>
      </c>
      <c r="AA9" s="816">
        <f>SUM(U9:Y9)</f>
        <v>0</v>
      </c>
    </row>
    <row r="10" spans="1:27" ht="60.75" thickTop="1">
      <c r="A10" s="421" t="s">
        <v>1633</v>
      </c>
      <c r="B10" s="527" t="s">
        <v>3062</v>
      </c>
      <c r="C10" s="334">
        <v>42880</v>
      </c>
      <c r="D10" s="528">
        <v>46508</v>
      </c>
      <c r="E10" s="528" t="str">
        <f t="shared" ca="1" si="0"/>
        <v>VIGENTE</v>
      </c>
      <c r="F10" s="528" t="str">
        <f t="shared" ref="F10:F21" ca="1" si="1">IF($T$2&gt;=(EDATE(D10,-4)),"ALERTA","OK")</f>
        <v>OK</v>
      </c>
      <c r="G10" s="527" t="s">
        <v>1304</v>
      </c>
      <c r="H10" s="795" t="s">
        <v>3098</v>
      </c>
      <c r="I10" s="335" t="s">
        <v>3099</v>
      </c>
      <c r="J10" s="830" t="s">
        <v>536</v>
      </c>
      <c r="K10" s="824" t="s">
        <v>3100</v>
      </c>
      <c r="M10" s="342" t="e">
        <f>IF(ISNUMBER(FIND("/",#REF!,1)),MID(#REF!,1,FIND("/",#REF!,1)-1),#REF!)</f>
        <v>#REF!</v>
      </c>
      <c r="N10" s="342" t="str">
        <f>IF(ISNUMBER(FIND("/",#REF!,1)),MID(#REF!,FIND("/",#REF!,1)+1,LEN(#REF!)),"")</f>
        <v/>
      </c>
      <c r="T10" s="798"/>
      <c r="U10" s="817">
        <v>40909</v>
      </c>
      <c r="V10" s="817">
        <v>41275</v>
      </c>
      <c r="W10" s="817">
        <v>41640</v>
      </c>
      <c r="X10" s="817">
        <v>42005</v>
      </c>
      <c r="Y10" s="817">
        <v>42370</v>
      </c>
      <c r="Z10" s="817">
        <v>40909</v>
      </c>
      <c r="AA10" s="798"/>
    </row>
    <row r="11" spans="1:27" s="353" customFormat="1" ht="48" customHeight="1">
      <c r="A11" s="421" t="s">
        <v>1633</v>
      </c>
      <c r="B11" s="527" t="s">
        <v>3063</v>
      </c>
      <c r="C11" s="334">
        <v>42880</v>
      </c>
      <c r="D11" s="528">
        <v>46508</v>
      </c>
      <c r="E11" s="528" t="str">
        <f t="shared" ca="1" si="0"/>
        <v>VIGENTE</v>
      </c>
      <c r="F11" s="528" t="str">
        <f t="shared" ca="1" si="1"/>
        <v>OK</v>
      </c>
      <c r="G11" s="527" t="s">
        <v>1304</v>
      </c>
      <c r="H11" s="795" t="s">
        <v>3101</v>
      </c>
      <c r="I11" s="335" t="s">
        <v>3102</v>
      </c>
      <c r="J11" s="527" t="s">
        <v>536</v>
      </c>
      <c r="K11" s="824" t="s">
        <v>3103</v>
      </c>
      <c r="L11" s="793"/>
      <c r="M11" s="793" t="e">
        <f>IF(ISNUMBER(FIND("/",#REF!,1)),MID(#REF!,1,FIND("/",#REF!,1)-1),#REF!)</f>
        <v>#REF!</v>
      </c>
      <c r="N11" s="793" t="str">
        <f>IF(ISNUMBER(FIND("/",#REF!,1)),MID(#REF!,FIND("/",#REF!,1)+1,LEN(#REF!)),"")</f>
        <v/>
      </c>
      <c r="T11" s="798"/>
      <c r="U11" s="799">
        <v>41274</v>
      </c>
      <c r="V11" s="799">
        <v>41639</v>
      </c>
      <c r="W11" s="799">
        <v>42004</v>
      </c>
      <c r="X11" s="799">
        <v>42369</v>
      </c>
      <c r="Y11" s="799">
        <v>42735</v>
      </c>
      <c r="Z11" s="799">
        <v>42735</v>
      </c>
      <c r="AA11" s="798"/>
    </row>
    <row r="12" spans="1:27" ht="30">
      <c r="A12" s="421" t="s">
        <v>1633</v>
      </c>
      <c r="B12" s="527" t="s">
        <v>3064</v>
      </c>
      <c r="C12" s="334">
        <v>42880</v>
      </c>
      <c r="D12" s="528">
        <v>46508</v>
      </c>
      <c r="E12" s="528" t="str">
        <f t="shared" ca="1" si="0"/>
        <v>VIGENTE</v>
      </c>
      <c r="F12" s="528" t="str">
        <f t="shared" ca="1" si="1"/>
        <v>OK</v>
      </c>
      <c r="G12" s="527" t="s">
        <v>1304</v>
      </c>
      <c r="H12" s="795" t="s">
        <v>3104</v>
      </c>
      <c r="I12" s="335" t="s">
        <v>3105</v>
      </c>
      <c r="J12" s="834" t="s">
        <v>3106</v>
      </c>
      <c r="K12" s="824" t="s">
        <v>3107</v>
      </c>
      <c r="M12" s="342" t="e">
        <f>IF(ISNUMBER(FIND("/",#REF!,1)),MID(#REF!,1,FIND("/",#REF!,1)-1),#REF!)</f>
        <v>#REF!</v>
      </c>
      <c r="N12" s="342" t="str">
        <f>IF(ISNUMBER(FIND("/",#REF!,1)),MID(#REF!,FIND("/",#REF!,1)+1,LEN(#REF!)),"")</f>
        <v/>
      </c>
    </row>
    <row r="13" spans="1:27" ht="45">
      <c r="A13" s="421" t="s">
        <v>1633</v>
      </c>
      <c r="B13" s="527" t="s">
        <v>3065</v>
      </c>
      <c r="C13" s="334">
        <v>42880</v>
      </c>
      <c r="D13" s="528">
        <v>46508</v>
      </c>
      <c r="E13" s="528" t="str">
        <f t="shared" ca="1" si="0"/>
        <v>VIGENTE</v>
      </c>
      <c r="F13" s="528" t="str">
        <f t="shared" ca="1" si="1"/>
        <v>OK</v>
      </c>
      <c r="G13" s="527" t="s">
        <v>1304</v>
      </c>
      <c r="H13" s="795" t="s">
        <v>3108</v>
      </c>
      <c r="I13" s="335" t="s">
        <v>3109</v>
      </c>
      <c r="J13" s="527" t="s">
        <v>536</v>
      </c>
      <c r="K13" s="824" t="s">
        <v>3110</v>
      </c>
      <c r="M13" s="342" t="e">
        <f>IF(ISNUMBER(FIND("/",#REF!,1)),MID(#REF!,1,FIND("/",#REF!,1)-1),#REF!)</f>
        <v>#REF!</v>
      </c>
      <c r="N13" s="342" t="str">
        <f>IF(ISNUMBER(FIND("/",#REF!,1)),MID(#REF!,FIND("/",#REF!,1)+1,LEN(#REF!)),"")</f>
        <v/>
      </c>
    </row>
    <row r="14" spans="1:27" s="353" customFormat="1" ht="30">
      <c r="A14" s="421" t="s">
        <v>1633</v>
      </c>
      <c r="B14" s="527" t="s">
        <v>3066</v>
      </c>
      <c r="C14" s="334">
        <v>42880</v>
      </c>
      <c r="D14" s="528">
        <v>46508</v>
      </c>
      <c r="E14" s="528" t="str">
        <f t="shared" ca="1" si="0"/>
        <v>VIGENTE</v>
      </c>
      <c r="F14" s="528" t="str">
        <f t="shared" ca="1" si="1"/>
        <v>OK</v>
      </c>
      <c r="G14" s="527" t="s">
        <v>1304</v>
      </c>
      <c r="H14" s="836" t="s">
        <v>3118</v>
      </c>
      <c r="I14" s="335" t="s">
        <v>3119</v>
      </c>
      <c r="J14" s="527" t="s">
        <v>183</v>
      </c>
      <c r="K14" s="824" t="s">
        <v>3120</v>
      </c>
      <c r="L14" s="793"/>
      <c r="M14" s="793" t="e">
        <f>IF(ISNUMBER(FIND("/",#REF!,1)),MID(#REF!,1,FIND("/",#REF!,1)-1),#REF!)</f>
        <v>#REF!</v>
      </c>
      <c r="N14" s="793" t="str">
        <f>IF(ISNUMBER(FIND("/",#REF!,1)),MID(#REF!,FIND("/",#REF!,1)+1,LEN(#REF!)),"")</f>
        <v/>
      </c>
    </row>
    <row r="15" spans="1:27" s="353" customFormat="1" ht="30">
      <c r="A15" s="421" t="s">
        <v>1633</v>
      </c>
      <c r="B15" s="527" t="s">
        <v>3067</v>
      </c>
      <c r="C15" s="334">
        <v>42880</v>
      </c>
      <c r="D15" s="528">
        <v>46508</v>
      </c>
      <c r="E15" s="528" t="str">
        <f t="shared" ca="1" si="0"/>
        <v>VIGENTE</v>
      </c>
      <c r="F15" s="528" t="str">
        <f t="shared" ca="1" si="1"/>
        <v>OK</v>
      </c>
      <c r="G15" s="527" t="s">
        <v>1304</v>
      </c>
      <c r="H15" s="831" t="s">
        <v>3121</v>
      </c>
      <c r="I15" s="832" t="s">
        <v>3122</v>
      </c>
      <c r="J15" s="837" t="s">
        <v>536</v>
      </c>
      <c r="K15" s="833" t="s">
        <v>3123</v>
      </c>
      <c r="L15" s="793"/>
      <c r="M15" s="793" t="e">
        <f>IF(ISNUMBER(FIND("/",#REF!,1)),MID(#REF!,1,FIND("/",#REF!,1)-1),#REF!)</f>
        <v>#REF!</v>
      </c>
      <c r="N15" s="793" t="str">
        <f>IF(ISNUMBER(FIND("/",#REF!,1)),MID(#REF!,FIND("/",#REF!,1)+1,LEN(#REF!)),"")</f>
        <v/>
      </c>
    </row>
    <row r="16" spans="1:27" s="353" customFormat="1" ht="45">
      <c r="A16" s="421" t="s">
        <v>1633</v>
      </c>
      <c r="B16" s="527" t="s">
        <v>3068</v>
      </c>
      <c r="C16" s="334">
        <v>42880</v>
      </c>
      <c r="D16" s="528">
        <v>46508</v>
      </c>
      <c r="E16" s="528" t="str">
        <f t="shared" ca="1" si="0"/>
        <v>VIGENTE</v>
      </c>
      <c r="F16" s="528" t="str">
        <f t="shared" ca="1" si="1"/>
        <v>OK</v>
      </c>
      <c r="G16" s="527" t="s">
        <v>1304</v>
      </c>
      <c r="H16" s="795" t="s">
        <v>3124</v>
      </c>
      <c r="I16" s="335" t="s">
        <v>3125</v>
      </c>
      <c r="J16" s="527" t="s">
        <v>536</v>
      </c>
      <c r="K16" s="824" t="s">
        <v>3126</v>
      </c>
      <c r="L16" s="793"/>
      <c r="M16" s="793" t="e">
        <f>IF(ISNUMBER(FIND("/",#REF!,1)),MID(#REF!,1,FIND("/",#REF!,1)-1),#REF!)</f>
        <v>#REF!</v>
      </c>
      <c r="N16" s="793" t="str">
        <f>IF(ISNUMBER(FIND("/",#REF!,1)),MID(#REF!,FIND("/",#REF!,1)+1,LEN(#REF!)),"")</f>
        <v/>
      </c>
    </row>
    <row r="17" spans="1:14" s="353" customFormat="1" ht="30">
      <c r="A17" s="421" t="s">
        <v>1633</v>
      </c>
      <c r="B17" s="527" t="s">
        <v>3054</v>
      </c>
      <c r="C17" s="334">
        <v>42880</v>
      </c>
      <c r="D17" s="528">
        <v>46508</v>
      </c>
      <c r="E17" s="528" t="str">
        <f t="shared" ca="1" si="0"/>
        <v>VIGENTE</v>
      </c>
      <c r="F17" s="528" t="str">
        <f t="shared" ca="1" si="1"/>
        <v>OK</v>
      </c>
      <c r="G17" s="527" t="s">
        <v>1304</v>
      </c>
      <c r="H17" s="795" t="s">
        <v>3053</v>
      </c>
      <c r="I17" s="335" t="s">
        <v>3055</v>
      </c>
      <c r="J17" s="527" t="s">
        <v>536</v>
      </c>
      <c r="K17" s="824" t="s">
        <v>3056</v>
      </c>
      <c r="L17" s="793"/>
      <c r="M17" s="793" t="e">
        <f>IF(ISNUMBER(FIND("/",#REF!,1)),MID(#REF!,1,FIND("/",#REF!,1)-1),#REF!)</f>
        <v>#REF!</v>
      </c>
      <c r="N17" s="793" t="str">
        <f>IF(ISNUMBER(FIND("/",#REF!,1)),MID(#REF!,FIND("/",#REF!,1)+1,LEN(#REF!)),"")</f>
        <v/>
      </c>
    </row>
    <row r="18" spans="1:14" s="353" customFormat="1" ht="21.75" customHeight="1">
      <c r="A18" s="421" t="s">
        <v>1633</v>
      </c>
      <c r="B18" s="527" t="s">
        <v>3069</v>
      </c>
      <c r="C18" s="334">
        <v>42880</v>
      </c>
      <c r="D18" s="528">
        <v>46508</v>
      </c>
      <c r="E18" s="528" t="str">
        <f t="shared" ca="1" si="0"/>
        <v>VIGENTE</v>
      </c>
      <c r="F18" s="528" t="str">
        <f t="shared" ca="1" si="1"/>
        <v>OK</v>
      </c>
      <c r="G18" s="527" t="s">
        <v>1304</v>
      </c>
      <c r="H18" s="795" t="s">
        <v>3111</v>
      </c>
      <c r="I18" s="335" t="s">
        <v>3112</v>
      </c>
      <c r="J18" s="527" t="s">
        <v>3113</v>
      </c>
      <c r="K18" s="824" t="s">
        <v>3114</v>
      </c>
      <c r="L18" s="793"/>
      <c r="M18" s="793"/>
      <c r="N18" s="793"/>
    </row>
    <row r="19" spans="1:14" s="353" customFormat="1" ht="21.75" customHeight="1">
      <c r="A19" s="820" t="s">
        <v>1633</v>
      </c>
      <c r="B19" s="821" t="s">
        <v>3070</v>
      </c>
      <c r="C19" s="334">
        <v>42880</v>
      </c>
      <c r="D19" s="528">
        <v>46508</v>
      </c>
      <c r="E19" s="840" t="str">
        <f t="shared" ca="1" si="0"/>
        <v>VIGENTE</v>
      </c>
      <c r="F19" s="840" t="str">
        <f t="shared" ca="1" si="1"/>
        <v>OK</v>
      </c>
      <c r="G19" s="527" t="s">
        <v>1304</v>
      </c>
      <c r="H19" s="795" t="s">
        <v>3095</v>
      </c>
      <c r="I19" s="335" t="s">
        <v>3096</v>
      </c>
      <c r="J19" s="527" t="s">
        <v>536</v>
      </c>
      <c r="K19" s="796" t="s">
        <v>3097</v>
      </c>
      <c r="L19" s="793"/>
      <c r="M19" s="793"/>
      <c r="N19" s="793"/>
    </row>
    <row r="20" spans="1:14" s="353" customFormat="1" ht="30">
      <c r="A20" s="794" t="s">
        <v>1633</v>
      </c>
      <c r="B20" s="527" t="s">
        <v>3071</v>
      </c>
      <c r="C20" s="334">
        <v>42880</v>
      </c>
      <c r="D20" s="528">
        <v>46508</v>
      </c>
      <c r="E20" s="840" t="str">
        <f t="shared" ca="1" si="0"/>
        <v>VIGENTE</v>
      </c>
      <c r="F20" s="840" t="str">
        <f t="shared" ca="1" si="1"/>
        <v>OK</v>
      </c>
      <c r="G20" s="527" t="s">
        <v>1304</v>
      </c>
      <c r="H20" s="795" t="s">
        <v>3088</v>
      </c>
      <c r="I20" s="335" t="s">
        <v>3089</v>
      </c>
      <c r="J20" s="527" t="s">
        <v>3090</v>
      </c>
      <c r="K20" s="835" t="s">
        <v>3091</v>
      </c>
      <c r="L20" s="793"/>
      <c r="M20" s="793"/>
      <c r="N20" s="793"/>
    </row>
    <row r="21" spans="1:14" s="353" customFormat="1" ht="30">
      <c r="A21" s="794" t="s">
        <v>1633</v>
      </c>
      <c r="B21" s="821" t="s">
        <v>3072</v>
      </c>
      <c r="C21" s="334">
        <v>42880</v>
      </c>
      <c r="D21" s="528">
        <v>46508</v>
      </c>
      <c r="E21" s="840" t="str">
        <f t="shared" ca="1" si="0"/>
        <v>VIGENTE</v>
      </c>
      <c r="F21" s="840" t="str">
        <f t="shared" ca="1" si="1"/>
        <v>OK</v>
      </c>
      <c r="G21" s="527" t="s">
        <v>1304</v>
      </c>
      <c r="H21" s="825" t="s">
        <v>3127</v>
      </c>
      <c r="I21" s="825" t="s">
        <v>3128</v>
      </c>
      <c r="J21" s="838" t="s">
        <v>536</v>
      </c>
      <c r="K21" s="839" t="s">
        <v>3129</v>
      </c>
      <c r="L21" s="793"/>
      <c r="M21" s="793"/>
      <c r="N21" s="793"/>
    </row>
    <row r="22" spans="1:14" s="353" customFormat="1" ht="30">
      <c r="A22" s="794" t="s">
        <v>1633</v>
      </c>
      <c r="B22" s="821" t="s">
        <v>3073</v>
      </c>
      <c r="C22" s="334">
        <v>42880</v>
      </c>
      <c r="D22" s="528">
        <v>46508</v>
      </c>
      <c r="E22" s="840" t="str">
        <f t="shared" ca="1" si="0"/>
        <v>VIGENTE</v>
      </c>
      <c r="F22" s="840" t="str">
        <f t="shared" ref="F22:F42" ca="1" si="2">IF($T$2&gt;=(EDATE(D22,-4)),"ALERTA","OK")</f>
        <v>OK</v>
      </c>
      <c r="G22" s="527" t="s">
        <v>1304</v>
      </c>
      <c r="H22" s="828" t="s">
        <v>3074</v>
      </c>
      <c r="I22" s="829" t="s">
        <v>3075</v>
      </c>
      <c r="J22" s="150" t="s">
        <v>536</v>
      </c>
      <c r="K22" s="150" t="s">
        <v>3076</v>
      </c>
      <c r="L22" s="793"/>
      <c r="M22" s="793"/>
      <c r="N22" s="793"/>
    </row>
    <row r="23" spans="1:14" s="353" customFormat="1" ht="45">
      <c r="A23" s="421" t="s">
        <v>1633</v>
      </c>
      <c r="B23" s="527" t="s">
        <v>3212</v>
      </c>
      <c r="C23" s="334">
        <v>42881</v>
      </c>
      <c r="D23" s="528">
        <v>46508</v>
      </c>
      <c r="E23" s="528" t="str">
        <f ca="1">IF(D23&lt;=$T$2,"CADUCADO","VIGENTE")</f>
        <v>VIGENTE</v>
      </c>
      <c r="F23" s="528" t="str">
        <f ca="1">IF($T$2&gt;=(EDATE(D23,-4)),"ALERTA","OK")</f>
        <v>OK</v>
      </c>
      <c r="G23" s="527" t="s">
        <v>1304</v>
      </c>
      <c r="H23" s="795" t="s">
        <v>3209</v>
      </c>
      <c r="I23" s="335" t="s">
        <v>3210</v>
      </c>
      <c r="J23" s="527" t="s">
        <v>536</v>
      </c>
      <c r="K23" s="824" t="s">
        <v>3211</v>
      </c>
      <c r="L23" s="793"/>
      <c r="M23" s="793"/>
      <c r="N23" s="793"/>
    </row>
    <row r="24" spans="1:14" s="353" customFormat="1" ht="30">
      <c r="A24" s="421" t="s">
        <v>1633</v>
      </c>
      <c r="B24" s="527" t="s">
        <v>3204</v>
      </c>
      <c r="C24" s="334">
        <v>42881</v>
      </c>
      <c r="D24" s="528">
        <v>46508</v>
      </c>
      <c r="E24" s="528" t="str">
        <f ca="1">IF(D24&lt;=$T$2,"CADUCADO","VIGENTE")</f>
        <v>VIGENTE</v>
      </c>
      <c r="F24" s="528" t="str">
        <f ca="1">IF($T$2&gt;=(EDATE(D24,-4)),"ALERTA","OK")</f>
        <v>OK</v>
      </c>
      <c r="G24" s="527" t="s">
        <v>1304</v>
      </c>
      <c r="H24" s="795" t="s">
        <v>3201</v>
      </c>
      <c r="I24" s="335" t="s">
        <v>3202</v>
      </c>
      <c r="J24" s="527" t="s">
        <v>594</v>
      </c>
      <c r="K24" s="824" t="s">
        <v>3203</v>
      </c>
      <c r="L24" s="793"/>
      <c r="M24" s="793"/>
      <c r="N24" s="793"/>
    </row>
    <row r="25" spans="1:14" s="353" customFormat="1" ht="30">
      <c r="A25" s="421" t="s">
        <v>1633</v>
      </c>
      <c r="B25" s="527" t="s">
        <v>3186</v>
      </c>
      <c r="C25" s="334">
        <v>42881</v>
      </c>
      <c r="D25" s="528">
        <v>46508</v>
      </c>
      <c r="E25" s="854" t="str">
        <f ca="1">IF(D25&lt;=$T$2,"CADUCADO","VIGENTE")</f>
        <v>VIGENTE</v>
      </c>
      <c r="F25" s="854" t="str">
        <f ca="1">IF($T$2&gt;=(EDATE(D25,-4)),"ALERTA","OK")</f>
        <v>OK</v>
      </c>
      <c r="G25" s="527" t="s">
        <v>1304</v>
      </c>
      <c r="H25" s="855" t="s">
        <v>3183</v>
      </c>
      <c r="I25" s="856" t="s">
        <v>3184</v>
      </c>
      <c r="J25" s="527" t="s">
        <v>536</v>
      </c>
      <c r="K25" s="857" t="s">
        <v>3185</v>
      </c>
      <c r="L25" s="793"/>
      <c r="M25" s="793"/>
      <c r="N25" s="793"/>
    </row>
    <row r="26" spans="1:14" s="353" customFormat="1" ht="60">
      <c r="A26" s="421" t="s">
        <v>1633</v>
      </c>
      <c r="B26" s="527" t="s">
        <v>3195</v>
      </c>
      <c r="C26" s="334">
        <v>42881</v>
      </c>
      <c r="D26" s="528">
        <v>44682</v>
      </c>
      <c r="E26" s="854" t="str">
        <f ca="1">IF(D26&lt;=$T$2,"CADUCADO","VIGENTE")</f>
        <v>CADUCADO</v>
      </c>
      <c r="F26" s="854" t="str">
        <f ca="1">IF($T$2&gt;=(EDATE(D26,-4)),"ALERTA","OK")</f>
        <v>ALERTA</v>
      </c>
      <c r="G26" s="527" t="s">
        <v>1304</v>
      </c>
      <c r="H26" s="855" t="s">
        <v>3191</v>
      </c>
      <c r="I26" s="856" t="s">
        <v>3192</v>
      </c>
      <c r="J26" s="858" t="s">
        <v>3193</v>
      </c>
      <c r="K26" s="857" t="s">
        <v>3194</v>
      </c>
      <c r="L26" s="793"/>
      <c r="M26" s="793"/>
      <c r="N26" s="793"/>
    </row>
    <row r="27" spans="1:14" s="353" customFormat="1" ht="30">
      <c r="A27" s="794" t="s">
        <v>1633</v>
      </c>
      <c r="B27" s="821" t="s">
        <v>3134</v>
      </c>
      <c r="C27" s="334">
        <v>42881</v>
      </c>
      <c r="D27" s="528">
        <v>46904</v>
      </c>
      <c r="E27" s="840" t="str">
        <f t="shared" ca="1" si="0"/>
        <v>VIGENTE</v>
      </c>
      <c r="F27" s="840" t="str">
        <f t="shared" ca="1" si="2"/>
        <v>OK</v>
      </c>
      <c r="G27" s="527" t="s">
        <v>1304</v>
      </c>
      <c r="H27" s="826" t="s">
        <v>3131</v>
      </c>
      <c r="I27" s="827" t="s">
        <v>3132</v>
      </c>
      <c r="J27" s="842" t="s">
        <v>536</v>
      </c>
      <c r="K27" s="841" t="s">
        <v>3133</v>
      </c>
      <c r="L27" s="793"/>
      <c r="M27" s="793"/>
      <c r="N27" s="793"/>
    </row>
    <row r="28" spans="1:14" s="353" customFormat="1" ht="30">
      <c r="A28" s="421" t="s">
        <v>1633</v>
      </c>
      <c r="B28" s="527" t="s">
        <v>3161</v>
      </c>
      <c r="C28" s="334">
        <v>42881</v>
      </c>
      <c r="D28" s="528">
        <v>46508</v>
      </c>
      <c r="E28" s="528" t="str">
        <f t="shared" ref="E28:E42" ca="1" si="3">IF(D28&lt;=$T$2,"CADUCADO","VIGENTE")</f>
        <v>VIGENTE</v>
      </c>
      <c r="F28" s="528" t="str">
        <f t="shared" ca="1" si="2"/>
        <v>OK</v>
      </c>
      <c r="G28" s="527" t="s">
        <v>1304</v>
      </c>
      <c r="H28" s="795" t="s">
        <v>3158</v>
      </c>
      <c r="I28" s="335" t="s">
        <v>3159</v>
      </c>
      <c r="J28" s="527" t="s">
        <v>536</v>
      </c>
      <c r="K28" s="824" t="s">
        <v>3160</v>
      </c>
      <c r="L28" s="793"/>
      <c r="M28" s="793"/>
      <c r="N28" s="793"/>
    </row>
    <row r="29" spans="1:14" s="353" customFormat="1" ht="25.5" customHeight="1">
      <c r="A29" s="794" t="s">
        <v>1633</v>
      </c>
      <c r="B29" s="821" t="s">
        <v>3147</v>
      </c>
      <c r="C29" s="334">
        <v>42881</v>
      </c>
      <c r="D29" s="528">
        <v>46508</v>
      </c>
      <c r="E29" s="528" t="str">
        <f t="shared" ca="1" si="3"/>
        <v>VIGENTE</v>
      </c>
      <c r="F29" s="528" t="str">
        <f t="shared" ca="1" si="2"/>
        <v>OK</v>
      </c>
      <c r="G29" s="527" t="s">
        <v>1304</v>
      </c>
      <c r="H29" s="795" t="s">
        <v>3144</v>
      </c>
      <c r="I29" s="335" t="s">
        <v>3145</v>
      </c>
      <c r="J29" s="527" t="s">
        <v>536</v>
      </c>
      <c r="K29" s="824" t="s">
        <v>3146</v>
      </c>
      <c r="L29" s="793"/>
      <c r="M29" s="793"/>
      <c r="N29" s="793"/>
    </row>
    <row r="30" spans="1:14" s="353" customFormat="1" ht="25.5" customHeight="1">
      <c r="A30" s="421" t="s">
        <v>1633</v>
      </c>
      <c r="B30" s="527" t="s">
        <v>3170</v>
      </c>
      <c r="C30" s="334">
        <v>42881</v>
      </c>
      <c r="D30" s="528">
        <v>46508</v>
      </c>
      <c r="E30" s="528" t="str">
        <f t="shared" ca="1" si="3"/>
        <v>VIGENTE</v>
      </c>
      <c r="F30" s="528" t="str">
        <f t="shared" ca="1" si="2"/>
        <v>OK</v>
      </c>
      <c r="G30" s="527" t="s">
        <v>1304</v>
      </c>
      <c r="H30" s="795" t="s">
        <v>3171</v>
      </c>
      <c r="I30" s="335" t="s">
        <v>3172</v>
      </c>
      <c r="J30" s="527" t="s">
        <v>3173</v>
      </c>
      <c r="K30" s="824" t="s">
        <v>3174</v>
      </c>
      <c r="L30" s="793"/>
      <c r="M30" s="793"/>
      <c r="N30" s="793"/>
    </row>
    <row r="31" spans="1:14" s="353" customFormat="1" ht="60">
      <c r="A31" s="421" t="s">
        <v>1633</v>
      </c>
      <c r="B31" s="527" t="s">
        <v>3168</v>
      </c>
      <c r="C31" s="334">
        <v>42881</v>
      </c>
      <c r="D31" s="528">
        <v>46508</v>
      </c>
      <c r="E31" s="528" t="str">
        <f t="shared" ca="1" si="3"/>
        <v>VIGENTE</v>
      </c>
      <c r="F31" s="528" t="str">
        <f t="shared" ca="1" si="2"/>
        <v>OK</v>
      </c>
      <c r="G31" s="527" t="s">
        <v>1304</v>
      </c>
      <c r="H31" s="795" t="s">
        <v>3166</v>
      </c>
      <c r="I31" s="335" t="s">
        <v>3167</v>
      </c>
      <c r="J31" s="527" t="s">
        <v>536</v>
      </c>
      <c r="K31" s="824" t="s">
        <v>3169</v>
      </c>
      <c r="L31" s="793"/>
      <c r="M31" s="793"/>
      <c r="N31" s="793"/>
    </row>
    <row r="32" spans="1:14" s="353" customFormat="1" ht="24" customHeight="1">
      <c r="A32" s="794" t="s">
        <v>1633</v>
      </c>
      <c r="B32" s="821" t="s">
        <v>3140</v>
      </c>
      <c r="C32" s="334">
        <v>42881</v>
      </c>
      <c r="D32" s="528">
        <v>46508</v>
      </c>
      <c r="E32" s="528" t="str">
        <f t="shared" ca="1" si="3"/>
        <v>VIGENTE</v>
      </c>
      <c r="F32" s="528" t="str">
        <f t="shared" ca="1" si="2"/>
        <v>OK</v>
      </c>
      <c r="G32" s="527" t="s">
        <v>1304</v>
      </c>
      <c r="H32" s="795" t="s">
        <v>3139</v>
      </c>
      <c r="I32" s="335" t="s">
        <v>3141</v>
      </c>
      <c r="J32" s="527" t="s">
        <v>3142</v>
      </c>
      <c r="K32" s="824" t="s">
        <v>3143</v>
      </c>
      <c r="L32" s="793"/>
      <c r="M32" s="793"/>
      <c r="N32" s="793"/>
    </row>
    <row r="33" spans="1:14" s="353" customFormat="1" ht="30">
      <c r="A33" s="794" t="s">
        <v>1633</v>
      </c>
      <c r="B33" s="821" t="s">
        <v>3138</v>
      </c>
      <c r="C33" s="334">
        <v>42881</v>
      </c>
      <c r="D33" s="528">
        <v>46508</v>
      </c>
      <c r="E33" s="840" t="str">
        <f t="shared" ca="1" si="3"/>
        <v>VIGENTE</v>
      </c>
      <c r="F33" s="840" t="str">
        <f t="shared" ca="1" si="2"/>
        <v>OK</v>
      </c>
      <c r="G33" s="527" t="s">
        <v>1304</v>
      </c>
      <c r="H33" s="826" t="s">
        <v>3135</v>
      </c>
      <c r="I33" s="827" t="s">
        <v>3136</v>
      </c>
      <c r="J33" s="842" t="s">
        <v>536</v>
      </c>
      <c r="K33" s="841" t="s">
        <v>3137</v>
      </c>
      <c r="L33" s="793"/>
      <c r="M33" s="793"/>
      <c r="N33" s="793"/>
    </row>
    <row r="34" spans="1:14" s="353" customFormat="1" ht="60">
      <c r="A34" s="421" t="s">
        <v>1633</v>
      </c>
      <c r="B34" s="527" t="s">
        <v>3176</v>
      </c>
      <c r="C34" s="334">
        <v>42881</v>
      </c>
      <c r="D34" s="528">
        <v>46508</v>
      </c>
      <c r="E34" s="528" t="str">
        <f t="shared" ca="1" si="3"/>
        <v>VIGENTE</v>
      </c>
      <c r="F34" s="528" t="str">
        <f t="shared" ca="1" si="2"/>
        <v>OK</v>
      </c>
      <c r="G34" s="527" t="s">
        <v>1304</v>
      </c>
      <c r="H34" s="795" t="s">
        <v>3175</v>
      </c>
      <c r="I34" s="335" t="s">
        <v>3177</v>
      </c>
      <c r="J34" s="795"/>
      <c r="K34" s="824" t="s">
        <v>3178</v>
      </c>
      <c r="L34" s="793"/>
      <c r="M34" s="793"/>
      <c r="N34" s="793"/>
    </row>
    <row r="35" spans="1:14" s="353" customFormat="1" ht="30">
      <c r="A35" s="421" t="s">
        <v>1633</v>
      </c>
      <c r="B35" s="527" t="s">
        <v>3182</v>
      </c>
      <c r="C35" s="334">
        <v>42881</v>
      </c>
      <c r="D35" s="528">
        <v>46508</v>
      </c>
      <c r="E35" s="528" t="str">
        <f t="shared" ca="1" si="3"/>
        <v>VIGENTE</v>
      </c>
      <c r="F35" s="528" t="str">
        <f t="shared" ca="1" si="2"/>
        <v>OK</v>
      </c>
      <c r="G35" s="527" t="s">
        <v>1304</v>
      </c>
      <c r="H35" s="795" t="s">
        <v>3179</v>
      </c>
      <c r="I35" s="335" t="s">
        <v>3180</v>
      </c>
      <c r="J35" s="527" t="s">
        <v>536</v>
      </c>
      <c r="K35" s="824" t="s">
        <v>3181</v>
      </c>
      <c r="L35" s="793"/>
      <c r="M35" s="793"/>
      <c r="N35" s="793"/>
    </row>
    <row r="36" spans="1:14" s="353" customFormat="1" ht="45">
      <c r="A36" s="421" t="s">
        <v>1633</v>
      </c>
      <c r="B36" s="527" t="s">
        <v>3200</v>
      </c>
      <c r="C36" s="334">
        <v>42881</v>
      </c>
      <c r="D36" s="528">
        <v>46508</v>
      </c>
      <c r="E36" s="528" t="str">
        <f t="shared" ca="1" si="3"/>
        <v>VIGENTE</v>
      </c>
      <c r="F36" s="528" t="str">
        <f ca="1">IF($T$2&gt;=(EDATE(D36,-4)),"ALERTA","OK")</f>
        <v>OK</v>
      </c>
      <c r="G36" s="527" t="s">
        <v>1304</v>
      </c>
      <c r="H36" s="795" t="s">
        <v>3196</v>
      </c>
      <c r="I36" s="335" t="s">
        <v>3197</v>
      </c>
      <c r="J36" s="527" t="s">
        <v>3198</v>
      </c>
      <c r="K36" s="824" t="s">
        <v>3199</v>
      </c>
      <c r="L36" s="793"/>
      <c r="M36" s="793"/>
      <c r="N36" s="793"/>
    </row>
    <row r="37" spans="1:14" s="353" customFormat="1" ht="30">
      <c r="A37" s="421" t="s">
        <v>1633</v>
      </c>
      <c r="B37" s="527" t="s">
        <v>3208</v>
      </c>
      <c r="C37" s="334">
        <v>42881</v>
      </c>
      <c r="D37" s="528">
        <v>46508</v>
      </c>
      <c r="E37" s="528" t="str">
        <f t="shared" ca="1" si="3"/>
        <v>VIGENTE</v>
      </c>
      <c r="F37" s="528" t="str">
        <f ca="1">IF($T$2&gt;=(EDATE(D37,-4)),"ALERTA","OK")</f>
        <v>OK</v>
      </c>
      <c r="G37" s="527" t="s">
        <v>1304</v>
      </c>
      <c r="H37" s="795" t="s">
        <v>3205</v>
      </c>
      <c r="I37" s="335" t="s">
        <v>3206</v>
      </c>
      <c r="J37" s="527" t="s">
        <v>536</v>
      </c>
      <c r="K37" s="824" t="s">
        <v>3207</v>
      </c>
      <c r="L37" s="793"/>
      <c r="M37" s="793"/>
      <c r="N37" s="793"/>
    </row>
    <row r="38" spans="1:14" s="853" customFormat="1" ht="20.25" customHeight="1">
      <c r="A38" s="843" t="s">
        <v>1635</v>
      </c>
      <c r="B38" s="844" t="s">
        <v>3149</v>
      </c>
      <c r="C38" s="845">
        <v>42881</v>
      </c>
      <c r="D38" s="665">
        <v>44682</v>
      </c>
      <c r="E38" s="846" t="str">
        <f t="shared" ca="1" si="3"/>
        <v>CADUCADO</v>
      </c>
      <c r="F38" s="846" t="str">
        <f t="shared" ca="1" si="2"/>
        <v>ALERTA</v>
      </c>
      <c r="G38" s="847" t="s">
        <v>1304</v>
      </c>
      <c r="H38" s="848" t="s">
        <v>3148</v>
      </c>
      <c r="I38" s="849" t="s">
        <v>3150</v>
      </c>
      <c r="J38" s="850"/>
      <c r="K38" s="851" t="s">
        <v>3137</v>
      </c>
      <c r="L38" s="852"/>
      <c r="M38" s="852"/>
      <c r="N38" s="852"/>
    </row>
    <row r="39" spans="1:14" s="353" customFormat="1" ht="21" customHeight="1">
      <c r="A39" s="421" t="s">
        <v>1634</v>
      </c>
      <c r="B39" s="527" t="s">
        <v>3156</v>
      </c>
      <c r="C39" s="334">
        <v>42881</v>
      </c>
      <c r="D39" s="528">
        <v>44682</v>
      </c>
      <c r="E39" s="528" t="str">
        <f t="shared" ca="1" si="3"/>
        <v>CADUCADO</v>
      </c>
      <c r="F39" s="528" t="str">
        <f t="shared" ca="1" si="2"/>
        <v>ALERTA</v>
      </c>
      <c r="G39" s="527" t="s">
        <v>1304</v>
      </c>
      <c r="H39" s="795" t="s">
        <v>3151</v>
      </c>
      <c r="I39" s="335" t="s">
        <v>3150</v>
      </c>
      <c r="J39" s="527" t="s">
        <v>3153</v>
      </c>
      <c r="K39" s="824" t="s">
        <v>3152</v>
      </c>
      <c r="L39" s="793"/>
      <c r="M39" s="793"/>
      <c r="N39" s="793"/>
    </row>
    <row r="40" spans="1:14" s="353" customFormat="1" ht="22.5" customHeight="1">
      <c r="A40" s="421" t="s">
        <v>1634</v>
      </c>
      <c r="B40" s="527" t="s">
        <v>3157</v>
      </c>
      <c r="C40" s="334">
        <v>42881</v>
      </c>
      <c r="D40" s="528">
        <v>44682</v>
      </c>
      <c r="E40" s="528" t="str">
        <f t="shared" ca="1" si="3"/>
        <v>CADUCADO</v>
      </c>
      <c r="F40" s="528" t="str">
        <f t="shared" ca="1" si="2"/>
        <v>ALERTA</v>
      </c>
      <c r="G40" s="527" t="s">
        <v>1304</v>
      </c>
      <c r="H40" s="795" t="s">
        <v>3154</v>
      </c>
      <c r="I40" s="335" t="s">
        <v>3150</v>
      </c>
      <c r="J40" s="527" t="s">
        <v>3153</v>
      </c>
      <c r="K40" s="824" t="s">
        <v>3155</v>
      </c>
      <c r="L40" s="793"/>
      <c r="M40" s="793"/>
      <c r="N40" s="793"/>
    </row>
    <row r="41" spans="1:14" s="353" customFormat="1" ht="30">
      <c r="A41" s="794" t="s">
        <v>1633</v>
      </c>
      <c r="B41" s="821" t="s">
        <v>3165</v>
      </c>
      <c r="C41" s="334">
        <v>42881</v>
      </c>
      <c r="D41" s="528">
        <v>46508</v>
      </c>
      <c r="E41" s="840" t="str">
        <f t="shared" ca="1" si="3"/>
        <v>VIGENTE</v>
      </c>
      <c r="F41" s="840" t="str">
        <f ca="1">IF($T$2&gt;=(EDATE(D41,-4)),"ALERTA","OK")</f>
        <v>OK</v>
      </c>
      <c r="G41" s="527" t="s">
        <v>1304</v>
      </c>
      <c r="H41" s="826" t="s">
        <v>3162</v>
      </c>
      <c r="I41" s="827" t="s">
        <v>3163</v>
      </c>
      <c r="J41" s="842" t="s">
        <v>536</v>
      </c>
      <c r="K41" s="841" t="s">
        <v>3164</v>
      </c>
      <c r="L41" s="793"/>
      <c r="M41" s="793"/>
      <c r="N41" s="793"/>
    </row>
    <row r="42" spans="1:14" s="353" customFormat="1" ht="30">
      <c r="A42" s="794" t="s">
        <v>1633</v>
      </c>
      <c r="B42" s="821" t="s">
        <v>3187</v>
      </c>
      <c r="C42" s="334">
        <v>42881</v>
      </c>
      <c r="D42" s="528">
        <v>46508</v>
      </c>
      <c r="E42" s="840" t="str">
        <f t="shared" ca="1" si="3"/>
        <v>VIGENTE</v>
      </c>
      <c r="F42" s="840" t="str">
        <f t="shared" ca="1" si="2"/>
        <v>OK</v>
      </c>
      <c r="G42" s="527" t="s">
        <v>1304</v>
      </c>
      <c r="H42" s="826" t="s">
        <v>3188</v>
      </c>
      <c r="I42" s="827" t="s">
        <v>3189</v>
      </c>
      <c r="J42" s="842" t="s">
        <v>536</v>
      </c>
      <c r="K42" s="841" t="s">
        <v>3190</v>
      </c>
      <c r="L42" s="793"/>
      <c r="M42" s="793"/>
      <c r="N42" s="793"/>
    </row>
    <row r="43" spans="1:14">
      <c r="A43" s="2305" t="s">
        <v>2240</v>
      </c>
      <c r="B43" s="2359"/>
      <c r="C43" s="800"/>
      <c r="D43" s="342"/>
      <c r="E43" s="342"/>
      <c r="F43" s="342"/>
      <c r="G43" s="342"/>
      <c r="H43" s="70"/>
      <c r="I43" s="70"/>
      <c r="J43" s="70"/>
      <c r="K43" s="383"/>
      <c r="M43" s="342" t="e">
        <f>IF(ISNUMBER(FIND("/",#REF!,1)),MID(#REF!,1,FIND("/",#REF!,1)-1),#REF!)</f>
        <v>#REF!</v>
      </c>
      <c r="N43" s="342" t="str">
        <f>IF(ISNUMBER(FIND("/",#REF!,1)),MID(#REF!,FIND("/",#REF!,1)+1,LEN(#REF!)),"")</f>
        <v/>
      </c>
    </row>
    <row r="44" spans="1:14" ht="15.75" thickBot="1">
      <c r="G44" s="383"/>
      <c r="H44" s="343"/>
      <c r="M44" s="342" t="e">
        <f>IF(ISNUMBER(FIND("/",#REF!,1)),MID(#REF!,1,FIND("/",#REF!,1)-1),#REF!)</f>
        <v>#REF!</v>
      </c>
      <c r="N44" s="342" t="str">
        <f>IF(ISNUMBER(FIND("/",#REF!,1)),MID(#REF!,FIND("/",#REF!,1)+1,LEN(#REF!)),"")</f>
        <v/>
      </c>
    </row>
    <row r="45" spans="1:14" ht="30">
      <c r="A45" s="801" t="s">
        <v>1645</v>
      </c>
      <c r="B45" s="801" t="s">
        <v>1646</v>
      </c>
      <c r="C45" s="801" t="s">
        <v>1647</v>
      </c>
      <c r="D45" s="801" t="s">
        <v>1648</v>
      </c>
      <c r="E45" s="859"/>
      <c r="F45" s="859"/>
      <c r="M45" s="342" t="str">
        <f>IF(ISNUMBER(FIND("/",$B20,1)),MID($B20,1,FIND("/",$B20,1)-1),$B20)</f>
        <v>D1705-63</v>
      </c>
      <c r="N45" s="342" t="str">
        <f>IF(ISNUMBER(FIND("/",$B20,1)),MID($B20,FIND("/",$B20,1)+1,LEN($B20)),"")</f>
        <v/>
      </c>
    </row>
    <row r="46" spans="1:14">
      <c r="A46" s="491">
        <f>COUNTIF($A5:$A42,"P")</f>
        <v>35</v>
      </c>
      <c r="B46" s="491">
        <f>COUNTIF($A5:$A42,"S*")</f>
        <v>0</v>
      </c>
      <c r="C46" s="491">
        <f>COUNTIF($A5:$A42,"F")</f>
        <v>1</v>
      </c>
      <c r="D46" s="491">
        <f>COUNTIF($A5:$A42,"P*") + COUNTIF($A5:$A42,"S2") *2 + COUNTIF($A5:$A42,"S3") *3 + COUNTIF($A5:$A42,"S4") *4</f>
        <v>37</v>
      </c>
      <c r="E46" s="383"/>
      <c r="F46" s="383"/>
      <c r="M46" s="342" t="str">
        <f t="shared" ref="M46:M55" si="4">IF(ISNUMBER(FIND("/",$B10,1)),MID($B10,1,FIND("/",$B10,1)-1),$B10)</f>
        <v>D1705-53</v>
      </c>
      <c r="N46" s="342" t="str">
        <f t="shared" ref="N46:N55" si="5">IF(ISNUMBER(FIND("/",$B10,1)),MID($B10,FIND("/",$B10,1)+1,LEN($B10)),"")</f>
        <v/>
      </c>
    </row>
    <row r="47" spans="1:14">
      <c r="M47" s="342" t="str">
        <f t="shared" si="4"/>
        <v>D1705-54</v>
      </c>
      <c r="N47" s="342" t="str">
        <f t="shared" si="5"/>
        <v/>
      </c>
    </row>
    <row r="48" spans="1:14">
      <c r="M48" s="342" t="str">
        <f t="shared" si="4"/>
        <v>D1705-55</v>
      </c>
      <c r="N48" s="342" t="str">
        <f t="shared" si="5"/>
        <v/>
      </c>
    </row>
    <row r="49" spans="4:14">
      <c r="D49" s="802"/>
      <c r="E49" s="802"/>
      <c r="F49" s="802"/>
      <c r="M49" s="342" t="str">
        <f t="shared" si="4"/>
        <v>D1705-56</v>
      </c>
      <c r="N49" s="342" t="str">
        <f t="shared" si="5"/>
        <v/>
      </c>
    </row>
    <row r="50" spans="4:14">
      <c r="M50" s="342" t="str">
        <f t="shared" si="4"/>
        <v>D1705-57</v>
      </c>
      <c r="N50" s="342" t="str">
        <f t="shared" si="5"/>
        <v/>
      </c>
    </row>
    <row r="51" spans="4:14">
      <c r="M51" s="342" t="str">
        <f t="shared" si="4"/>
        <v>D1705-58</v>
      </c>
      <c r="N51" s="342" t="str">
        <f t="shared" si="5"/>
        <v/>
      </c>
    </row>
    <row r="52" spans="4:14">
      <c r="M52" s="342" t="str">
        <f t="shared" si="4"/>
        <v>D1705-59</v>
      </c>
      <c r="N52" s="342" t="str">
        <f t="shared" si="5"/>
        <v/>
      </c>
    </row>
    <row r="53" spans="4:14">
      <c r="M53" s="342" t="str">
        <f t="shared" si="4"/>
        <v>D1705-60</v>
      </c>
      <c r="N53" s="342" t="str">
        <f t="shared" si="5"/>
        <v/>
      </c>
    </row>
    <row r="54" spans="4:14">
      <c r="M54" s="342" t="str">
        <f t="shared" si="4"/>
        <v>D1705-61</v>
      </c>
      <c r="N54" s="342" t="str">
        <f t="shared" si="5"/>
        <v/>
      </c>
    </row>
    <row r="55" spans="4:14">
      <c r="M55" s="342" t="str">
        <f t="shared" si="4"/>
        <v>D1705-62</v>
      </c>
      <c r="N55" s="342" t="str">
        <f t="shared" si="5"/>
        <v/>
      </c>
    </row>
    <row r="56" spans="4:14">
      <c r="M56" s="342" t="e">
        <f>IF(ISNUMBER(FIND("/",#REF!,1)),MID(#REF!,1,FIND("/",#REF!,1)-1),#REF!)</f>
        <v>#REF!</v>
      </c>
      <c r="N56" s="342" t="str">
        <f>IF(ISNUMBER(FIND("/",#REF!,1)),MID(#REF!,FIND("/",#REF!,1)+1,LEN(#REF!)),"")</f>
        <v/>
      </c>
    </row>
    <row r="57" spans="4:14">
      <c r="M57" s="342" t="str">
        <f>IF(ISNUMBER(FIND("/",$B21,1)),MID($B21,1,FIND("/",$B21,1)-1),$B21)</f>
        <v>D1705-64</v>
      </c>
      <c r="N57" s="342" t="str">
        <f>IF(ISNUMBER(FIND("/",$B21,1)),MID($B21,FIND("/",$B21,1)+1,LEN($B21)),"")</f>
        <v/>
      </c>
    </row>
    <row r="58" spans="4:14">
      <c r="M58" s="342">
        <f>IF(ISNUMBER(FIND("/",$B43,1)),MID($B43,1,FIND("/",$B43,1)-1),$B43)</f>
        <v>0</v>
      </c>
      <c r="N58" s="342" t="str">
        <f>IF(ISNUMBER(FIND("/",$B43,1)),MID($B43,FIND("/",$B43,1)+1,LEN($B43)),"")</f>
        <v/>
      </c>
    </row>
    <row r="59" spans="4:14">
      <c r="M59" s="342" t="str">
        <f>IF(ISNUMBER(FIND("/",$B45,1)),MID($B45,1,FIND("/",$B45,1)-1),$B45)</f>
        <v>SISTEMAS</v>
      </c>
      <c r="N59" s="342" t="str">
        <f>IF(ISNUMBER(FIND("/",$B45,1)),MID($B45,FIND("/",$B45,1)+1,LEN($B45)),"")</f>
        <v/>
      </c>
    </row>
    <row r="60" spans="4:14">
      <c r="M60" s="342">
        <f>IF(ISNUMBER(FIND("/",$B46,1)),MID($B46,1,FIND("/",$B46,1)-1),$B46)</f>
        <v>0</v>
      </c>
      <c r="N60" s="342" t="str">
        <f>IF(ISNUMBER(FIND("/",$B46,1)),MID($B46,FIND("/",$B46,1)+1,LEN($B46)),"")</f>
        <v/>
      </c>
    </row>
    <row r="61" spans="4:14">
      <c r="M61" s="342" t="e">
        <f>IF(ISNUMBER(FIND("/",#REF!,1)),MID(#REF!,1,FIND("/",#REF!,1)-1),#REF!)</f>
        <v>#REF!</v>
      </c>
      <c r="N61" s="342" t="str">
        <f>IF(ISNUMBER(FIND("/",#REF!,1)),MID(#REF!,FIND("/",#REF!,1)+1,LEN(#REF!)),"")</f>
        <v/>
      </c>
    </row>
    <row r="62" spans="4:14">
      <c r="M62" s="342">
        <f t="shared" ref="M62:M125" si="6">IF(ISNUMBER(FIND("/",$B47,1)),MID($B47,1,FIND("/",$B47,1)-1),$B47)</f>
        <v>0</v>
      </c>
      <c r="N62" s="342" t="str">
        <f t="shared" ref="N62:N125" si="7">IF(ISNUMBER(FIND("/",$B47,1)),MID($B47,FIND("/",$B47,1)+1,LEN($B47)),"")</f>
        <v/>
      </c>
    </row>
    <row r="63" spans="4:14">
      <c r="M63" s="342">
        <f t="shared" si="6"/>
        <v>0</v>
      </c>
      <c r="N63" s="342" t="str">
        <f t="shared" si="7"/>
        <v/>
      </c>
    </row>
    <row r="64" spans="4:14">
      <c r="M64" s="342">
        <f t="shared" si="6"/>
        <v>0</v>
      </c>
      <c r="N64" s="342" t="str">
        <f t="shared" si="7"/>
        <v/>
      </c>
    </row>
    <row r="65" spans="12:14">
      <c r="M65" s="342">
        <f t="shared" si="6"/>
        <v>0</v>
      </c>
      <c r="N65" s="342" t="str">
        <f t="shared" si="7"/>
        <v/>
      </c>
    </row>
    <row r="66" spans="12:14">
      <c r="M66" s="342">
        <f t="shared" si="6"/>
        <v>0</v>
      </c>
      <c r="N66" s="342" t="str">
        <f t="shared" si="7"/>
        <v/>
      </c>
    </row>
    <row r="67" spans="12:14">
      <c r="M67" s="342">
        <f t="shared" si="6"/>
        <v>0</v>
      </c>
      <c r="N67" s="342" t="str">
        <f t="shared" si="7"/>
        <v/>
      </c>
    </row>
    <row r="68" spans="12:14">
      <c r="M68" s="342">
        <f t="shared" si="6"/>
        <v>0</v>
      </c>
      <c r="N68" s="342" t="str">
        <f t="shared" si="7"/>
        <v/>
      </c>
    </row>
    <row r="69" spans="12:14">
      <c r="M69" s="342">
        <f t="shared" si="6"/>
        <v>0</v>
      </c>
      <c r="N69" s="342" t="str">
        <f t="shared" si="7"/>
        <v/>
      </c>
    </row>
    <row r="70" spans="12:14">
      <c r="M70" s="342">
        <f t="shared" si="6"/>
        <v>0</v>
      </c>
      <c r="N70" s="342" t="str">
        <f t="shared" si="7"/>
        <v/>
      </c>
    </row>
    <row r="71" spans="12:14">
      <c r="M71" s="342">
        <f t="shared" si="6"/>
        <v>0</v>
      </c>
      <c r="N71" s="342" t="str">
        <f t="shared" si="7"/>
        <v/>
      </c>
    </row>
    <row r="72" spans="12:14">
      <c r="M72" s="342">
        <f t="shared" si="6"/>
        <v>0</v>
      </c>
      <c r="N72" s="342" t="str">
        <f t="shared" si="7"/>
        <v/>
      </c>
    </row>
    <row r="73" spans="12:14">
      <c r="M73" s="342">
        <f t="shared" si="6"/>
        <v>0</v>
      </c>
      <c r="N73" s="342" t="str">
        <f t="shared" si="7"/>
        <v/>
      </c>
    </row>
    <row r="74" spans="12:14">
      <c r="M74" s="342">
        <f t="shared" si="6"/>
        <v>0</v>
      </c>
      <c r="N74" s="342" t="str">
        <f t="shared" si="7"/>
        <v/>
      </c>
    </row>
    <row r="75" spans="12:14">
      <c r="M75" s="342">
        <f t="shared" si="6"/>
        <v>0</v>
      </c>
      <c r="N75" s="342" t="str">
        <f t="shared" si="7"/>
        <v/>
      </c>
    </row>
    <row r="76" spans="12:14">
      <c r="M76" s="342">
        <f t="shared" si="6"/>
        <v>0</v>
      </c>
      <c r="N76" s="342" t="str">
        <f t="shared" si="7"/>
        <v/>
      </c>
    </row>
    <row r="77" spans="12:14">
      <c r="M77" s="342">
        <f t="shared" si="6"/>
        <v>0</v>
      </c>
      <c r="N77" s="342" t="str">
        <f t="shared" si="7"/>
        <v/>
      </c>
    </row>
    <row r="78" spans="12:14">
      <c r="M78" s="342">
        <f t="shared" si="6"/>
        <v>0</v>
      </c>
      <c r="N78" s="342" t="str">
        <f t="shared" si="7"/>
        <v/>
      </c>
    </row>
    <row r="79" spans="12:14">
      <c r="M79" s="342">
        <f t="shared" si="6"/>
        <v>0</v>
      </c>
      <c r="N79" s="342" t="str">
        <f t="shared" si="7"/>
        <v/>
      </c>
    </row>
    <row r="80" spans="12:14">
      <c r="L80" s="793"/>
      <c r="M80" s="342">
        <f t="shared" si="6"/>
        <v>0</v>
      </c>
      <c r="N80" s="342" t="str">
        <f t="shared" si="7"/>
        <v/>
      </c>
    </row>
    <row r="81" spans="12:14">
      <c r="L81" s="793"/>
      <c r="M81" s="342">
        <f t="shared" si="6"/>
        <v>0</v>
      </c>
      <c r="N81" s="342" t="str">
        <f t="shared" si="7"/>
        <v/>
      </c>
    </row>
    <row r="82" spans="12:14">
      <c r="M82" s="342">
        <f t="shared" si="6"/>
        <v>0</v>
      </c>
      <c r="N82" s="342" t="str">
        <f t="shared" si="7"/>
        <v/>
      </c>
    </row>
    <row r="83" spans="12:14">
      <c r="M83" s="342">
        <f t="shared" si="6"/>
        <v>0</v>
      </c>
      <c r="N83" s="342" t="str">
        <f t="shared" si="7"/>
        <v/>
      </c>
    </row>
    <row r="84" spans="12:14">
      <c r="M84" s="342">
        <f t="shared" si="6"/>
        <v>0</v>
      </c>
      <c r="N84" s="342" t="str">
        <f t="shared" si="7"/>
        <v/>
      </c>
    </row>
    <row r="85" spans="12:14">
      <c r="M85" s="342">
        <f t="shared" si="6"/>
        <v>0</v>
      </c>
      <c r="N85" s="342" t="str">
        <f t="shared" si="7"/>
        <v/>
      </c>
    </row>
    <row r="86" spans="12:14">
      <c r="M86" s="342">
        <f t="shared" si="6"/>
        <v>0</v>
      </c>
      <c r="N86" s="342" t="str">
        <f t="shared" si="7"/>
        <v/>
      </c>
    </row>
    <row r="87" spans="12:14">
      <c r="M87" s="342">
        <f t="shared" si="6"/>
        <v>0</v>
      </c>
      <c r="N87" s="342" t="str">
        <f t="shared" si="7"/>
        <v/>
      </c>
    </row>
    <row r="88" spans="12:14">
      <c r="M88" s="342">
        <f t="shared" si="6"/>
        <v>0</v>
      </c>
      <c r="N88" s="342" t="str">
        <f t="shared" si="7"/>
        <v/>
      </c>
    </row>
    <row r="89" spans="12:14">
      <c r="M89" s="342">
        <f t="shared" si="6"/>
        <v>0</v>
      </c>
      <c r="N89" s="342" t="str">
        <f t="shared" si="7"/>
        <v/>
      </c>
    </row>
    <row r="90" spans="12:14">
      <c r="M90" s="342">
        <f t="shared" si="6"/>
        <v>0</v>
      </c>
      <c r="N90" s="342" t="str">
        <f t="shared" si="7"/>
        <v/>
      </c>
    </row>
    <row r="91" spans="12:14">
      <c r="M91" s="342">
        <f t="shared" si="6"/>
        <v>0</v>
      </c>
      <c r="N91" s="342" t="str">
        <f t="shared" si="7"/>
        <v/>
      </c>
    </row>
    <row r="92" spans="12:14">
      <c r="M92" s="342">
        <f t="shared" si="6"/>
        <v>0</v>
      </c>
      <c r="N92" s="342" t="str">
        <f t="shared" si="7"/>
        <v/>
      </c>
    </row>
    <row r="93" spans="12:14">
      <c r="M93" s="342">
        <f t="shared" si="6"/>
        <v>0</v>
      </c>
      <c r="N93" s="342" t="str">
        <f t="shared" si="7"/>
        <v/>
      </c>
    </row>
    <row r="94" spans="12:14">
      <c r="M94" s="342">
        <f t="shared" si="6"/>
        <v>0</v>
      </c>
      <c r="N94" s="342" t="str">
        <f t="shared" si="7"/>
        <v/>
      </c>
    </row>
    <row r="95" spans="12:14">
      <c r="M95" s="342">
        <f t="shared" si="6"/>
        <v>0</v>
      </c>
      <c r="N95" s="342" t="str">
        <f t="shared" si="7"/>
        <v/>
      </c>
    </row>
    <row r="96" spans="12:14">
      <c r="M96" s="342">
        <f t="shared" si="6"/>
        <v>0</v>
      </c>
      <c r="N96" s="342" t="str">
        <f t="shared" si="7"/>
        <v/>
      </c>
    </row>
    <row r="97" spans="13:14">
      <c r="M97" s="342">
        <f t="shared" si="6"/>
        <v>0</v>
      </c>
      <c r="N97" s="342" t="str">
        <f t="shared" si="7"/>
        <v/>
      </c>
    </row>
    <row r="98" spans="13:14">
      <c r="M98" s="342">
        <f t="shared" si="6"/>
        <v>0</v>
      </c>
      <c r="N98" s="342" t="str">
        <f t="shared" si="7"/>
        <v/>
      </c>
    </row>
    <row r="99" spans="13:14">
      <c r="M99" s="342">
        <f t="shared" si="6"/>
        <v>0</v>
      </c>
      <c r="N99" s="342" t="str">
        <f t="shared" si="7"/>
        <v/>
      </c>
    </row>
    <row r="100" spans="13:14">
      <c r="M100" s="342">
        <f t="shared" si="6"/>
        <v>0</v>
      </c>
      <c r="N100" s="342" t="str">
        <f t="shared" si="7"/>
        <v/>
      </c>
    </row>
    <row r="101" spans="13:14">
      <c r="M101" s="342">
        <f t="shared" si="6"/>
        <v>0</v>
      </c>
      <c r="N101" s="342" t="str">
        <f t="shared" si="7"/>
        <v/>
      </c>
    </row>
    <row r="102" spans="13:14">
      <c r="M102" s="342">
        <f t="shared" si="6"/>
        <v>0</v>
      </c>
      <c r="N102" s="342" t="str">
        <f t="shared" si="7"/>
        <v/>
      </c>
    </row>
    <row r="103" spans="13:14">
      <c r="M103" s="342">
        <f t="shared" si="6"/>
        <v>0</v>
      </c>
      <c r="N103" s="342" t="str">
        <f t="shared" si="7"/>
        <v/>
      </c>
    </row>
    <row r="104" spans="13:14">
      <c r="M104" s="342">
        <f t="shared" si="6"/>
        <v>0</v>
      </c>
      <c r="N104" s="342" t="str">
        <f t="shared" si="7"/>
        <v/>
      </c>
    </row>
    <row r="105" spans="13:14">
      <c r="M105" s="342">
        <f t="shared" si="6"/>
        <v>0</v>
      </c>
      <c r="N105" s="342" t="str">
        <f t="shared" si="7"/>
        <v/>
      </c>
    </row>
    <row r="106" spans="13:14">
      <c r="M106" s="342">
        <f t="shared" si="6"/>
        <v>0</v>
      </c>
      <c r="N106" s="342" t="str">
        <f t="shared" si="7"/>
        <v/>
      </c>
    </row>
    <row r="107" spans="13:14">
      <c r="M107" s="342">
        <f t="shared" si="6"/>
        <v>0</v>
      </c>
      <c r="N107" s="342" t="str">
        <f t="shared" si="7"/>
        <v/>
      </c>
    </row>
    <row r="108" spans="13:14">
      <c r="M108" s="342">
        <f t="shared" si="6"/>
        <v>0</v>
      </c>
      <c r="N108" s="342" t="str">
        <f t="shared" si="7"/>
        <v/>
      </c>
    </row>
    <row r="109" spans="13:14">
      <c r="M109" s="342">
        <f t="shared" si="6"/>
        <v>0</v>
      </c>
      <c r="N109" s="342" t="str">
        <f t="shared" si="7"/>
        <v/>
      </c>
    </row>
    <row r="110" spans="13:14">
      <c r="M110" s="342">
        <f t="shared" si="6"/>
        <v>0</v>
      </c>
      <c r="N110" s="342" t="str">
        <f t="shared" si="7"/>
        <v/>
      </c>
    </row>
    <row r="111" spans="13:14">
      <c r="M111" s="342">
        <f t="shared" si="6"/>
        <v>0</v>
      </c>
      <c r="N111" s="342" t="str">
        <f t="shared" si="7"/>
        <v/>
      </c>
    </row>
    <row r="112" spans="13:14">
      <c r="M112" s="342">
        <f t="shared" si="6"/>
        <v>0</v>
      </c>
      <c r="N112" s="342" t="str">
        <f t="shared" si="7"/>
        <v/>
      </c>
    </row>
    <row r="113" spans="12:14">
      <c r="M113" s="342">
        <f t="shared" si="6"/>
        <v>0</v>
      </c>
      <c r="N113" s="342" t="str">
        <f t="shared" si="7"/>
        <v/>
      </c>
    </row>
    <row r="114" spans="12:14">
      <c r="M114" s="342">
        <f t="shared" si="6"/>
        <v>0</v>
      </c>
      <c r="N114" s="342" t="str">
        <f t="shared" si="7"/>
        <v/>
      </c>
    </row>
    <row r="115" spans="12:14">
      <c r="M115" s="342">
        <f t="shared" si="6"/>
        <v>0</v>
      </c>
      <c r="N115" s="342" t="str">
        <f t="shared" si="7"/>
        <v/>
      </c>
    </row>
    <row r="116" spans="12:14">
      <c r="M116" s="342">
        <f t="shared" si="6"/>
        <v>0</v>
      </c>
      <c r="N116" s="342" t="str">
        <f t="shared" si="7"/>
        <v/>
      </c>
    </row>
    <row r="117" spans="12:14">
      <c r="M117" s="342">
        <f t="shared" si="6"/>
        <v>0</v>
      </c>
      <c r="N117" s="342" t="str">
        <f t="shared" si="7"/>
        <v/>
      </c>
    </row>
    <row r="118" spans="12:14">
      <c r="M118" s="342">
        <f t="shared" si="6"/>
        <v>0</v>
      </c>
      <c r="N118" s="342" t="str">
        <f t="shared" si="7"/>
        <v/>
      </c>
    </row>
    <row r="119" spans="12:14">
      <c r="M119" s="342">
        <f t="shared" si="6"/>
        <v>0</v>
      </c>
      <c r="N119" s="342" t="str">
        <f t="shared" si="7"/>
        <v/>
      </c>
    </row>
    <row r="120" spans="12:14">
      <c r="M120" s="342">
        <f t="shared" si="6"/>
        <v>0</v>
      </c>
      <c r="N120" s="342" t="str">
        <f t="shared" si="7"/>
        <v/>
      </c>
    </row>
    <row r="121" spans="12:14">
      <c r="M121" s="342">
        <f t="shared" si="6"/>
        <v>0</v>
      </c>
      <c r="N121" s="342" t="str">
        <f t="shared" si="7"/>
        <v/>
      </c>
    </row>
    <row r="122" spans="12:14">
      <c r="L122" s="803"/>
      <c r="M122" s="342">
        <f t="shared" si="6"/>
        <v>0</v>
      </c>
      <c r="N122" s="342" t="str">
        <f t="shared" si="7"/>
        <v/>
      </c>
    </row>
    <row r="123" spans="12:14">
      <c r="M123" s="342">
        <f t="shared" si="6"/>
        <v>0</v>
      </c>
      <c r="N123" s="342" t="str">
        <f t="shared" si="7"/>
        <v/>
      </c>
    </row>
    <row r="124" spans="12:14">
      <c r="M124" s="342">
        <f t="shared" si="6"/>
        <v>0</v>
      </c>
      <c r="N124" s="342" t="str">
        <f t="shared" si="7"/>
        <v/>
      </c>
    </row>
    <row r="125" spans="12:14">
      <c r="M125" s="342">
        <f t="shared" si="6"/>
        <v>0</v>
      </c>
      <c r="N125" s="342" t="str">
        <f t="shared" si="7"/>
        <v/>
      </c>
    </row>
    <row r="126" spans="12:14">
      <c r="M126" s="342">
        <f t="shared" ref="M126:M189" si="8">IF(ISNUMBER(FIND("/",$B111,1)),MID($B111,1,FIND("/",$B111,1)-1),$B111)</f>
        <v>0</v>
      </c>
      <c r="N126" s="342" t="str">
        <f t="shared" ref="N126:N189" si="9">IF(ISNUMBER(FIND("/",$B111,1)),MID($B111,FIND("/",$B111,1)+1,LEN($B111)),"")</f>
        <v/>
      </c>
    </row>
    <row r="127" spans="12:14">
      <c r="M127" s="342">
        <f t="shared" si="8"/>
        <v>0</v>
      </c>
      <c r="N127" s="342" t="str">
        <f t="shared" si="9"/>
        <v/>
      </c>
    </row>
    <row r="128" spans="12:14">
      <c r="M128" s="342">
        <f t="shared" si="8"/>
        <v>0</v>
      </c>
      <c r="N128" s="342" t="str">
        <f t="shared" si="9"/>
        <v/>
      </c>
    </row>
    <row r="129" spans="13:14">
      <c r="M129" s="342">
        <f t="shared" si="8"/>
        <v>0</v>
      </c>
      <c r="N129" s="342" t="str">
        <f t="shared" si="9"/>
        <v/>
      </c>
    </row>
    <row r="130" spans="13:14">
      <c r="M130" s="342">
        <f t="shared" si="8"/>
        <v>0</v>
      </c>
      <c r="N130" s="342" t="str">
        <f t="shared" si="9"/>
        <v/>
      </c>
    </row>
    <row r="131" spans="13:14">
      <c r="M131" s="342">
        <f t="shared" si="8"/>
        <v>0</v>
      </c>
      <c r="N131" s="342" t="str">
        <f t="shared" si="9"/>
        <v/>
      </c>
    </row>
    <row r="132" spans="13:14">
      <c r="M132" s="342">
        <f t="shared" si="8"/>
        <v>0</v>
      </c>
      <c r="N132" s="342" t="str">
        <f t="shared" si="9"/>
        <v/>
      </c>
    </row>
    <row r="133" spans="13:14">
      <c r="M133" s="342">
        <f t="shared" si="8"/>
        <v>0</v>
      </c>
      <c r="N133" s="342" t="str">
        <f t="shared" si="9"/>
        <v/>
      </c>
    </row>
    <row r="134" spans="13:14">
      <c r="M134" s="342">
        <f t="shared" si="8"/>
        <v>0</v>
      </c>
      <c r="N134" s="342" t="str">
        <f t="shared" si="9"/>
        <v/>
      </c>
    </row>
    <row r="135" spans="13:14">
      <c r="M135" s="342">
        <f t="shared" si="8"/>
        <v>0</v>
      </c>
      <c r="N135" s="342" t="str">
        <f t="shared" si="9"/>
        <v/>
      </c>
    </row>
    <row r="136" spans="13:14">
      <c r="M136" s="342">
        <f t="shared" si="8"/>
        <v>0</v>
      </c>
      <c r="N136" s="342" t="str">
        <f t="shared" si="9"/>
        <v/>
      </c>
    </row>
    <row r="137" spans="13:14">
      <c r="M137" s="342">
        <f t="shared" si="8"/>
        <v>0</v>
      </c>
      <c r="N137" s="342" t="str">
        <f t="shared" si="9"/>
        <v/>
      </c>
    </row>
    <row r="138" spans="13:14">
      <c r="M138" s="342">
        <f t="shared" si="8"/>
        <v>0</v>
      </c>
      <c r="N138" s="342" t="str">
        <f t="shared" si="9"/>
        <v/>
      </c>
    </row>
    <row r="139" spans="13:14">
      <c r="M139" s="342">
        <f t="shared" si="8"/>
        <v>0</v>
      </c>
      <c r="N139" s="342" t="str">
        <f t="shared" si="9"/>
        <v/>
      </c>
    </row>
    <row r="140" spans="13:14">
      <c r="M140" s="342">
        <f t="shared" si="8"/>
        <v>0</v>
      </c>
      <c r="N140" s="342" t="str">
        <f t="shared" si="9"/>
        <v/>
      </c>
    </row>
    <row r="141" spans="13:14">
      <c r="M141" s="342">
        <f t="shared" si="8"/>
        <v>0</v>
      </c>
      <c r="N141" s="342" t="str">
        <f t="shared" si="9"/>
        <v/>
      </c>
    </row>
    <row r="142" spans="13:14">
      <c r="M142" s="342">
        <f t="shared" si="8"/>
        <v>0</v>
      </c>
      <c r="N142" s="342" t="str">
        <f t="shared" si="9"/>
        <v/>
      </c>
    </row>
    <row r="143" spans="13:14">
      <c r="M143" s="342">
        <f t="shared" si="8"/>
        <v>0</v>
      </c>
      <c r="N143" s="342" t="str">
        <f t="shared" si="9"/>
        <v/>
      </c>
    </row>
    <row r="144" spans="13:14">
      <c r="M144" s="342">
        <f t="shared" si="8"/>
        <v>0</v>
      </c>
      <c r="N144" s="342" t="str">
        <f t="shared" si="9"/>
        <v/>
      </c>
    </row>
    <row r="145" spans="13:14">
      <c r="M145" s="342">
        <f t="shared" si="8"/>
        <v>0</v>
      </c>
      <c r="N145" s="342" t="str">
        <f t="shared" si="9"/>
        <v/>
      </c>
    </row>
    <row r="146" spans="13:14">
      <c r="M146" s="342">
        <f t="shared" si="8"/>
        <v>0</v>
      </c>
      <c r="N146" s="342" t="str">
        <f t="shared" si="9"/>
        <v/>
      </c>
    </row>
    <row r="147" spans="13:14">
      <c r="M147" s="342">
        <f t="shared" si="8"/>
        <v>0</v>
      </c>
      <c r="N147" s="342" t="str">
        <f t="shared" si="9"/>
        <v/>
      </c>
    </row>
    <row r="148" spans="13:14">
      <c r="M148" s="342">
        <f t="shared" si="8"/>
        <v>0</v>
      </c>
      <c r="N148" s="342" t="str">
        <f t="shared" si="9"/>
        <v/>
      </c>
    </row>
    <row r="149" spans="13:14">
      <c r="M149" s="342">
        <f t="shared" si="8"/>
        <v>0</v>
      </c>
      <c r="N149" s="342" t="str">
        <f t="shared" si="9"/>
        <v/>
      </c>
    </row>
    <row r="150" spans="13:14">
      <c r="M150" s="342">
        <f t="shared" si="8"/>
        <v>0</v>
      </c>
      <c r="N150" s="342" t="str">
        <f t="shared" si="9"/>
        <v/>
      </c>
    </row>
    <row r="151" spans="13:14">
      <c r="M151" s="342">
        <f t="shared" si="8"/>
        <v>0</v>
      </c>
      <c r="N151" s="342" t="str">
        <f t="shared" si="9"/>
        <v/>
      </c>
    </row>
    <row r="152" spans="13:14">
      <c r="M152" s="342">
        <f t="shared" si="8"/>
        <v>0</v>
      </c>
      <c r="N152" s="342" t="str">
        <f t="shared" si="9"/>
        <v/>
      </c>
    </row>
    <row r="153" spans="13:14">
      <c r="M153" s="342">
        <f t="shared" si="8"/>
        <v>0</v>
      </c>
      <c r="N153" s="342" t="str">
        <f t="shared" si="9"/>
        <v/>
      </c>
    </row>
    <row r="154" spans="13:14">
      <c r="M154" s="342">
        <f t="shared" si="8"/>
        <v>0</v>
      </c>
      <c r="N154" s="342" t="str">
        <f t="shared" si="9"/>
        <v/>
      </c>
    </row>
    <row r="155" spans="13:14">
      <c r="M155" s="342">
        <f t="shared" si="8"/>
        <v>0</v>
      </c>
      <c r="N155" s="342" t="str">
        <f t="shared" si="9"/>
        <v/>
      </c>
    </row>
    <row r="156" spans="13:14">
      <c r="M156" s="342">
        <f t="shared" si="8"/>
        <v>0</v>
      </c>
      <c r="N156" s="342" t="str">
        <f t="shared" si="9"/>
        <v/>
      </c>
    </row>
    <row r="157" spans="13:14">
      <c r="M157" s="342">
        <f t="shared" si="8"/>
        <v>0</v>
      </c>
      <c r="N157" s="342" t="str">
        <f t="shared" si="9"/>
        <v/>
      </c>
    </row>
    <row r="158" spans="13:14">
      <c r="M158" s="342">
        <f t="shared" si="8"/>
        <v>0</v>
      </c>
      <c r="N158" s="342" t="str">
        <f t="shared" si="9"/>
        <v/>
      </c>
    </row>
    <row r="159" spans="13:14">
      <c r="M159" s="342">
        <f t="shared" si="8"/>
        <v>0</v>
      </c>
      <c r="N159" s="342" t="str">
        <f t="shared" si="9"/>
        <v/>
      </c>
    </row>
    <row r="160" spans="13:14">
      <c r="M160" s="342">
        <f t="shared" si="8"/>
        <v>0</v>
      </c>
      <c r="N160" s="342" t="str">
        <f t="shared" si="9"/>
        <v/>
      </c>
    </row>
    <row r="161" spans="13:14">
      <c r="M161" s="342">
        <f t="shared" si="8"/>
        <v>0</v>
      </c>
      <c r="N161" s="342" t="str">
        <f t="shared" si="9"/>
        <v/>
      </c>
    </row>
    <row r="162" spans="13:14">
      <c r="M162" s="342">
        <f t="shared" si="8"/>
        <v>0</v>
      </c>
      <c r="N162" s="342" t="str">
        <f t="shared" si="9"/>
        <v/>
      </c>
    </row>
    <row r="163" spans="13:14">
      <c r="M163" s="342">
        <f t="shared" si="8"/>
        <v>0</v>
      </c>
      <c r="N163" s="342" t="str">
        <f t="shared" si="9"/>
        <v/>
      </c>
    </row>
    <row r="164" spans="13:14">
      <c r="M164" s="342">
        <f t="shared" si="8"/>
        <v>0</v>
      </c>
      <c r="N164" s="342" t="str">
        <f t="shared" si="9"/>
        <v/>
      </c>
    </row>
    <row r="165" spans="13:14">
      <c r="M165" s="342">
        <f t="shared" si="8"/>
        <v>0</v>
      </c>
      <c r="N165" s="342" t="str">
        <f t="shared" si="9"/>
        <v/>
      </c>
    </row>
    <row r="166" spans="13:14">
      <c r="M166" s="342">
        <f t="shared" si="8"/>
        <v>0</v>
      </c>
      <c r="N166" s="342" t="str">
        <f t="shared" si="9"/>
        <v/>
      </c>
    </row>
    <row r="167" spans="13:14">
      <c r="M167" s="342">
        <f t="shared" si="8"/>
        <v>0</v>
      </c>
      <c r="N167" s="342" t="str">
        <f t="shared" si="9"/>
        <v/>
      </c>
    </row>
    <row r="168" spans="13:14">
      <c r="M168" s="342">
        <f t="shared" si="8"/>
        <v>0</v>
      </c>
      <c r="N168" s="342" t="str">
        <f t="shared" si="9"/>
        <v/>
      </c>
    </row>
    <row r="169" spans="13:14">
      <c r="M169" s="342">
        <f t="shared" si="8"/>
        <v>0</v>
      </c>
      <c r="N169" s="342" t="str">
        <f t="shared" si="9"/>
        <v/>
      </c>
    </row>
    <row r="170" spans="13:14">
      <c r="M170" s="342">
        <f t="shared" si="8"/>
        <v>0</v>
      </c>
      <c r="N170" s="342" t="str">
        <f t="shared" si="9"/>
        <v/>
      </c>
    </row>
    <row r="171" spans="13:14">
      <c r="M171" s="342">
        <f t="shared" si="8"/>
        <v>0</v>
      </c>
      <c r="N171" s="342" t="str">
        <f t="shared" si="9"/>
        <v/>
      </c>
    </row>
    <row r="172" spans="13:14">
      <c r="M172" s="342">
        <f t="shared" si="8"/>
        <v>0</v>
      </c>
      <c r="N172" s="342" t="str">
        <f t="shared" si="9"/>
        <v/>
      </c>
    </row>
    <row r="173" spans="13:14">
      <c r="M173" s="342">
        <f t="shared" si="8"/>
        <v>0</v>
      </c>
      <c r="N173" s="342" t="str">
        <f t="shared" si="9"/>
        <v/>
      </c>
    </row>
    <row r="174" spans="13:14">
      <c r="M174" s="342">
        <f t="shared" si="8"/>
        <v>0</v>
      </c>
      <c r="N174" s="342" t="str">
        <f t="shared" si="9"/>
        <v/>
      </c>
    </row>
    <row r="175" spans="13:14">
      <c r="M175" s="342">
        <f t="shared" si="8"/>
        <v>0</v>
      </c>
      <c r="N175" s="342" t="str">
        <f t="shared" si="9"/>
        <v/>
      </c>
    </row>
    <row r="176" spans="13:14">
      <c r="M176" s="342">
        <f t="shared" si="8"/>
        <v>0</v>
      </c>
      <c r="N176" s="342" t="str">
        <f t="shared" si="9"/>
        <v/>
      </c>
    </row>
    <row r="177" spans="13:14">
      <c r="M177" s="342">
        <f t="shared" si="8"/>
        <v>0</v>
      </c>
      <c r="N177" s="342" t="str">
        <f t="shared" si="9"/>
        <v/>
      </c>
    </row>
    <row r="178" spans="13:14">
      <c r="M178" s="342">
        <f t="shared" si="8"/>
        <v>0</v>
      </c>
      <c r="N178" s="342" t="str">
        <f t="shared" si="9"/>
        <v/>
      </c>
    </row>
    <row r="179" spans="13:14">
      <c r="M179" s="342">
        <f t="shared" si="8"/>
        <v>0</v>
      </c>
      <c r="N179" s="342" t="str">
        <f t="shared" si="9"/>
        <v/>
      </c>
    </row>
    <row r="180" spans="13:14">
      <c r="M180" s="342">
        <f t="shared" si="8"/>
        <v>0</v>
      </c>
      <c r="N180" s="342" t="str">
        <f t="shared" si="9"/>
        <v/>
      </c>
    </row>
    <row r="181" spans="13:14">
      <c r="M181" s="342">
        <f t="shared" si="8"/>
        <v>0</v>
      </c>
      <c r="N181" s="342" t="str">
        <f t="shared" si="9"/>
        <v/>
      </c>
    </row>
    <row r="182" spans="13:14">
      <c r="M182" s="342">
        <f t="shared" si="8"/>
        <v>0</v>
      </c>
      <c r="N182" s="342" t="str">
        <f t="shared" si="9"/>
        <v/>
      </c>
    </row>
    <row r="183" spans="13:14">
      <c r="M183" s="342">
        <f t="shared" si="8"/>
        <v>0</v>
      </c>
      <c r="N183" s="342" t="str">
        <f t="shared" si="9"/>
        <v/>
      </c>
    </row>
    <row r="184" spans="13:14">
      <c r="M184" s="342">
        <f t="shared" si="8"/>
        <v>0</v>
      </c>
      <c r="N184" s="342" t="str">
        <f t="shared" si="9"/>
        <v/>
      </c>
    </row>
    <row r="185" spans="13:14">
      <c r="M185" s="342">
        <f t="shared" si="8"/>
        <v>0</v>
      </c>
      <c r="N185" s="342" t="str">
        <f t="shared" si="9"/>
        <v/>
      </c>
    </row>
    <row r="186" spans="13:14">
      <c r="M186" s="342">
        <f t="shared" si="8"/>
        <v>0</v>
      </c>
      <c r="N186" s="342" t="str">
        <f t="shared" si="9"/>
        <v/>
      </c>
    </row>
    <row r="187" spans="13:14">
      <c r="M187" s="342">
        <f t="shared" si="8"/>
        <v>0</v>
      </c>
      <c r="N187" s="342" t="str">
        <f t="shared" si="9"/>
        <v/>
      </c>
    </row>
    <row r="188" spans="13:14">
      <c r="M188" s="342">
        <f t="shared" si="8"/>
        <v>0</v>
      </c>
      <c r="N188" s="342" t="str">
        <f t="shared" si="9"/>
        <v/>
      </c>
    </row>
    <row r="189" spans="13:14">
      <c r="M189" s="342">
        <f t="shared" si="8"/>
        <v>0</v>
      </c>
      <c r="N189" s="342" t="str">
        <f t="shared" si="9"/>
        <v/>
      </c>
    </row>
    <row r="190" spans="13:14">
      <c r="M190" s="342">
        <f t="shared" ref="M190:M253" si="10">IF(ISNUMBER(FIND("/",$B175,1)),MID($B175,1,FIND("/",$B175,1)-1),$B175)</f>
        <v>0</v>
      </c>
      <c r="N190" s="342" t="str">
        <f t="shared" ref="N190:N253" si="11">IF(ISNUMBER(FIND("/",$B175,1)),MID($B175,FIND("/",$B175,1)+1,LEN($B175)),"")</f>
        <v/>
      </c>
    </row>
    <row r="191" spans="13:14">
      <c r="M191" s="342">
        <f t="shared" si="10"/>
        <v>0</v>
      </c>
      <c r="N191" s="342" t="str">
        <f t="shared" si="11"/>
        <v/>
      </c>
    </row>
    <row r="192" spans="13:14">
      <c r="M192" s="342">
        <f t="shared" si="10"/>
        <v>0</v>
      </c>
      <c r="N192" s="342" t="str">
        <f t="shared" si="11"/>
        <v/>
      </c>
    </row>
    <row r="193" spans="12:14">
      <c r="M193" s="342">
        <f t="shared" si="10"/>
        <v>0</v>
      </c>
      <c r="N193" s="342" t="str">
        <f t="shared" si="11"/>
        <v/>
      </c>
    </row>
    <row r="194" spans="12:14">
      <c r="M194" s="342">
        <f t="shared" si="10"/>
        <v>0</v>
      </c>
      <c r="N194" s="342" t="str">
        <f t="shared" si="11"/>
        <v/>
      </c>
    </row>
    <row r="195" spans="12:14">
      <c r="M195" s="342">
        <f t="shared" si="10"/>
        <v>0</v>
      </c>
      <c r="N195" s="342" t="str">
        <f t="shared" si="11"/>
        <v/>
      </c>
    </row>
    <row r="196" spans="12:14">
      <c r="M196" s="342">
        <f t="shared" si="10"/>
        <v>0</v>
      </c>
      <c r="N196" s="342" t="str">
        <f t="shared" si="11"/>
        <v/>
      </c>
    </row>
    <row r="197" spans="12:14">
      <c r="M197" s="342">
        <f t="shared" si="10"/>
        <v>0</v>
      </c>
      <c r="N197" s="342" t="str">
        <f t="shared" si="11"/>
        <v/>
      </c>
    </row>
    <row r="198" spans="12:14">
      <c r="M198" s="342">
        <f t="shared" si="10"/>
        <v>0</v>
      </c>
      <c r="N198" s="342" t="str">
        <f t="shared" si="11"/>
        <v/>
      </c>
    </row>
    <row r="199" spans="12:14">
      <c r="M199" s="342">
        <f t="shared" si="10"/>
        <v>0</v>
      </c>
      <c r="N199" s="342" t="str">
        <f t="shared" si="11"/>
        <v/>
      </c>
    </row>
    <row r="200" spans="12:14">
      <c r="M200" s="342">
        <f t="shared" si="10"/>
        <v>0</v>
      </c>
      <c r="N200" s="342" t="str">
        <f t="shared" si="11"/>
        <v/>
      </c>
    </row>
    <row r="201" spans="12:14">
      <c r="M201" s="342">
        <f t="shared" si="10"/>
        <v>0</v>
      </c>
      <c r="N201" s="342" t="str">
        <f t="shared" si="11"/>
        <v/>
      </c>
    </row>
    <row r="202" spans="12:14">
      <c r="M202" s="342">
        <f t="shared" si="10"/>
        <v>0</v>
      </c>
      <c r="N202" s="342" t="str">
        <f t="shared" si="11"/>
        <v/>
      </c>
    </row>
    <row r="203" spans="12:14">
      <c r="L203" s="383"/>
      <c r="M203" s="342">
        <f t="shared" si="10"/>
        <v>0</v>
      </c>
      <c r="N203" s="342" t="str">
        <f t="shared" si="11"/>
        <v/>
      </c>
    </row>
    <row r="204" spans="12:14">
      <c r="L204" s="383"/>
      <c r="M204" s="342">
        <f t="shared" si="10"/>
        <v>0</v>
      </c>
      <c r="N204" s="342" t="str">
        <f t="shared" si="11"/>
        <v/>
      </c>
    </row>
    <row r="205" spans="12:14">
      <c r="L205" s="383"/>
      <c r="M205" s="342">
        <f t="shared" si="10"/>
        <v>0</v>
      </c>
      <c r="N205" s="342" t="str">
        <f t="shared" si="11"/>
        <v/>
      </c>
    </row>
    <row r="206" spans="12:14">
      <c r="L206" s="383"/>
      <c r="M206" s="342">
        <f t="shared" si="10"/>
        <v>0</v>
      </c>
      <c r="N206" s="342" t="str">
        <f t="shared" si="11"/>
        <v/>
      </c>
    </row>
    <row r="207" spans="12:14">
      <c r="L207" s="383"/>
      <c r="M207" s="342">
        <f t="shared" si="10"/>
        <v>0</v>
      </c>
      <c r="N207" s="342" t="str">
        <f t="shared" si="11"/>
        <v/>
      </c>
    </row>
    <row r="208" spans="12:14">
      <c r="L208" s="383"/>
      <c r="M208" s="342">
        <f t="shared" si="10"/>
        <v>0</v>
      </c>
      <c r="N208" s="342" t="str">
        <f t="shared" si="11"/>
        <v/>
      </c>
    </row>
    <row r="209" spans="12:14">
      <c r="L209" s="383"/>
      <c r="M209" s="342">
        <f t="shared" si="10"/>
        <v>0</v>
      </c>
      <c r="N209" s="342" t="str">
        <f t="shared" si="11"/>
        <v/>
      </c>
    </row>
    <row r="210" spans="12:14">
      <c r="L210" s="383"/>
      <c r="M210" s="342">
        <f t="shared" si="10"/>
        <v>0</v>
      </c>
      <c r="N210" s="342" t="str">
        <f t="shared" si="11"/>
        <v/>
      </c>
    </row>
    <row r="211" spans="12:14">
      <c r="L211" s="383"/>
      <c r="M211" s="342">
        <f t="shared" si="10"/>
        <v>0</v>
      </c>
      <c r="N211" s="342" t="str">
        <f t="shared" si="11"/>
        <v/>
      </c>
    </row>
    <row r="212" spans="12:14">
      <c r="L212" s="383"/>
      <c r="M212" s="342">
        <f t="shared" si="10"/>
        <v>0</v>
      </c>
      <c r="N212" s="342" t="str">
        <f t="shared" si="11"/>
        <v/>
      </c>
    </row>
    <row r="213" spans="12:14">
      <c r="L213" s="383"/>
      <c r="M213" s="342">
        <f t="shared" si="10"/>
        <v>0</v>
      </c>
      <c r="N213" s="342" t="str">
        <f t="shared" si="11"/>
        <v/>
      </c>
    </row>
    <row r="214" spans="12:14">
      <c r="L214" s="383"/>
      <c r="M214" s="342">
        <f t="shared" si="10"/>
        <v>0</v>
      </c>
      <c r="N214" s="342" t="str">
        <f t="shared" si="11"/>
        <v/>
      </c>
    </row>
    <row r="215" spans="12:14">
      <c r="L215" s="383"/>
      <c r="M215" s="342">
        <f t="shared" si="10"/>
        <v>0</v>
      </c>
      <c r="N215" s="342" t="str">
        <f t="shared" si="11"/>
        <v/>
      </c>
    </row>
    <row r="216" spans="12:14">
      <c r="L216" s="383"/>
      <c r="M216" s="342">
        <f t="shared" si="10"/>
        <v>0</v>
      </c>
      <c r="N216" s="342" t="str">
        <f t="shared" si="11"/>
        <v/>
      </c>
    </row>
    <row r="217" spans="12:14">
      <c r="L217" s="383"/>
      <c r="M217" s="342">
        <f t="shared" si="10"/>
        <v>0</v>
      </c>
      <c r="N217" s="342" t="str">
        <f t="shared" si="11"/>
        <v/>
      </c>
    </row>
    <row r="218" spans="12:14">
      <c r="L218" s="383"/>
      <c r="M218" s="342">
        <f t="shared" si="10"/>
        <v>0</v>
      </c>
      <c r="N218" s="342" t="str">
        <f t="shared" si="11"/>
        <v/>
      </c>
    </row>
    <row r="219" spans="12:14">
      <c r="L219" s="383"/>
      <c r="M219" s="342">
        <f t="shared" si="10"/>
        <v>0</v>
      </c>
      <c r="N219" s="342" t="str">
        <f t="shared" si="11"/>
        <v/>
      </c>
    </row>
    <row r="220" spans="12:14">
      <c r="L220" s="383"/>
      <c r="M220" s="342">
        <f t="shared" si="10"/>
        <v>0</v>
      </c>
      <c r="N220" s="342" t="str">
        <f t="shared" si="11"/>
        <v/>
      </c>
    </row>
    <row r="221" spans="12:14">
      <c r="L221" s="383"/>
      <c r="M221" s="342">
        <f t="shared" si="10"/>
        <v>0</v>
      </c>
      <c r="N221" s="342" t="str">
        <f t="shared" si="11"/>
        <v/>
      </c>
    </row>
    <row r="222" spans="12:14">
      <c r="L222" s="383"/>
      <c r="M222" s="342">
        <f t="shared" si="10"/>
        <v>0</v>
      </c>
      <c r="N222" s="342" t="str">
        <f t="shared" si="11"/>
        <v/>
      </c>
    </row>
    <row r="223" spans="12:14">
      <c r="L223" s="383"/>
      <c r="M223" s="342">
        <f t="shared" si="10"/>
        <v>0</v>
      </c>
      <c r="N223" s="342" t="str">
        <f t="shared" si="11"/>
        <v/>
      </c>
    </row>
    <row r="224" spans="12:14">
      <c r="L224" s="804"/>
      <c r="M224" s="342">
        <f t="shared" si="10"/>
        <v>0</v>
      </c>
      <c r="N224" s="342" t="str">
        <f t="shared" si="11"/>
        <v/>
      </c>
    </row>
    <row r="225" spans="12:14">
      <c r="L225" s="804"/>
      <c r="M225" s="342">
        <f t="shared" si="10"/>
        <v>0</v>
      </c>
      <c r="N225" s="342" t="str">
        <f t="shared" si="11"/>
        <v/>
      </c>
    </row>
    <row r="226" spans="12:14">
      <c r="L226" s="804"/>
      <c r="M226" s="342">
        <f t="shared" si="10"/>
        <v>0</v>
      </c>
      <c r="N226" s="342" t="str">
        <f t="shared" si="11"/>
        <v/>
      </c>
    </row>
    <row r="227" spans="12:14">
      <c r="L227" s="804"/>
      <c r="M227" s="342">
        <f t="shared" si="10"/>
        <v>0</v>
      </c>
      <c r="N227" s="342" t="str">
        <f t="shared" si="11"/>
        <v/>
      </c>
    </row>
    <row r="228" spans="12:14">
      <c r="L228" s="804"/>
      <c r="M228" s="342">
        <f t="shared" si="10"/>
        <v>0</v>
      </c>
      <c r="N228" s="342" t="str">
        <f t="shared" si="11"/>
        <v/>
      </c>
    </row>
    <row r="229" spans="12:14">
      <c r="L229" s="804"/>
      <c r="M229" s="342">
        <f t="shared" si="10"/>
        <v>0</v>
      </c>
      <c r="N229" s="342" t="str">
        <f t="shared" si="11"/>
        <v/>
      </c>
    </row>
    <row r="230" spans="12:14">
      <c r="L230" s="804"/>
      <c r="M230" s="342">
        <f t="shared" si="10"/>
        <v>0</v>
      </c>
      <c r="N230" s="342" t="str">
        <f t="shared" si="11"/>
        <v/>
      </c>
    </row>
    <row r="231" spans="12:14">
      <c r="L231" s="804"/>
      <c r="M231" s="342">
        <f t="shared" si="10"/>
        <v>0</v>
      </c>
      <c r="N231" s="342" t="str">
        <f t="shared" si="11"/>
        <v/>
      </c>
    </row>
    <row r="232" spans="12:14">
      <c r="L232" s="804"/>
      <c r="M232" s="342">
        <f t="shared" si="10"/>
        <v>0</v>
      </c>
      <c r="N232" s="342" t="str">
        <f t="shared" si="11"/>
        <v/>
      </c>
    </row>
    <row r="233" spans="12:14">
      <c r="L233" s="804"/>
      <c r="M233" s="342">
        <f t="shared" si="10"/>
        <v>0</v>
      </c>
      <c r="N233" s="342" t="str">
        <f t="shared" si="11"/>
        <v/>
      </c>
    </row>
    <row r="234" spans="12:14">
      <c r="L234" s="804"/>
      <c r="M234" s="342">
        <f t="shared" si="10"/>
        <v>0</v>
      </c>
      <c r="N234" s="342" t="str">
        <f t="shared" si="11"/>
        <v/>
      </c>
    </row>
    <row r="235" spans="12:14">
      <c r="L235" s="804"/>
      <c r="M235" s="342">
        <f t="shared" si="10"/>
        <v>0</v>
      </c>
      <c r="N235" s="342" t="str">
        <f t="shared" si="11"/>
        <v/>
      </c>
    </row>
    <row r="236" spans="12:14">
      <c r="L236" s="804"/>
      <c r="M236" s="342">
        <f t="shared" si="10"/>
        <v>0</v>
      </c>
      <c r="N236" s="342" t="str">
        <f t="shared" si="11"/>
        <v/>
      </c>
    </row>
    <row r="237" spans="12:14">
      <c r="L237" s="804"/>
      <c r="M237" s="342">
        <f t="shared" si="10"/>
        <v>0</v>
      </c>
      <c r="N237" s="342" t="str">
        <f t="shared" si="11"/>
        <v/>
      </c>
    </row>
    <row r="238" spans="12:14">
      <c r="L238" s="804"/>
      <c r="M238" s="342">
        <f t="shared" si="10"/>
        <v>0</v>
      </c>
      <c r="N238" s="342" t="str">
        <f t="shared" si="11"/>
        <v/>
      </c>
    </row>
    <row r="239" spans="12:14">
      <c r="L239" s="804"/>
      <c r="M239" s="342">
        <f t="shared" si="10"/>
        <v>0</v>
      </c>
      <c r="N239" s="342" t="str">
        <f t="shared" si="11"/>
        <v/>
      </c>
    </row>
    <row r="240" spans="12:14">
      <c r="L240" s="804"/>
      <c r="M240" s="342">
        <f t="shared" si="10"/>
        <v>0</v>
      </c>
      <c r="N240" s="342" t="str">
        <f t="shared" si="11"/>
        <v/>
      </c>
    </row>
    <row r="241" spans="12:14">
      <c r="L241" s="804"/>
      <c r="M241" s="342">
        <f t="shared" si="10"/>
        <v>0</v>
      </c>
      <c r="N241" s="342" t="str">
        <f t="shared" si="11"/>
        <v/>
      </c>
    </row>
    <row r="242" spans="12:14">
      <c r="L242" s="804"/>
      <c r="M242" s="342">
        <f t="shared" si="10"/>
        <v>0</v>
      </c>
      <c r="N242" s="342" t="str">
        <f t="shared" si="11"/>
        <v/>
      </c>
    </row>
    <row r="243" spans="12:14">
      <c r="L243" s="804"/>
      <c r="M243" s="342">
        <f t="shared" si="10"/>
        <v>0</v>
      </c>
      <c r="N243" s="342" t="str">
        <f t="shared" si="11"/>
        <v/>
      </c>
    </row>
    <row r="244" spans="12:14">
      <c r="L244" s="804"/>
      <c r="M244" s="342">
        <f t="shared" si="10"/>
        <v>0</v>
      </c>
      <c r="N244" s="342" t="str">
        <f t="shared" si="11"/>
        <v/>
      </c>
    </row>
    <row r="245" spans="12:14">
      <c r="L245" s="804"/>
      <c r="M245" s="342">
        <f t="shared" si="10"/>
        <v>0</v>
      </c>
      <c r="N245" s="342" t="str">
        <f t="shared" si="11"/>
        <v/>
      </c>
    </row>
    <row r="246" spans="12:14">
      <c r="L246" s="383"/>
      <c r="M246" s="342">
        <f t="shared" si="10"/>
        <v>0</v>
      </c>
      <c r="N246" s="342" t="str">
        <f t="shared" si="11"/>
        <v/>
      </c>
    </row>
    <row r="247" spans="12:14">
      <c r="L247" s="383"/>
      <c r="M247" s="342">
        <f t="shared" si="10"/>
        <v>0</v>
      </c>
      <c r="N247" s="342" t="str">
        <f t="shared" si="11"/>
        <v/>
      </c>
    </row>
    <row r="248" spans="12:14">
      <c r="L248" s="383"/>
      <c r="M248" s="342">
        <f t="shared" si="10"/>
        <v>0</v>
      </c>
      <c r="N248" s="342" t="str">
        <f t="shared" si="11"/>
        <v/>
      </c>
    </row>
    <row r="249" spans="12:14">
      <c r="L249" s="383"/>
      <c r="M249" s="342">
        <f t="shared" si="10"/>
        <v>0</v>
      </c>
      <c r="N249" s="342" t="str">
        <f t="shared" si="11"/>
        <v/>
      </c>
    </row>
    <row r="250" spans="12:14">
      <c r="L250" s="383"/>
      <c r="M250" s="342">
        <f t="shared" si="10"/>
        <v>0</v>
      </c>
      <c r="N250" s="342" t="str">
        <f t="shared" si="11"/>
        <v/>
      </c>
    </row>
    <row r="251" spans="12:14">
      <c r="L251" s="383"/>
      <c r="M251" s="342">
        <f t="shared" si="10"/>
        <v>0</v>
      </c>
      <c r="N251" s="342" t="str">
        <f t="shared" si="11"/>
        <v/>
      </c>
    </row>
    <row r="252" spans="12:14">
      <c r="L252" s="383"/>
      <c r="M252" s="342">
        <f t="shared" si="10"/>
        <v>0</v>
      </c>
      <c r="N252" s="342" t="str">
        <f t="shared" si="11"/>
        <v/>
      </c>
    </row>
    <row r="253" spans="12:14">
      <c r="M253" s="342">
        <f t="shared" si="10"/>
        <v>0</v>
      </c>
      <c r="N253" s="342" t="str">
        <f t="shared" si="11"/>
        <v/>
      </c>
    </row>
    <row r="254" spans="12:14">
      <c r="M254" s="342">
        <f t="shared" ref="M254:M317" si="12">IF(ISNUMBER(FIND("/",$B239,1)),MID($B239,1,FIND("/",$B239,1)-1),$B239)</f>
        <v>0</v>
      </c>
      <c r="N254" s="342" t="str">
        <f t="shared" ref="N254:N317" si="13">IF(ISNUMBER(FIND("/",$B239,1)),MID($B239,FIND("/",$B239,1)+1,LEN($B239)),"")</f>
        <v/>
      </c>
    </row>
    <row r="255" spans="12:14">
      <c r="M255" s="342">
        <f t="shared" si="12"/>
        <v>0</v>
      </c>
      <c r="N255" s="342" t="str">
        <f t="shared" si="13"/>
        <v/>
      </c>
    </row>
    <row r="256" spans="12:14">
      <c r="M256" s="342">
        <f t="shared" si="12"/>
        <v>0</v>
      </c>
      <c r="N256" s="342" t="str">
        <f t="shared" si="13"/>
        <v/>
      </c>
    </row>
    <row r="257" spans="13:14">
      <c r="M257" s="342">
        <f t="shared" si="12"/>
        <v>0</v>
      </c>
      <c r="N257" s="342" t="str">
        <f t="shared" si="13"/>
        <v/>
      </c>
    </row>
    <row r="258" spans="13:14">
      <c r="M258" s="342">
        <f t="shared" si="12"/>
        <v>0</v>
      </c>
      <c r="N258" s="342" t="str">
        <f t="shared" si="13"/>
        <v/>
      </c>
    </row>
    <row r="259" spans="13:14">
      <c r="M259" s="342">
        <f t="shared" si="12"/>
        <v>0</v>
      </c>
      <c r="N259" s="342" t="str">
        <f t="shared" si="13"/>
        <v/>
      </c>
    </row>
    <row r="260" spans="13:14">
      <c r="M260" s="342">
        <f t="shared" si="12"/>
        <v>0</v>
      </c>
      <c r="N260" s="342" t="str">
        <f t="shared" si="13"/>
        <v/>
      </c>
    </row>
    <row r="261" spans="13:14">
      <c r="M261" s="342">
        <f t="shared" si="12"/>
        <v>0</v>
      </c>
      <c r="N261" s="342" t="str">
        <f t="shared" si="13"/>
        <v/>
      </c>
    </row>
    <row r="262" spans="13:14">
      <c r="M262" s="342">
        <f t="shared" si="12"/>
        <v>0</v>
      </c>
      <c r="N262" s="342" t="str">
        <f t="shared" si="13"/>
        <v/>
      </c>
    </row>
    <row r="263" spans="13:14">
      <c r="M263" s="342">
        <f t="shared" si="12"/>
        <v>0</v>
      </c>
      <c r="N263" s="342" t="str">
        <f t="shared" si="13"/>
        <v/>
      </c>
    </row>
    <row r="264" spans="13:14">
      <c r="M264" s="342">
        <f t="shared" si="12"/>
        <v>0</v>
      </c>
      <c r="N264" s="342" t="str">
        <f t="shared" si="13"/>
        <v/>
      </c>
    </row>
    <row r="265" spans="13:14">
      <c r="M265" s="342">
        <f t="shared" si="12"/>
        <v>0</v>
      </c>
      <c r="N265" s="342" t="str">
        <f t="shared" si="13"/>
        <v/>
      </c>
    </row>
    <row r="266" spans="13:14">
      <c r="M266" s="342">
        <f t="shared" si="12"/>
        <v>0</v>
      </c>
      <c r="N266" s="342" t="str">
        <f t="shared" si="13"/>
        <v/>
      </c>
    </row>
    <row r="267" spans="13:14">
      <c r="M267" s="342">
        <f t="shared" si="12"/>
        <v>0</v>
      </c>
      <c r="N267" s="342" t="str">
        <f t="shared" si="13"/>
        <v/>
      </c>
    </row>
    <row r="268" spans="13:14">
      <c r="M268" s="342">
        <f t="shared" si="12"/>
        <v>0</v>
      </c>
      <c r="N268" s="342" t="str">
        <f t="shared" si="13"/>
        <v/>
      </c>
    </row>
    <row r="269" spans="13:14">
      <c r="M269" s="342">
        <f t="shared" si="12"/>
        <v>0</v>
      </c>
      <c r="N269" s="342" t="str">
        <f t="shared" si="13"/>
        <v/>
      </c>
    </row>
    <row r="270" spans="13:14">
      <c r="M270" s="342">
        <f t="shared" si="12"/>
        <v>0</v>
      </c>
      <c r="N270" s="342" t="str">
        <f t="shared" si="13"/>
        <v/>
      </c>
    </row>
    <row r="271" spans="13:14">
      <c r="M271" s="342">
        <f t="shared" si="12"/>
        <v>0</v>
      </c>
      <c r="N271" s="342" t="str">
        <f t="shared" si="13"/>
        <v/>
      </c>
    </row>
    <row r="272" spans="13:14">
      <c r="M272" s="342">
        <f t="shared" si="12"/>
        <v>0</v>
      </c>
      <c r="N272" s="342" t="str">
        <f t="shared" si="13"/>
        <v/>
      </c>
    </row>
    <row r="273" spans="13:14">
      <c r="M273" s="342">
        <f t="shared" si="12"/>
        <v>0</v>
      </c>
      <c r="N273" s="342" t="str">
        <f t="shared" si="13"/>
        <v/>
      </c>
    </row>
    <row r="274" spans="13:14">
      <c r="M274" s="342">
        <f t="shared" si="12"/>
        <v>0</v>
      </c>
      <c r="N274" s="342" t="str">
        <f t="shared" si="13"/>
        <v/>
      </c>
    </row>
    <row r="275" spans="13:14">
      <c r="M275" s="342">
        <f t="shared" si="12"/>
        <v>0</v>
      </c>
      <c r="N275" s="342" t="str">
        <f t="shared" si="13"/>
        <v/>
      </c>
    </row>
    <row r="276" spans="13:14">
      <c r="M276" s="342">
        <f t="shared" si="12"/>
        <v>0</v>
      </c>
      <c r="N276" s="342" t="str">
        <f t="shared" si="13"/>
        <v/>
      </c>
    </row>
    <row r="277" spans="13:14">
      <c r="M277" s="342">
        <f t="shared" si="12"/>
        <v>0</v>
      </c>
      <c r="N277" s="342" t="str">
        <f t="shared" si="13"/>
        <v/>
      </c>
    </row>
    <row r="278" spans="13:14">
      <c r="M278" s="342">
        <f t="shared" si="12"/>
        <v>0</v>
      </c>
      <c r="N278" s="342" t="str">
        <f t="shared" si="13"/>
        <v/>
      </c>
    </row>
    <row r="279" spans="13:14">
      <c r="M279" s="342">
        <f t="shared" si="12"/>
        <v>0</v>
      </c>
      <c r="N279" s="342" t="str">
        <f t="shared" si="13"/>
        <v/>
      </c>
    </row>
    <row r="280" spans="13:14">
      <c r="M280" s="342">
        <f t="shared" si="12"/>
        <v>0</v>
      </c>
      <c r="N280" s="342" t="str">
        <f t="shared" si="13"/>
        <v/>
      </c>
    </row>
    <row r="281" spans="13:14">
      <c r="M281" s="342">
        <f t="shared" si="12"/>
        <v>0</v>
      </c>
      <c r="N281" s="342" t="str">
        <f t="shared" si="13"/>
        <v/>
      </c>
    </row>
    <row r="282" spans="13:14">
      <c r="M282" s="342">
        <f t="shared" si="12"/>
        <v>0</v>
      </c>
      <c r="N282" s="342" t="str">
        <f t="shared" si="13"/>
        <v/>
      </c>
    </row>
    <row r="283" spans="13:14">
      <c r="M283" s="342">
        <f t="shared" si="12"/>
        <v>0</v>
      </c>
      <c r="N283" s="342" t="str">
        <f t="shared" si="13"/>
        <v/>
      </c>
    </row>
    <row r="284" spans="13:14">
      <c r="M284" s="342">
        <f t="shared" si="12"/>
        <v>0</v>
      </c>
      <c r="N284" s="342" t="str">
        <f t="shared" si="13"/>
        <v/>
      </c>
    </row>
    <row r="285" spans="13:14">
      <c r="M285" s="342">
        <f t="shared" si="12"/>
        <v>0</v>
      </c>
      <c r="N285" s="342" t="str">
        <f t="shared" si="13"/>
        <v/>
      </c>
    </row>
    <row r="286" spans="13:14">
      <c r="M286" s="342">
        <f t="shared" si="12"/>
        <v>0</v>
      </c>
      <c r="N286" s="342" t="str">
        <f t="shared" si="13"/>
        <v/>
      </c>
    </row>
    <row r="287" spans="13:14">
      <c r="M287" s="342">
        <f t="shared" si="12"/>
        <v>0</v>
      </c>
      <c r="N287" s="342" t="str">
        <f t="shared" si="13"/>
        <v/>
      </c>
    </row>
    <row r="288" spans="13:14">
      <c r="M288" s="342">
        <f t="shared" si="12"/>
        <v>0</v>
      </c>
      <c r="N288" s="342" t="str">
        <f t="shared" si="13"/>
        <v/>
      </c>
    </row>
    <row r="289" spans="13:14">
      <c r="M289" s="342">
        <f t="shared" si="12"/>
        <v>0</v>
      </c>
      <c r="N289" s="342" t="str">
        <f t="shared" si="13"/>
        <v/>
      </c>
    </row>
    <row r="290" spans="13:14">
      <c r="M290" s="342">
        <f t="shared" si="12"/>
        <v>0</v>
      </c>
      <c r="N290" s="342" t="str">
        <f t="shared" si="13"/>
        <v/>
      </c>
    </row>
    <row r="291" spans="13:14">
      <c r="M291" s="342">
        <f t="shared" si="12"/>
        <v>0</v>
      </c>
      <c r="N291" s="342" t="str">
        <f t="shared" si="13"/>
        <v/>
      </c>
    </row>
    <row r="292" spans="13:14">
      <c r="M292" s="342">
        <f t="shared" si="12"/>
        <v>0</v>
      </c>
      <c r="N292" s="342" t="str">
        <f t="shared" si="13"/>
        <v/>
      </c>
    </row>
    <row r="293" spans="13:14">
      <c r="M293" s="342">
        <f t="shared" si="12"/>
        <v>0</v>
      </c>
      <c r="N293" s="342" t="str">
        <f t="shared" si="13"/>
        <v/>
      </c>
    </row>
    <row r="294" spans="13:14">
      <c r="M294" s="342">
        <f t="shared" si="12"/>
        <v>0</v>
      </c>
      <c r="N294" s="342" t="str">
        <f t="shared" si="13"/>
        <v/>
      </c>
    </row>
    <row r="295" spans="13:14">
      <c r="M295" s="342">
        <f t="shared" si="12"/>
        <v>0</v>
      </c>
      <c r="N295" s="342" t="str">
        <f t="shared" si="13"/>
        <v/>
      </c>
    </row>
    <row r="296" spans="13:14">
      <c r="M296" s="342">
        <f t="shared" si="12"/>
        <v>0</v>
      </c>
      <c r="N296" s="342" t="str">
        <f t="shared" si="13"/>
        <v/>
      </c>
    </row>
    <row r="297" spans="13:14">
      <c r="M297" s="342">
        <f t="shared" si="12"/>
        <v>0</v>
      </c>
      <c r="N297" s="342" t="str">
        <f t="shared" si="13"/>
        <v/>
      </c>
    </row>
    <row r="298" spans="13:14">
      <c r="M298" s="342">
        <f t="shared" si="12"/>
        <v>0</v>
      </c>
      <c r="N298" s="342" t="str">
        <f t="shared" si="13"/>
        <v/>
      </c>
    </row>
    <row r="299" spans="13:14">
      <c r="M299" s="342">
        <f t="shared" si="12"/>
        <v>0</v>
      </c>
      <c r="N299" s="342" t="str">
        <f t="shared" si="13"/>
        <v/>
      </c>
    </row>
    <row r="300" spans="13:14">
      <c r="M300" s="342">
        <f t="shared" si="12"/>
        <v>0</v>
      </c>
      <c r="N300" s="342" t="str">
        <f t="shared" si="13"/>
        <v/>
      </c>
    </row>
    <row r="301" spans="13:14">
      <c r="M301" s="342">
        <f t="shared" si="12"/>
        <v>0</v>
      </c>
      <c r="N301" s="342" t="str">
        <f t="shared" si="13"/>
        <v/>
      </c>
    </row>
    <row r="302" spans="13:14">
      <c r="M302" s="342">
        <f t="shared" si="12"/>
        <v>0</v>
      </c>
      <c r="N302" s="342" t="str">
        <f t="shared" si="13"/>
        <v/>
      </c>
    </row>
    <row r="303" spans="13:14">
      <c r="M303" s="342">
        <f t="shared" si="12"/>
        <v>0</v>
      </c>
      <c r="N303" s="342" t="str">
        <f t="shared" si="13"/>
        <v/>
      </c>
    </row>
    <row r="304" spans="13:14">
      <c r="M304" s="342">
        <f t="shared" si="12"/>
        <v>0</v>
      </c>
      <c r="N304" s="342" t="str">
        <f t="shared" si="13"/>
        <v/>
      </c>
    </row>
    <row r="305" spans="13:14">
      <c r="M305" s="342">
        <f t="shared" si="12"/>
        <v>0</v>
      </c>
      <c r="N305" s="342" t="str">
        <f t="shared" si="13"/>
        <v/>
      </c>
    </row>
    <row r="306" spans="13:14">
      <c r="M306" s="342">
        <f t="shared" si="12"/>
        <v>0</v>
      </c>
      <c r="N306" s="342" t="str">
        <f t="shared" si="13"/>
        <v/>
      </c>
    </row>
    <row r="307" spans="13:14">
      <c r="M307" s="342">
        <f t="shared" si="12"/>
        <v>0</v>
      </c>
      <c r="N307" s="342" t="str">
        <f t="shared" si="13"/>
        <v/>
      </c>
    </row>
    <row r="308" spans="13:14">
      <c r="M308" s="342">
        <f t="shared" si="12"/>
        <v>0</v>
      </c>
      <c r="N308" s="342" t="str">
        <f t="shared" si="13"/>
        <v/>
      </c>
    </row>
    <row r="309" spans="13:14">
      <c r="M309" s="342">
        <f t="shared" si="12"/>
        <v>0</v>
      </c>
      <c r="N309" s="342" t="str">
        <f t="shared" si="13"/>
        <v/>
      </c>
    </row>
    <row r="310" spans="13:14">
      <c r="M310" s="342">
        <f t="shared" si="12"/>
        <v>0</v>
      </c>
      <c r="N310" s="342" t="str">
        <f t="shared" si="13"/>
        <v/>
      </c>
    </row>
    <row r="311" spans="13:14">
      <c r="M311" s="342">
        <f t="shared" si="12"/>
        <v>0</v>
      </c>
      <c r="N311" s="342" t="str">
        <f t="shared" si="13"/>
        <v/>
      </c>
    </row>
    <row r="312" spans="13:14">
      <c r="M312" s="342">
        <f t="shared" si="12"/>
        <v>0</v>
      </c>
      <c r="N312" s="342" t="str">
        <f t="shared" si="13"/>
        <v/>
      </c>
    </row>
    <row r="313" spans="13:14">
      <c r="M313" s="342">
        <f t="shared" si="12"/>
        <v>0</v>
      </c>
      <c r="N313" s="342" t="str">
        <f t="shared" si="13"/>
        <v/>
      </c>
    </row>
    <row r="314" spans="13:14">
      <c r="M314" s="342">
        <f t="shared" si="12"/>
        <v>0</v>
      </c>
      <c r="N314" s="342" t="str">
        <f t="shared" si="13"/>
        <v/>
      </c>
    </row>
    <row r="315" spans="13:14">
      <c r="M315" s="342">
        <f t="shared" si="12"/>
        <v>0</v>
      </c>
      <c r="N315" s="342" t="str">
        <f t="shared" si="13"/>
        <v/>
      </c>
    </row>
    <row r="316" spans="13:14">
      <c r="M316" s="342">
        <f t="shared" si="12"/>
        <v>0</v>
      </c>
      <c r="N316" s="342" t="str">
        <f t="shared" si="13"/>
        <v/>
      </c>
    </row>
    <row r="317" spans="13:14">
      <c r="M317" s="342">
        <f t="shared" si="12"/>
        <v>0</v>
      </c>
      <c r="N317" s="342" t="str">
        <f t="shared" si="13"/>
        <v/>
      </c>
    </row>
    <row r="318" spans="13:14">
      <c r="M318" s="342">
        <f t="shared" ref="M318:M330" si="14">IF(ISNUMBER(FIND("/",$B303,1)),MID($B303,1,FIND("/",$B303,1)-1),$B303)</f>
        <v>0</v>
      </c>
      <c r="N318" s="342" t="str">
        <f t="shared" ref="N318:N330" si="15">IF(ISNUMBER(FIND("/",$B303,1)),MID($B303,FIND("/",$B303,1)+1,LEN($B303)),"")</f>
        <v/>
      </c>
    </row>
    <row r="319" spans="13:14">
      <c r="M319" s="342">
        <f t="shared" si="14"/>
        <v>0</v>
      </c>
      <c r="N319" s="342" t="str">
        <f t="shared" si="15"/>
        <v/>
      </c>
    </row>
    <row r="320" spans="13:14">
      <c r="M320" s="342">
        <f t="shared" si="14"/>
        <v>0</v>
      </c>
      <c r="N320" s="342" t="str">
        <f t="shared" si="15"/>
        <v/>
      </c>
    </row>
    <row r="321" spans="12:14">
      <c r="M321" s="342">
        <f t="shared" si="14"/>
        <v>0</v>
      </c>
      <c r="N321" s="342" t="str">
        <f t="shared" si="15"/>
        <v/>
      </c>
    </row>
    <row r="322" spans="12:14">
      <c r="M322" s="342">
        <f t="shared" si="14"/>
        <v>0</v>
      </c>
      <c r="N322" s="342" t="str">
        <f t="shared" si="15"/>
        <v/>
      </c>
    </row>
    <row r="323" spans="12:14">
      <c r="M323" s="342">
        <f t="shared" si="14"/>
        <v>0</v>
      </c>
      <c r="N323" s="342" t="str">
        <f t="shared" si="15"/>
        <v/>
      </c>
    </row>
    <row r="324" spans="12:14">
      <c r="M324" s="342">
        <f t="shared" si="14"/>
        <v>0</v>
      </c>
      <c r="N324" s="342" t="str">
        <f t="shared" si="15"/>
        <v/>
      </c>
    </row>
    <row r="325" spans="12:14">
      <c r="M325" s="342">
        <f t="shared" si="14"/>
        <v>0</v>
      </c>
      <c r="N325" s="342" t="str">
        <f t="shared" si="15"/>
        <v/>
      </c>
    </row>
    <row r="326" spans="12:14">
      <c r="M326" s="342">
        <f t="shared" si="14"/>
        <v>0</v>
      </c>
      <c r="N326" s="342" t="str">
        <f t="shared" si="15"/>
        <v/>
      </c>
    </row>
    <row r="327" spans="12:14">
      <c r="M327" s="342">
        <f t="shared" si="14"/>
        <v>0</v>
      </c>
      <c r="N327" s="342" t="str">
        <f t="shared" si="15"/>
        <v/>
      </c>
    </row>
    <row r="328" spans="12:14">
      <c r="M328" s="342">
        <f t="shared" si="14"/>
        <v>0</v>
      </c>
      <c r="N328" s="342" t="str">
        <f t="shared" si="15"/>
        <v/>
      </c>
    </row>
    <row r="329" spans="12:14">
      <c r="M329" s="342">
        <f t="shared" si="14"/>
        <v>0</v>
      </c>
      <c r="N329" s="342" t="str">
        <f t="shared" si="15"/>
        <v/>
      </c>
    </row>
    <row r="330" spans="12:14">
      <c r="M330" s="342">
        <f t="shared" si="14"/>
        <v>0</v>
      </c>
      <c r="N330" s="342" t="str">
        <f t="shared" si="15"/>
        <v/>
      </c>
    </row>
    <row r="333" spans="12:14">
      <c r="L333" s="383"/>
    </row>
    <row r="334" spans="12:14">
      <c r="L334" s="383"/>
    </row>
  </sheetData>
  <mergeCells count="3">
    <mergeCell ref="A1:H1"/>
    <mergeCell ref="A3:G3"/>
    <mergeCell ref="A43:B43"/>
  </mergeCells>
  <conditionalFormatting sqref="E9:F26 E42:F42">
    <cfRule type="containsText" dxfId="61" priority="21" operator="containsText" text="CADUCADO">
      <formula>NOT(ISERROR(SEARCH("CADUCADO",E9)))</formula>
    </cfRule>
    <cfRule type="expression" dxfId="60" priority="22">
      <formula xml:space="preserve"> CADUCADO</formula>
    </cfRule>
  </conditionalFormatting>
  <conditionalFormatting sqref="F9:F26 F42">
    <cfRule type="containsText" dxfId="59" priority="20" operator="containsText" text="ALERTA">
      <formula>NOT(ISERROR(SEARCH("ALERTA",F9)))</formula>
    </cfRule>
  </conditionalFormatting>
  <conditionalFormatting sqref="E5:E8">
    <cfRule type="containsText" dxfId="58" priority="16" operator="containsText" text="CADUCADO">
      <formula>NOT(ISERROR(SEARCH("CADUCADO",E5)))</formula>
    </cfRule>
    <cfRule type="expression" dxfId="57" priority="17">
      <formula xml:space="preserve"> CADUCADO</formula>
    </cfRule>
  </conditionalFormatting>
  <conditionalFormatting sqref="F5:F8">
    <cfRule type="containsText" dxfId="56" priority="14" operator="containsText" text="CADUCADO">
      <formula>NOT(ISERROR(SEARCH("CADUCADO",F5)))</formula>
    </cfRule>
    <cfRule type="expression" dxfId="55" priority="15">
      <formula xml:space="preserve"> CADUCADO</formula>
    </cfRule>
  </conditionalFormatting>
  <conditionalFormatting sqref="F5:F8">
    <cfRule type="containsText" dxfId="54" priority="13" operator="containsText" text="ALERTA">
      <formula>NOT(ISERROR(SEARCH("ALERTA",F5)))</formula>
    </cfRule>
  </conditionalFormatting>
  <conditionalFormatting sqref="E27:F32">
    <cfRule type="containsText" dxfId="53" priority="11" operator="containsText" text="CADUCADO">
      <formula>NOT(ISERROR(SEARCH("CADUCADO",E27)))</formula>
    </cfRule>
    <cfRule type="expression" dxfId="52" priority="12">
      <formula xml:space="preserve"> CADUCADO</formula>
    </cfRule>
  </conditionalFormatting>
  <conditionalFormatting sqref="F27:F32">
    <cfRule type="containsText" dxfId="51" priority="10" operator="containsText" text="ALERTA">
      <formula>NOT(ISERROR(SEARCH("ALERTA",F27)))</formula>
    </cfRule>
  </conditionalFormatting>
  <conditionalFormatting sqref="E33:F37 E39:F40">
    <cfRule type="containsText" dxfId="50" priority="8" operator="containsText" text="CADUCADO">
      <formula>NOT(ISERROR(SEARCH("CADUCADO",E33)))</formula>
    </cfRule>
    <cfRule type="expression" dxfId="49" priority="9">
      <formula xml:space="preserve"> CADUCADO</formula>
    </cfRule>
  </conditionalFormatting>
  <conditionalFormatting sqref="F33:F37 F39:F40">
    <cfRule type="containsText" dxfId="48" priority="7" operator="containsText" text="ALERTA">
      <formula>NOT(ISERROR(SEARCH("ALERTA",F33)))</formula>
    </cfRule>
  </conditionalFormatting>
  <conditionalFormatting sqref="E38:F38">
    <cfRule type="containsText" dxfId="47" priority="5" operator="containsText" text="CADUCADO">
      <formula>NOT(ISERROR(SEARCH("CADUCADO",E38)))</formula>
    </cfRule>
    <cfRule type="expression" dxfId="46" priority="6">
      <formula xml:space="preserve"> CADUCADO</formula>
    </cfRule>
  </conditionalFormatting>
  <conditionalFormatting sqref="F38">
    <cfRule type="containsText" dxfId="45" priority="4" operator="containsText" text="ALERTA">
      <formula>NOT(ISERROR(SEARCH("ALERTA",F38)))</formula>
    </cfRule>
  </conditionalFormatting>
  <conditionalFormatting sqref="E41:F41">
    <cfRule type="containsText" dxfId="44" priority="2" operator="containsText" text="CADUCADO">
      <formula>NOT(ISERROR(SEARCH("CADUCADO",E41)))</formula>
    </cfRule>
    <cfRule type="expression" dxfId="43" priority="3">
      <formula xml:space="preserve"> CADUCADO</formula>
    </cfRule>
  </conditionalFormatting>
  <conditionalFormatting sqref="F41">
    <cfRule type="containsText" dxfId="42" priority="1" operator="containsText" text="ALERTA">
      <formula>NOT(ISERROR(SEARCH("ALERTA",F41)))</formula>
    </cfRule>
  </conditionalFormatting>
  <hyperlinks>
    <hyperlink ref="A1:H1" location="TITULARES!A1" display="LISTA DE DIAGNOSTICADORES CON AUTORIZACIÓN DE COMERCIALIZACIÓN EN CUBA 2017" xr:uid="{00000000-0004-0000-1700-000000000000}"/>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CM339"/>
  <sheetViews>
    <sheetView workbookViewId="0">
      <selection sqref="A1:H1"/>
    </sheetView>
  </sheetViews>
  <sheetFormatPr baseColWidth="10" defaultRowHeight="15"/>
  <cols>
    <col min="1" max="1" width="15.140625" style="19" customWidth="1"/>
    <col min="2" max="2" width="14.42578125" style="19" customWidth="1"/>
    <col min="3" max="3" width="14.5703125" style="19" customWidth="1"/>
    <col min="4" max="4" width="14" style="19" customWidth="1"/>
    <col min="5" max="5" width="17.7109375" style="19" customWidth="1"/>
    <col min="6" max="6" width="17.5703125" style="19" customWidth="1"/>
    <col min="7" max="7" width="14.5703125" style="19" customWidth="1"/>
    <col min="8" max="8" width="48.42578125" style="19" customWidth="1"/>
    <col min="9" max="9" width="55.140625" style="19" customWidth="1"/>
    <col min="10" max="10" width="25.42578125" style="19" customWidth="1"/>
    <col min="11" max="11" width="26.8554687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12.140625" style="19" customWidth="1"/>
    <col min="18" max="19" width="11.42578125" style="19"/>
    <col min="20" max="27" width="0" style="19" hidden="1" customWidth="1"/>
    <col min="28" max="16384" width="11.42578125" style="19"/>
  </cols>
  <sheetData>
    <row r="1" spans="1:91">
      <c r="A1" s="2339" t="s">
        <v>5695</v>
      </c>
      <c r="B1" s="2339"/>
      <c r="C1" s="2339"/>
      <c r="D1" s="2339"/>
      <c r="E1" s="2339"/>
      <c r="F1" s="2339"/>
      <c r="G1" s="2339"/>
      <c r="H1" s="2339"/>
    </row>
    <row r="2" spans="1:91" ht="29.25" customHeight="1" thickBot="1">
      <c r="A2" s="501" t="s">
        <v>1407</v>
      </c>
      <c r="B2" s="413"/>
      <c r="C2" s="413"/>
      <c r="D2" s="413"/>
      <c r="E2" s="413"/>
      <c r="F2" s="413"/>
      <c r="M2" s="166"/>
      <c r="S2" s="546" t="s">
        <v>2871</v>
      </c>
      <c r="T2" s="547">
        <f ca="1">TODAY()</f>
        <v>45825</v>
      </c>
    </row>
    <row r="3" spans="1:91" ht="27" customHeight="1" thickTop="1" thickBot="1">
      <c r="A3" s="2360" t="s">
        <v>1188</v>
      </c>
      <c r="B3" s="2361"/>
      <c r="C3" s="2361"/>
      <c r="D3" s="2361"/>
      <c r="E3" s="2362"/>
      <c r="F3" s="2362"/>
      <c r="G3" s="2361"/>
      <c r="H3" s="494"/>
      <c r="I3" s="494"/>
      <c r="J3" s="494"/>
      <c r="K3" s="502"/>
    </row>
    <row r="4" spans="1:91" ht="38.25" customHeight="1" thickTop="1">
      <c r="A4" s="667" t="s">
        <v>1649</v>
      </c>
      <c r="B4" s="580" t="s">
        <v>1187</v>
      </c>
      <c r="C4" s="580" t="s">
        <v>1189</v>
      </c>
      <c r="D4" s="668" t="s">
        <v>1190</v>
      </c>
      <c r="E4" s="616" t="s">
        <v>2869</v>
      </c>
      <c r="F4" s="616" t="s">
        <v>2870</v>
      </c>
      <c r="G4" s="615" t="s">
        <v>1070</v>
      </c>
      <c r="H4" s="580" t="s">
        <v>750</v>
      </c>
      <c r="I4" s="580" t="s">
        <v>1191</v>
      </c>
      <c r="J4" s="580" t="s">
        <v>443</v>
      </c>
      <c r="K4" s="617" t="s">
        <v>1071</v>
      </c>
      <c r="L4" s="166" t="s">
        <v>1638</v>
      </c>
      <c r="M4" s="166" t="s">
        <v>1636</v>
      </c>
      <c r="N4" s="166" t="s">
        <v>1637</v>
      </c>
      <c r="O4" s="389" t="s">
        <v>1640</v>
      </c>
      <c r="P4" s="385"/>
      <c r="Q4" s="385"/>
      <c r="R4" s="385"/>
      <c r="S4" s="385"/>
      <c r="T4" s="678"/>
      <c r="U4" s="682">
        <v>2012</v>
      </c>
      <c r="V4" s="677">
        <v>2013</v>
      </c>
      <c r="W4" s="677">
        <v>2014</v>
      </c>
      <c r="X4" s="677">
        <v>2015</v>
      </c>
      <c r="Y4" s="677">
        <v>2016</v>
      </c>
      <c r="Z4" s="682" t="s">
        <v>2872</v>
      </c>
      <c r="AA4" s="699" t="s">
        <v>1641</v>
      </c>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row>
    <row r="5" spans="1:91" s="160" customFormat="1" ht="33" customHeight="1">
      <c r="A5" s="968" t="s">
        <v>1635</v>
      </c>
      <c r="B5" s="969" t="s">
        <v>25</v>
      </c>
      <c r="C5" s="970">
        <v>41248</v>
      </c>
      <c r="D5" s="971">
        <v>44896</v>
      </c>
      <c r="E5" s="234" t="str">
        <f t="shared" ref="E5:E19" ca="1" si="0">IF(D5&lt;=$T$2,"CADUCADO","VIGENTE")</f>
        <v>CADUCADO</v>
      </c>
      <c r="F5" s="234" t="str">
        <f t="shared" ref="F5:F19" ca="1" si="1">IF($T$2&gt;=(EDATE(D5,-4)),"ALERTA","OK")</f>
        <v>ALERTA</v>
      </c>
      <c r="G5" s="969" t="s">
        <v>1305</v>
      </c>
      <c r="H5" s="972" t="s">
        <v>3338</v>
      </c>
      <c r="I5" s="973" t="s">
        <v>3339</v>
      </c>
      <c r="J5" s="1074"/>
      <c r="K5" s="974"/>
      <c r="L5" s="166"/>
      <c r="M5" s="166" t="e">
        <f>IF(ISNUMBER(FIND("/",#REF!,1)),MID(#REF!,1,FIND("/",#REF!,1)-1),#REF!)</f>
        <v>#REF!</v>
      </c>
      <c r="N5" s="166" t="str">
        <f>IF(ISNUMBER(FIND("/",#REF!,1)),MID(#REF!,FIND("/",#REF!,1)+1,LEN(#REF!)),"")</f>
        <v/>
      </c>
      <c r="O5" s="1371" t="s">
        <v>1649</v>
      </c>
      <c r="P5" s="1371" t="s">
        <v>1636</v>
      </c>
      <c r="Q5" s="1355" t="s">
        <v>1641</v>
      </c>
      <c r="R5" s="1355"/>
      <c r="S5" s="1355"/>
      <c r="T5" s="741"/>
      <c r="U5" s="896">
        <f>COUNTIFS($C$5:$C$248, "&gt;="&amp;U10, $C$5:$C$248, "&lt;="&amp;U18, $A$5:$A$248, "&lt;&gt;F")</f>
        <v>6</v>
      </c>
      <c r="V5" s="896">
        <f>COUNTIFS($C$5:$C$248, "&gt;="&amp;V10, $C$5:$C$248, "&lt;="&amp;V18, $A$5:$A$248, "&lt;&gt;F")</f>
        <v>0</v>
      </c>
      <c r="W5" s="896">
        <f>COUNTIFS($C$5:$C$248, "&gt;="&amp;W10, $C$5:$C$248, "&lt;="&amp;W18, $A$5:$A$248, "&lt;&gt;F")</f>
        <v>4</v>
      </c>
      <c r="X5" s="896">
        <f>COUNTIFS($C$5:$C$248, "&gt;="&amp;X10, $C$5:$C$248, "&lt;="&amp;X18, $A$5:$A$248, "&lt;&gt;F")</f>
        <v>2</v>
      </c>
      <c r="Y5" s="896">
        <f>COUNTIFS($C$5:$C$248, "&gt;="&amp;Y10, $C$5:$C$248, "&lt;="&amp;Y18, $A$5:$A$248, "&lt;&gt;F")</f>
        <v>0</v>
      </c>
      <c r="Z5" s="896">
        <f>COUNTIFS($C$5:$C$248,"&gt;="&amp;Z10, $C$5:$C$248, "&lt;="&amp;Z18, $A$5:$A$248, "&lt;&gt;F")</f>
        <v>12</v>
      </c>
      <c r="AA5" s="897">
        <f>SUM(U5:Y5)</f>
        <v>12</v>
      </c>
    </row>
    <row r="6" spans="1:91" s="160" customFormat="1" ht="30">
      <c r="A6" s="948" t="s">
        <v>1634</v>
      </c>
      <c r="B6" s="188" t="s">
        <v>26</v>
      </c>
      <c r="C6" s="189">
        <v>41248</v>
      </c>
      <c r="D6" s="190">
        <v>44896</v>
      </c>
      <c r="E6" s="190" t="str">
        <f t="shared" ca="1" si="0"/>
        <v>CADUCADO</v>
      </c>
      <c r="F6" s="190" t="str">
        <f t="shared" ca="1" si="1"/>
        <v>ALERTA</v>
      </c>
      <c r="G6" s="188" t="s">
        <v>1305</v>
      </c>
      <c r="H6" s="192" t="s">
        <v>31</v>
      </c>
      <c r="I6" s="753" t="s">
        <v>41</v>
      </c>
      <c r="J6" s="1075" t="s">
        <v>36</v>
      </c>
      <c r="K6" s="949">
        <v>108819910930</v>
      </c>
      <c r="L6" s="166"/>
      <c r="M6" s="166" t="e">
        <f>IF(ISNUMBER(FIND("/",#REF!,1)),MID(#REF!,1,FIND("/",#REF!,1)-1),#REF!)</f>
        <v>#REF!</v>
      </c>
      <c r="N6" s="166" t="str">
        <f>IF(ISNUMBER(FIND("/",#REF!,1)),MID(#REF!,FIND("/",#REF!,1)+1,LEN(#REF!)),"")</f>
        <v/>
      </c>
      <c r="O6" s="1355" t="s">
        <v>1635</v>
      </c>
      <c r="P6" s="1355"/>
      <c r="Q6" s="1372">
        <v>4</v>
      </c>
      <c r="R6" s="1355"/>
      <c r="S6" s="1355"/>
      <c r="T6" s="873" t="s">
        <v>2873</v>
      </c>
      <c r="U6" s="896">
        <f>COUNTIFS($C$5:$C$248, "&gt;="&amp;U10, $C$5:$C$248, "&lt;="&amp;U18, $A$5:$A$248, "&lt;&gt;F",$G$5:$G$248, "A" )</f>
        <v>0</v>
      </c>
      <c r="V6" s="896">
        <f>COUNTIFS($C$5:$C$248, "&gt;="&amp;V10, $C$5:$C$248, "&lt;="&amp;V18, $A$5:$A$248, "&lt;&gt;F",$G$5:$G$248, "A" )</f>
        <v>0</v>
      </c>
      <c r="W6" s="896">
        <f>COUNTIFS($C$5:$C$248, "&gt;="&amp;W10, $C$5:$C$248, "&lt;="&amp;W18, $A$5:$A$248, "&lt;&gt;F",$G$5:$G$248, "A" )</f>
        <v>0</v>
      </c>
      <c r="X6" s="896">
        <f>COUNTIFS($C$5:$C$248, "&gt;="&amp;X10, $C$5:$C$248, "&lt;="&amp;X18, $A$5:$A$248, "&lt;&gt;F",$G$5:$G$248, "A" )</f>
        <v>0</v>
      </c>
      <c r="Y6" s="896">
        <f>COUNTIFS($C$5:$C$248, "&gt;="&amp;Y10, $C$5:$C$248, "&lt;="&amp;Y18, $A$5:$A$248, "&lt;&gt;F",$G$5:$G$248, "A" )</f>
        <v>0</v>
      </c>
      <c r="Z6" s="896">
        <f>COUNTIFS($C$5:$C$248,"&gt;="&amp;Z18, $C$5:$C$248, "&lt;="&amp;Z19, $A$5:$A$248, "&lt;&gt;F",$G$5:$G$248, "A")</f>
        <v>0</v>
      </c>
      <c r="AA6" s="897">
        <f>SUM(U6:Y6)</f>
        <v>0</v>
      </c>
    </row>
    <row r="7" spans="1:91" s="160" customFormat="1">
      <c r="A7" s="948" t="s">
        <v>1634</v>
      </c>
      <c r="B7" s="188" t="s">
        <v>27</v>
      </c>
      <c r="C7" s="189">
        <v>41248</v>
      </c>
      <c r="D7" s="190">
        <v>44896</v>
      </c>
      <c r="E7" s="190" t="str">
        <f t="shared" ca="1" si="0"/>
        <v>CADUCADO</v>
      </c>
      <c r="F7" s="190" t="str">
        <f t="shared" ca="1" si="1"/>
        <v>ALERTA</v>
      </c>
      <c r="G7" s="188" t="s">
        <v>1305</v>
      </c>
      <c r="H7" s="192" t="s">
        <v>32</v>
      </c>
      <c r="I7" s="753" t="s">
        <v>2866</v>
      </c>
      <c r="J7" s="1075" t="s">
        <v>37</v>
      </c>
      <c r="K7" s="949">
        <v>108909910349</v>
      </c>
      <c r="L7" s="166"/>
      <c r="M7" s="166" t="e">
        <f>IF(ISNUMBER(FIND("/",#REF!,1)),MID(#REF!,1,FIND("/",#REF!,1)-1),#REF!)</f>
        <v>#REF!</v>
      </c>
      <c r="N7" s="166" t="str">
        <f>IF(ISNUMBER(FIND("/",#REF!,1)),MID(#REF!,FIND("/",#REF!,1)+1,LEN(#REF!)),"")</f>
        <v/>
      </c>
      <c r="O7" s="1355" t="s">
        <v>1634</v>
      </c>
      <c r="P7" s="1355"/>
      <c r="Q7" s="1372">
        <v>24</v>
      </c>
      <c r="R7" s="1355"/>
      <c r="S7" s="1355"/>
      <c r="T7" s="873" t="s">
        <v>2874</v>
      </c>
      <c r="U7" s="896">
        <f>COUNTIFS($C$5:$C$248, "&gt;="&amp;U10, $C$5:$C$248, "&lt;="&amp;U18, $A$5:$A$248, "&lt;&gt;F",$G$5:$G$248, "B" )</f>
        <v>6</v>
      </c>
      <c r="V7" s="896">
        <f>COUNTIFS($C$5:$C$248, "&gt;="&amp;V10, $C$5:$C$248, "&lt;="&amp;V18, $A$5:$A$248, "&lt;&gt;F",$G$5:$G$248, "B" )</f>
        <v>0</v>
      </c>
      <c r="W7" s="896">
        <f>COUNTIFS($C$5:$C$248, "&gt;="&amp;W10, $C$5:$C$248, "&lt;="&amp;W18, $A$5:$A$248, "&lt;&gt;F",$G$5:$G$248, "B" )</f>
        <v>4</v>
      </c>
      <c r="X7" s="896">
        <f>COUNTIFS($C$5:$C$248, "&gt;="&amp;X10, $C$5:$C$248, "&lt;="&amp;X18, $A$5:$A$248, "&lt;&gt;F",$G$5:$G$248, "B" )</f>
        <v>0</v>
      </c>
      <c r="Y7" s="896">
        <f>COUNTIFS($C$5:$C$248, "&gt;="&amp;Y10, $C$5:$C$248, "&lt;="&amp;Y18, $A$5:$A$248, "&lt;&gt;F",$G$5:$G$248, "B" )</f>
        <v>0</v>
      </c>
      <c r="Z7" s="896">
        <f>COUNTIFS($C$5:$C$248,"&gt;="&amp;Z19, $C$5:$C$248, "&lt;="&amp;Z20, $A$5:$A$248, "&lt;&gt;F",$G$5:$G$248, "A")</f>
        <v>0</v>
      </c>
      <c r="AA7" s="897">
        <f>SUM(U7:Y7)</f>
        <v>10</v>
      </c>
    </row>
    <row r="8" spans="1:91" s="160" customFormat="1">
      <c r="A8" s="948" t="s">
        <v>1634</v>
      </c>
      <c r="B8" s="188" t="s">
        <v>28</v>
      </c>
      <c r="C8" s="189">
        <v>41248</v>
      </c>
      <c r="D8" s="190">
        <v>44896</v>
      </c>
      <c r="E8" s="190" t="str">
        <f t="shared" ca="1" si="0"/>
        <v>CADUCADO</v>
      </c>
      <c r="F8" s="190" t="str">
        <f t="shared" ca="1" si="1"/>
        <v>ALERTA</v>
      </c>
      <c r="G8" s="188" t="s">
        <v>1305</v>
      </c>
      <c r="H8" s="192" t="s">
        <v>33</v>
      </c>
      <c r="I8" s="753" t="s">
        <v>38</v>
      </c>
      <c r="J8" s="1075" t="s">
        <v>37</v>
      </c>
      <c r="K8" s="949">
        <v>109109910349</v>
      </c>
      <c r="L8" s="166"/>
      <c r="M8" s="166" t="e">
        <f>IF(ISNUMBER(FIND("/",#REF!,1)),MID(#REF!,1,FIND("/",#REF!,1)-1),#REF!)</f>
        <v>#REF!</v>
      </c>
      <c r="N8" s="166" t="str">
        <f>IF(ISNUMBER(FIND("/",#REF!,1)),MID(#REF!,FIND("/",#REF!,1)+1,LEN(#REF!)),"")</f>
        <v/>
      </c>
      <c r="O8" s="1355" t="s">
        <v>1639</v>
      </c>
      <c r="P8" s="1355"/>
      <c r="Q8" s="1372">
        <v>28</v>
      </c>
      <c r="R8" s="1355"/>
      <c r="S8" s="1355"/>
      <c r="T8" s="873" t="s">
        <v>2875</v>
      </c>
      <c r="U8" s="896">
        <f>COUNTIFS($C$5:$C$248, "&gt;="&amp;U10, $C$5:$C$248, "&lt;="&amp;U18, $A$5:$A$248, "&lt;&gt;F",$G$5:$G$248, "C" )</f>
        <v>0</v>
      </c>
      <c r="V8" s="896">
        <f>COUNTIFS($C$5:$C$248, "&gt;="&amp;V10, $C$5:$C$248, "&lt;="&amp;V18, $A$5:$A$248, "&lt;&gt;F",$G$5:$G$248, "C" )</f>
        <v>0</v>
      </c>
      <c r="W8" s="896">
        <f>COUNTIFS($C$5:$C$248, "&gt;="&amp;W10, $C$5:$C$248, "&lt;="&amp;W18, $A$5:$A$248, "&lt;&gt;F",$G$5:$G$248, "C" )</f>
        <v>0</v>
      </c>
      <c r="X8" s="896">
        <f>COUNTIFS($C$5:$C$248, "&gt;="&amp;X10, $C$5:$C$248, "&lt;="&amp;X18, $A$5:$A$248, "&lt;&gt;F",$G$5:$G$248, "C" )</f>
        <v>2</v>
      </c>
      <c r="Y8" s="896">
        <f>COUNTIFS($C$5:$C$248, "&gt;="&amp;Y10, $C$5:$C$248, "&lt;="&amp;Y18, $A$5:$A$248, "&lt;&gt;F",$G$5:$G$248, "C" )</f>
        <v>0</v>
      </c>
      <c r="Z8" s="896">
        <f>COUNTIFS($C$5:$C$248,"&gt;="&amp;Z20, $C$5:$C$248, "&lt;="&amp;Z21, $A$5:$A$248, "&lt;&gt;F",$G$5:$G$248, "A")</f>
        <v>0</v>
      </c>
      <c r="AA8" s="897">
        <f>SUM(U8:Y8)</f>
        <v>2</v>
      </c>
    </row>
    <row r="9" spans="1:91" s="160" customFormat="1" ht="23.25" customHeight="1" thickBot="1">
      <c r="A9" s="948" t="s">
        <v>1634</v>
      </c>
      <c r="B9" s="188" t="s">
        <v>29</v>
      </c>
      <c r="C9" s="189">
        <v>41248</v>
      </c>
      <c r="D9" s="190">
        <v>44896</v>
      </c>
      <c r="E9" s="190" t="str">
        <f t="shared" ca="1" si="0"/>
        <v>CADUCADO</v>
      </c>
      <c r="F9" s="190" t="str">
        <f t="shared" ca="1" si="1"/>
        <v>ALERTA</v>
      </c>
      <c r="G9" s="188" t="s">
        <v>1305</v>
      </c>
      <c r="H9" s="192" t="s">
        <v>34</v>
      </c>
      <c r="I9" s="753" t="s">
        <v>39</v>
      </c>
      <c r="J9" s="1075" t="s">
        <v>37</v>
      </c>
      <c r="K9" s="949">
        <v>109209910349</v>
      </c>
      <c r="L9" s="166"/>
      <c r="M9" s="166" t="e">
        <f>IF(ISNUMBER(FIND("/",#REF!,1)),MID(#REF!,1,FIND("/",#REF!,1)-1),#REF!)</f>
        <v>#REF!</v>
      </c>
      <c r="N9" s="166" t="str">
        <f>IF(ISNUMBER(FIND("/",#REF!,1)),MID(#REF!,FIND("/",#REF!,1)+1,LEN(#REF!)),"")</f>
        <v/>
      </c>
      <c r="O9" s="1355"/>
      <c r="P9" s="1355"/>
      <c r="Q9" s="1355"/>
      <c r="R9" s="1355"/>
      <c r="S9" s="1355"/>
      <c r="T9" s="886" t="s">
        <v>2876</v>
      </c>
      <c r="U9" s="887">
        <f>COUNTIFS($C$5:$C$248, "&gt;="&amp;U10, $C$5:$C$248, "&lt;="&amp;U18, $A$5:$A$248, "&lt;&gt;F",$G$5:$G$248, "D" )</f>
        <v>0</v>
      </c>
      <c r="V9" s="887">
        <f>COUNTIFS($C$5:$C$248, "&gt;="&amp;V10, $C$5:$C$248, "&lt;="&amp;V18, $A$5:$A$248, "&lt;&gt;F",$G$5:$G$248, "D" )</f>
        <v>0</v>
      </c>
      <c r="W9" s="887">
        <f>COUNTIFS($C$5:$C$248, "&gt;="&amp;W10, $C$5:$C$248, "&lt;="&amp;W18, $A$5:$A$248, "&lt;&gt;F",$G$5:$G$248, "D" )</f>
        <v>0</v>
      </c>
      <c r="X9" s="887">
        <f>COUNTIFS($C$5:$C$248, "&gt;="&amp;X10, $C$5:$C$248, "&lt;="&amp;X18, $A$5:$A$248, "&lt;&gt;F",$G$5:$G$248, "D" )</f>
        <v>0</v>
      </c>
      <c r="Y9" s="887">
        <f>COUNTIFS($C$5:$C$248, "&gt;="&amp;Y10, $C$5:$C$248, "&lt;="&amp;Y18, $A$5:$A$248, "&lt;&gt;F",$G$5:$G$248, "D" )</f>
        <v>0</v>
      </c>
      <c r="Z9" s="887">
        <f>COUNTIFS($C$5:$C$248,"&gt;="&amp;Z21, $C$5:$C$248, "&lt;="&amp;Z22, $A$5:$A$248, "&lt;&gt;F",$G$5:$G$248, "A")</f>
        <v>0</v>
      </c>
      <c r="AA9" s="888">
        <f>SUM(U9:Y9)</f>
        <v>0</v>
      </c>
    </row>
    <row r="10" spans="1:91" s="160" customFormat="1" ht="15.75" thickTop="1">
      <c r="A10" s="948" t="s">
        <v>1634</v>
      </c>
      <c r="B10" s="188" t="s">
        <v>30</v>
      </c>
      <c r="C10" s="189">
        <v>41248</v>
      </c>
      <c r="D10" s="190">
        <v>44896</v>
      </c>
      <c r="E10" s="190" t="str">
        <f t="shared" ca="1" si="0"/>
        <v>CADUCADO</v>
      </c>
      <c r="F10" s="190" t="str">
        <f t="shared" ca="1" si="1"/>
        <v>ALERTA</v>
      </c>
      <c r="G10" s="188" t="s">
        <v>1305</v>
      </c>
      <c r="H10" s="192" t="s">
        <v>35</v>
      </c>
      <c r="I10" s="753" t="s">
        <v>40</v>
      </c>
      <c r="J10" s="1075" t="s">
        <v>37</v>
      </c>
      <c r="K10" s="949">
        <v>109309910349</v>
      </c>
      <c r="L10" s="166"/>
      <c r="M10" s="166" t="e">
        <f>IF(ISNUMBER(FIND("/",#REF!,1)),MID(#REF!,1,FIND("/",#REF!,1)-1),#REF!)</f>
        <v>#REF!</v>
      </c>
      <c r="N10" s="166" t="str">
        <f>IF(ISNUMBER(FIND("/",#REF!,1)),MID(#REF!,FIND("/",#REF!,1)+1,LEN(#REF!)),"")</f>
        <v/>
      </c>
      <c r="O10" s="1355"/>
      <c r="P10" s="1355"/>
      <c r="Q10" s="1355"/>
      <c r="R10" s="1355"/>
      <c r="S10" s="1355"/>
      <c r="T10" s="726"/>
      <c r="U10" s="728">
        <v>40909</v>
      </c>
      <c r="V10" s="728">
        <v>41275</v>
      </c>
      <c r="W10" s="728">
        <v>41640</v>
      </c>
      <c r="X10" s="728">
        <v>42005</v>
      </c>
      <c r="Y10" s="728">
        <v>42370</v>
      </c>
      <c r="Z10" s="728">
        <v>40909</v>
      </c>
      <c r="AA10" s="726"/>
    </row>
    <row r="11" spans="1:91" s="978" customFormat="1">
      <c r="A11" s="415" t="s">
        <v>1634</v>
      </c>
      <c r="B11" s="237" t="s">
        <v>3340</v>
      </c>
      <c r="C11" s="257">
        <v>41248</v>
      </c>
      <c r="D11" s="351">
        <v>44900</v>
      </c>
      <c r="E11" s="351" t="str">
        <f ca="1">IF(D11&lt;=$T$2,"CADUCADO","VIGENTE")</f>
        <v>CADUCADO</v>
      </c>
      <c r="F11" s="351" t="str">
        <f ca="1">IF($T$2&gt;=(EDATE(D11,-4)),"ALERTA","OK")</f>
        <v>ALERTA</v>
      </c>
      <c r="G11" s="237" t="s">
        <v>1305</v>
      </c>
      <c r="H11" s="78" t="s">
        <v>3341</v>
      </c>
      <c r="I11" s="753" t="s">
        <v>3342</v>
      </c>
      <c r="J11" s="1076" t="s">
        <v>37</v>
      </c>
      <c r="K11" s="979">
        <v>109409910349</v>
      </c>
      <c r="L11" s="975"/>
      <c r="M11" s="975" t="str">
        <f t="shared" ref="M11:M16" si="2">IF(ISNUMBER(FIND("/",$B5,1)),MID($B5,1,FIND("/",$B5,1)-1),$B5)</f>
        <v>D1212-168</v>
      </c>
      <c r="N11" s="975" t="str">
        <f>IF(ISNUMBER(FIND("/",#REF!,1)),MID(#REF!,FIND("/",#REF!,1)+1,LEN(#REF!)),"")</f>
        <v/>
      </c>
      <c r="O11" s="976" t="s">
        <v>1649</v>
      </c>
      <c r="P11" s="976" t="s">
        <v>1636</v>
      </c>
      <c r="Q11" s="976" t="s">
        <v>1641</v>
      </c>
      <c r="R11" s="976"/>
      <c r="S11" s="976"/>
      <c r="T11" s="977"/>
      <c r="U11" s="947">
        <f>COUNTIFS($C$5:$C$258, "&gt;="&amp;U16, $C$5:$C$258, "&lt;="&amp;U18, $A$5:$A$258, "&lt;&gt;F")</f>
        <v>6</v>
      </c>
      <c r="V11" s="947">
        <f>COUNTIFS($C$5:$C$258, "&gt;="&amp;V16, $C$5:$C$258, "&lt;="&amp;V18, $A$5:$A$258, "&lt;&gt;F")</f>
        <v>0</v>
      </c>
      <c r="W11" s="947">
        <f>COUNTIFS($C$5:$C$258, "&gt;="&amp;W16, $C$5:$C$258, "&lt;="&amp;W18, $A$5:$A$258, "&lt;&gt;F")</f>
        <v>4</v>
      </c>
      <c r="X11" s="947">
        <f>COUNTIFS($C$5:$C$258, "&gt;="&amp;X16, $C$5:$C$258, "&lt;="&amp;X18, $A$5:$A$258, "&lt;&gt;F")</f>
        <v>2</v>
      </c>
      <c r="Y11" s="947">
        <f>COUNTIFS($C$5:$C$258, "&gt;="&amp;Y16, $C$5:$C$258, "&lt;="&amp;Y18, $A$5:$A$258, "&lt;&gt;F")</f>
        <v>0</v>
      </c>
      <c r="Z11" s="947">
        <f>COUNTIFS($C$5:$C$258,"&gt;="&amp;Z16, $C$5:$C$258, "&lt;="&amp;Z18, $A$5:$A$258, "&lt;&gt;F")</f>
        <v>12</v>
      </c>
      <c r="AA11" s="947">
        <f>SUM(U11:Y11)</f>
        <v>12</v>
      </c>
    </row>
    <row r="12" spans="1:91" s="954" customFormat="1" ht="45">
      <c r="A12" s="958" t="s">
        <v>1635</v>
      </c>
      <c r="B12" s="959" t="s">
        <v>1721</v>
      </c>
      <c r="C12" s="960">
        <v>41675</v>
      </c>
      <c r="D12" s="961">
        <v>45323</v>
      </c>
      <c r="E12" s="1479" t="str">
        <f t="shared" ca="1" si="0"/>
        <v>CADUCADO</v>
      </c>
      <c r="F12" s="1479" t="str">
        <f t="shared" ca="1" si="1"/>
        <v>ALERTA</v>
      </c>
      <c r="G12" s="959" t="s">
        <v>1305</v>
      </c>
      <c r="H12" s="962" t="s">
        <v>4689</v>
      </c>
      <c r="I12" s="962" t="s">
        <v>1722</v>
      </c>
      <c r="J12" s="1073"/>
      <c r="K12" s="959"/>
      <c r="L12" s="950"/>
      <c r="M12" s="950" t="str">
        <f t="shared" si="2"/>
        <v>D1212-168</v>
      </c>
      <c r="N12" s="950" t="str">
        <f>IF(ISNUMBER(FIND("/",#REF!,1)),MID(#REF!,FIND("/",#REF!,1)+1,LEN(#REF!)),"")</f>
        <v/>
      </c>
      <c r="O12" s="951" t="s">
        <v>1635</v>
      </c>
      <c r="P12" s="951"/>
      <c r="Q12" s="952">
        <v>1</v>
      </c>
      <c r="R12" s="951"/>
      <c r="S12" s="951"/>
      <c r="T12" s="953" t="s">
        <v>2873</v>
      </c>
      <c r="U12" s="947">
        <f>COUNTIFS($C$5:$C$258, "&gt;="&amp;U16, $C$5:$C$258, "&lt;="&amp;U18, $A$5:$A$258, "&lt;&gt;F",$G$5:$G$258, "A" )</f>
        <v>0</v>
      </c>
      <c r="V12" s="947">
        <f>COUNTIFS($C$5:$C$258, "&gt;="&amp;V16, $C$5:$C$258, "&lt;="&amp;V18, $A$5:$A$258, "&lt;&gt;F",$G$5:$G$258, "A" )</f>
        <v>0</v>
      </c>
      <c r="W12" s="947">
        <f>COUNTIFS($C$5:$C$258, "&gt;="&amp;W16, $C$5:$C$258, "&lt;="&amp;W18, $A$5:$A$258, "&lt;&gt;F",$G$5:$G$258, "A" )</f>
        <v>0</v>
      </c>
      <c r="X12" s="947">
        <f>COUNTIFS($C$5:$C$258, "&gt;="&amp;X16, $C$5:$C$258, "&lt;="&amp;X18, $A$5:$A$258, "&lt;&gt;F",$G$5:$G$258, "A" )</f>
        <v>0</v>
      </c>
      <c r="Y12" s="947">
        <f>COUNTIFS($C$5:$C$258, "&gt;="&amp;Y16, $C$5:$C$258, "&lt;="&amp;Y18, $A$5:$A$258, "&lt;&gt;F",$G$5:$G$258, "A" )</f>
        <v>0</v>
      </c>
      <c r="Z12" s="947">
        <f>COUNTIFS($C$5:$C$258,"&gt;="&amp;Z18, $C$5:$C$258, "&lt;="&amp;Z19, $A$5:$A$258, "&lt;&gt;F",$G$5:$G$258, "A")</f>
        <v>0</v>
      </c>
      <c r="AA12" s="947">
        <f>SUM(U12:Y12)</f>
        <v>0</v>
      </c>
    </row>
    <row r="13" spans="1:91" s="954" customFormat="1">
      <c r="A13" s="940" t="s">
        <v>1634</v>
      </c>
      <c r="B13" s="941" t="s">
        <v>1723</v>
      </c>
      <c r="C13" s="942">
        <v>41675</v>
      </c>
      <c r="D13" s="943">
        <v>45323</v>
      </c>
      <c r="E13" s="654" t="str">
        <f t="shared" ca="1" si="0"/>
        <v>CADUCADO</v>
      </c>
      <c r="F13" s="654" t="str">
        <f t="shared" ca="1" si="1"/>
        <v>ALERTA</v>
      </c>
      <c r="G13" s="941" t="s">
        <v>1305</v>
      </c>
      <c r="H13" s="944" t="s">
        <v>783</v>
      </c>
      <c r="I13" s="945" t="s">
        <v>1727</v>
      </c>
      <c r="J13" s="1077" t="s">
        <v>784</v>
      </c>
      <c r="K13" s="946" t="s">
        <v>1730</v>
      </c>
      <c r="L13" s="950"/>
      <c r="M13" s="950" t="str">
        <f t="shared" si="2"/>
        <v>D1212-168</v>
      </c>
      <c r="N13" s="950" t="str">
        <f>IF(ISNUMBER(FIND("/",#REF!,1)),MID(#REF!,FIND("/",#REF!,1)+1,LEN(#REF!)),"")</f>
        <v/>
      </c>
      <c r="O13" s="951" t="s">
        <v>1634</v>
      </c>
      <c r="P13" s="951"/>
      <c r="Q13" s="952">
        <v>5</v>
      </c>
      <c r="R13" s="951"/>
      <c r="S13" s="951"/>
      <c r="T13" s="953" t="s">
        <v>2874</v>
      </c>
      <c r="U13" s="947">
        <f>COUNTIFS($C$5:$C$258, "&gt;="&amp;U16, $C$5:$C$258, "&lt;="&amp;U18, $A$5:$A$258, "&lt;&gt;F",$G$5:$G$258, "B" )</f>
        <v>6</v>
      </c>
      <c r="V13" s="947">
        <f>COUNTIFS($C$5:$C$258, "&gt;="&amp;V16, $C$5:$C$258, "&lt;="&amp;V18, $A$5:$A$258, "&lt;&gt;F",$G$5:$G$258, "B" )</f>
        <v>0</v>
      </c>
      <c r="W13" s="947">
        <f>COUNTIFS($C$5:$C$258, "&gt;="&amp;W16, $C$5:$C$258, "&lt;="&amp;W18, $A$5:$A$258, "&lt;&gt;F",$G$5:$G$258, "B" )</f>
        <v>4</v>
      </c>
      <c r="X13" s="947">
        <f>COUNTIFS($C$5:$C$258, "&gt;="&amp;X16, $C$5:$C$258, "&lt;="&amp;X18, $A$5:$A$258, "&lt;&gt;F",$G$5:$G$258, "B" )</f>
        <v>0</v>
      </c>
      <c r="Y13" s="947">
        <f>COUNTIFS($C$5:$C$258, "&gt;="&amp;Y16, $C$5:$C$258, "&lt;="&amp;Y18, $A$5:$A$258, "&lt;&gt;F",$G$5:$G$258, "B" )</f>
        <v>0</v>
      </c>
      <c r="Z13" s="947">
        <f>COUNTIFS($C$5:$C$258,"&gt;="&amp;Z19, $C$5:$C$258, "&lt;="&amp;Z20, $A$5:$A$258, "&lt;&gt;F",$G$5:$G$258, "A")</f>
        <v>0</v>
      </c>
      <c r="AA13" s="947">
        <f>SUM(U13:Y13)</f>
        <v>10</v>
      </c>
    </row>
    <row r="14" spans="1:91" s="954" customFormat="1" ht="30">
      <c r="A14" s="316" t="s">
        <v>1634</v>
      </c>
      <c r="B14" s="237" t="s">
        <v>1724</v>
      </c>
      <c r="C14" s="257">
        <v>41675</v>
      </c>
      <c r="D14" s="943">
        <v>45323</v>
      </c>
      <c r="E14" s="654" t="str">
        <f t="shared" ca="1" si="0"/>
        <v>CADUCADO</v>
      </c>
      <c r="F14" s="654" t="str">
        <f t="shared" ca="1" si="1"/>
        <v>ALERTA</v>
      </c>
      <c r="G14" s="237" t="s">
        <v>1305</v>
      </c>
      <c r="H14" s="331" t="s">
        <v>1299</v>
      </c>
      <c r="I14" s="242" t="s">
        <v>1728</v>
      </c>
      <c r="J14" s="1076" t="s">
        <v>785</v>
      </c>
      <c r="K14" s="337" t="s">
        <v>1731</v>
      </c>
      <c r="L14" s="950"/>
      <c r="M14" s="950" t="str">
        <f t="shared" si="2"/>
        <v>D1212-168</v>
      </c>
      <c r="N14" s="950" t="str">
        <f>IF(ISNUMBER(FIND("/",#REF!,1)),MID(#REF!,FIND("/",#REF!,1)+1,LEN(#REF!)),"")</f>
        <v/>
      </c>
      <c r="O14" s="951" t="s">
        <v>1639</v>
      </c>
      <c r="P14" s="951"/>
      <c r="Q14" s="952">
        <v>6</v>
      </c>
      <c r="R14" s="951"/>
      <c r="S14" s="951"/>
      <c r="T14" s="953" t="s">
        <v>2875</v>
      </c>
      <c r="U14" s="947">
        <f>COUNTIFS($C$5:$C$258, "&gt;="&amp;U16, $C$5:$C$258, "&lt;="&amp;U18, $A$5:$A$258, "&lt;&gt;F",$G$5:$G$258, "C" )</f>
        <v>0</v>
      </c>
      <c r="V14" s="947">
        <f>COUNTIFS($C$5:$C$258, "&gt;="&amp;V16, $C$5:$C$258, "&lt;="&amp;V18, $A$5:$A$258, "&lt;&gt;F",$G$5:$G$258, "C" )</f>
        <v>0</v>
      </c>
      <c r="W14" s="947">
        <f>COUNTIFS($C$5:$C$258, "&gt;="&amp;W16, $C$5:$C$258, "&lt;="&amp;W18, $A$5:$A$258, "&lt;&gt;F",$G$5:$G$258, "C" )</f>
        <v>0</v>
      </c>
      <c r="X14" s="947">
        <f>COUNTIFS($C$5:$C$258, "&gt;="&amp;X16, $C$5:$C$258, "&lt;="&amp;X18, $A$5:$A$258, "&lt;&gt;F",$G$5:$G$258, "C" )</f>
        <v>2</v>
      </c>
      <c r="Y14" s="947">
        <f>COUNTIFS($C$5:$C$258, "&gt;="&amp;Y16, $C$5:$C$258, "&lt;="&amp;Y18, $A$5:$A$258, "&lt;&gt;F",$G$5:$G$258, "C" )</f>
        <v>0</v>
      </c>
      <c r="Z14" s="947">
        <f>COUNTIFS($C$5:$C$258,"&gt;="&amp;Z20, $C$5:$C$258, "&lt;="&amp;Z21, $A$5:$A$258, "&lt;&gt;F",$G$5:$G$258, "A")</f>
        <v>0</v>
      </c>
      <c r="AA14" s="947">
        <f>SUM(U14:Y14)</f>
        <v>2</v>
      </c>
    </row>
    <row r="15" spans="1:91" s="954" customFormat="1" ht="33.75" customHeight="1">
      <c r="A15" s="316" t="s">
        <v>1634</v>
      </c>
      <c r="B15" s="237" t="s">
        <v>1725</v>
      </c>
      <c r="C15" s="257">
        <v>41675</v>
      </c>
      <c r="D15" s="943">
        <v>45323</v>
      </c>
      <c r="E15" s="654" t="str">
        <f t="shared" ca="1" si="0"/>
        <v>CADUCADO</v>
      </c>
      <c r="F15" s="654" t="str">
        <f t="shared" ca="1" si="1"/>
        <v>ALERTA</v>
      </c>
      <c r="G15" s="237" t="s">
        <v>1305</v>
      </c>
      <c r="H15" s="331" t="s">
        <v>1300</v>
      </c>
      <c r="I15" s="242" t="s">
        <v>1729</v>
      </c>
      <c r="J15" s="1076" t="s">
        <v>785</v>
      </c>
      <c r="K15" s="337" t="s">
        <v>1732</v>
      </c>
      <c r="L15" s="950"/>
      <c r="M15" s="950" t="str">
        <f t="shared" si="2"/>
        <v>D1212-168</v>
      </c>
      <c r="N15" s="950" t="str">
        <f>IF(ISNUMBER(FIND("/",#REF!,1)),MID(#REF!,FIND("/",#REF!,1)+1,LEN(#REF!)),"")</f>
        <v/>
      </c>
      <c r="O15" s="951"/>
      <c r="P15" s="951"/>
      <c r="Q15" s="951"/>
      <c r="R15" s="951"/>
      <c r="S15" s="951"/>
      <c r="T15" s="955" t="s">
        <v>2876</v>
      </c>
      <c r="U15" s="947">
        <f>COUNTIFS($C$5:$C$258, "&gt;="&amp;U16, $C$5:$C$258, "&lt;="&amp;U18, $A$5:$A$258, "&lt;&gt;F",$G$5:$G$258, "D" )</f>
        <v>0</v>
      </c>
      <c r="V15" s="947">
        <f>COUNTIFS($C$5:$C$258, "&gt;="&amp;V16, $C$5:$C$258, "&lt;="&amp;V18, $A$5:$A$258, "&lt;&gt;F",$G$5:$G$258, "D" )</f>
        <v>0</v>
      </c>
      <c r="W15" s="947">
        <f>COUNTIFS($C$5:$C$258, "&gt;="&amp;W16, $C$5:$C$258, "&lt;="&amp;W18, $A$5:$A$258, "&lt;&gt;F",$G$5:$G$258, "D" )</f>
        <v>0</v>
      </c>
      <c r="X15" s="947">
        <f>COUNTIFS($C$5:$C$258, "&gt;="&amp;X16, $C$5:$C$258, "&lt;="&amp;X18, $A$5:$A$258, "&lt;&gt;F",$G$5:$G$258, "D" )</f>
        <v>0</v>
      </c>
      <c r="Y15" s="947">
        <f>COUNTIFS($C$5:$C$258, "&gt;="&amp;Y16, $C$5:$C$258, "&lt;="&amp;Y18, $A$5:$A$258, "&lt;&gt;F",$G$5:$G$258, "D" )</f>
        <v>0</v>
      </c>
      <c r="Z15" s="947">
        <f>COUNTIFS($C$5:$C$258,"&gt;="&amp;Z21, $C$5:$C$258, "&lt;="&amp;Z22, $A$5:$A$258, "&lt;&gt;F",$G$5:$G$258, "A")</f>
        <v>0</v>
      </c>
      <c r="AA15" s="947">
        <f>SUM(U15:Y15)</f>
        <v>0</v>
      </c>
    </row>
    <row r="16" spans="1:91" s="954" customFormat="1">
      <c r="A16" s="316" t="s">
        <v>1634</v>
      </c>
      <c r="B16" s="237" t="s">
        <v>1726</v>
      </c>
      <c r="C16" s="257">
        <v>41675</v>
      </c>
      <c r="D16" s="943">
        <v>45323</v>
      </c>
      <c r="E16" s="654" t="str">
        <f t="shared" ca="1" si="0"/>
        <v>CADUCADO</v>
      </c>
      <c r="F16" s="654" t="str">
        <f t="shared" ca="1" si="1"/>
        <v>ALERTA</v>
      </c>
      <c r="G16" s="237" t="s">
        <v>1305</v>
      </c>
      <c r="H16" s="331" t="s">
        <v>1301</v>
      </c>
      <c r="I16" s="242" t="s">
        <v>786</v>
      </c>
      <c r="J16" s="1076" t="s">
        <v>787</v>
      </c>
      <c r="K16" s="337" t="s">
        <v>1733</v>
      </c>
      <c r="L16" s="950"/>
      <c r="M16" s="950" t="str">
        <f t="shared" si="2"/>
        <v>D1212-168</v>
      </c>
      <c r="N16" s="950" t="str">
        <f>IF(ISNUMBER(FIND("/",#REF!,1)),MID(#REF!,FIND("/",#REF!,1)+1,LEN(#REF!)),"")</f>
        <v/>
      </c>
      <c r="O16" s="951"/>
      <c r="P16" s="951"/>
      <c r="Q16" s="951"/>
      <c r="R16" s="951"/>
      <c r="S16" s="951"/>
      <c r="T16" s="956"/>
      <c r="U16" s="957">
        <v>40909</v>
      </c>
      <c r="V16" s="957">
        <v>41275</v>
      </c>
      <c r="W16" s="957">
        <v>41640</v>
      </c>
      <c r="X16" s="957">
        <v>42005</v>
      </c>
      <c r="Y16" s="957">
        <v>42370</v>
      </c>
      <c r="Z16" s="957">
        <v>40909</v>
      </c>
      <c r="AA16" s="956"/>
    </row>
    <row r="17" spans="1:27" s="954" customFormat="1" ht="45">
      <c r="A17" s="1080" t="s">
        <v>1643</v>
      </c>
      <c r="B17" s="744" t="s">
        <v>2188</v>
      </c>
      <c r="C17" s="1078">
        <v>42305</v>
      </c>
      <c r="D17" s="1079">
        <v>44105</v>
      </c>
      <c r="E17" s="1587" t="str">
        <f t="shared" ca="1" si="0"/>
        <v>CADUCADO</v>
      </c>
      <c r="F17" s="1587" t="str">
        <f t="shared" ca="1" si="1"/>
        <v>ALERTA</v>
      </c>
      <c r="G17" s="744" t="s">
        <v>1306</v>
      </c>
      <c r="H17" s="1071" t="s">
        <v>2189</v>
      </c>
      <c r="I17" s="1081" t="s">
        <v>2190</v>
      </c>
      <c r="J17" s="1082" t="s">
        <v>2191</v>
      </c>
      <c r="K17" s="1083" t="s">
        <v>2192</v>
      </c>
      <c r="L17" s="950"/>
      <c r="M17" s="950"/>
      <c r="N17" s="950"/>
      <c r="O17" s="951"/>
      <c r="P17" s="951"/>
      <c r="Q17" s="951"/>
      <c r="R17" s="951"/>
      <c r="S17" s="951"/>
      <c r="T17" s="956"/>
      <c r="U17" s="957"/>
      <c r="V17" s="957"/>
      <c r="W17" s="957"/>
      <c r="X17" s="957"/>
      <c r="Y17" s="957"/>
      <c r="Z17" s="957"/>
      <c r="AA17" s="956"/>
    </row>
    <row r="18" spans="1:27" s="967" customFormat="1" ht="35.25" customHeight="1">
      <c r="A18" s="1084" t="s">
        <v>1643</v>
      </c>
      <c r="B18" s="1085" t="s">
        <v>2195</v>
      </c>
      <c r="C18" s="1086">
        <v>42305</v>
      </c>
      <c r="D18" s="1087">
        <v>44105</v>
      </c>
      <c r="E18" s="1588" t="str">
        <f ca="1">IF(D18&lt;=$T$2,"CADUCADO","VIGENTE")</f>
        <v>CADUCADO</v>
      </c>
      <c r="F18" s="1588" t="str">
        <f ca="1">IF($T$2&gt;=(EDATE(D18,-4)),"ALERTA","OK")</f>
        <v>ALERTA</v>
      </c>
      <c r="G18" s="1085" t="s">
        <v>1306</v>
      </c>
      <c r="H18" s="1088" t="s">
        <v>2196</v>
      </c>
      <c r="I18" s="1089" t="s">
        <v>2197</v>
      </c>
      <c r="J18" s="1090" t="s">
        <v>2191</v>
      </c>
      <c r="K18" s="1091" t="s">
        <v>2198</v>
      </c>
      <c r="L18" s="769"/>
      <c r="M18" s="963" t="e">
        <f>IF(ISNUMBER(FIND("/",#REF!,1)),MID(#REF!,1,FIND("/",#REF!,1)-1),#REF!)</f>
        <v>#REF!</v>
      </c>
      <c r="N18" s="963" t="str">
        <f>IF(ISNUMBER(FIND("/",#REF!,1)),MID(#REF!,FIND("/",#REF!,1)+1,LEN(#REF!)),"")</f>
        <v/>
      </c>
      <c r="O18" s="964"/>
      <c r="P18" s="964"/>
      <c r="Q18" s="964"/>
      <c r="R18" s="964"/>
      <c r="S18" s="964"/>
      <c r="T18" s="965"/>
      <c r="U18" s="966">
        <v>41274</v>
      </c>
      <c r="V18" s="966">
        <v>41639</v>
      </c>
      <c r="W18" s="966">
        <v>42004</v>
      </c>
      <c r="X18" s="966">
        <v>42369</v>
      </c>
      <c r="Y18" s="966">
        <v>42735</v>
      </c>
      <c r="Z18" s="966">
        <v>42735</v>
      </c>
      <c r="AA18" s="965"/>
    </row>
    <row r="19" spans="1:27" ht="30">
      <c r="A19" s="1092" t="s">
        <v>1633</v>
      </c>
      <c r="B19" s="1093" t="s">
        <v>3297</v>
      </c>
      <c r="C19" s="1094">
        <v>43025</v>
      </c>
      <c r="D19" s="1095">
        <v>44851</v>
      </c>
      <c r="E19" s="1589" t="str">
        <f t="shared" ca="1" si="0"/>
        <v>CADUCADO</v>
      </c>
      <c r="F19" s="1589" t="str">
        <f t="shared" ca="1" si="1"/>
        <v>ALERTA</v>
      </c>
      <c r="G19" s="1093" t="s">
        <v>1306</v>
      </c>
      <c r="H19" s="1096" t="s">
        <v>3296</v>
      </c>
      <c r="I19" s="1097" t="s">
        <v>3298</v>
      </c>
      <c r="J19" s="1098" t="s">
        <v>3299</v>
      </c>
      <c r="K19" s="1099" t="s">
        <v>3300</v>
      </c>
      <c r="L19" s="166"/>
      <c r="M19" s="56" t="e">
        <f>IF(ISNUMBER(FIND("/",#REF!,1)),MID(#REF!,1,FIND("/",#REF!,1)-1),#REF!)</f>
        <v>#REF!</v>
      </c>
      <c r="N19" s="56" t="str">
        <f>IF(ISNUMBER(FIND("/",#REF!,1)),MID(#REF!,FIND("/",#REF!,1)+1,LEN(#REF!)),"")</f>
        <v/>
      </c>
      <c r="O19" s="385"/>
      <c r="P19" s="385"/>
      <c r="Q19" s="385"/>
      <c r="R19" s="385"/>
      <c r="S19" s="385"/>
      <c r="T19" s="385"/>
      <c r="U19" s="385"/>
      <c r="V19" s="385"/>
      <c r="W19" s="385"/>
    </row>
    <row r="20" spans="1:27" ht="45">
      <c r="A20" s="415" t="s">
        <v>1633</v>
      </c>
      <c r="B20" s="237" t="s">
        <v>5282</v>
      </c>
      <c r="C20" s="1992">
        <v>43084</v>
      </c>
      <c r="D20" s="1993">
        <v>44926</v>
      </c>
      <c r="E20" s="1993" t="str">
        <f ca="1">IF(D20&lt;=$T$2,"CADUCADO","VIGENTE")</f>
        <v>CADUCADO</v>
      </c>
      <c r="F20" s="1993" t="str">
        <f ca="1">IF($T$2&gt;=(EDATE(D20,-4)),"ALERTA","OK")</f>
        <v>ALERTA</v>
      </c>
      <c r="G20" s="237" t="s">
        <v>1305</v>
      </c>
      <c r="H20" s="1994" t="s">
        <v>5281</v>
      </c>
      <c r="I20" s="1995" t="s">
        <v>5283</v>
      </c>
      <c r="J20" s="1996" t="s">
        <v>5284</v>
      </c>
      <c r="K20" s="773" t="s">
        <v>5285</v>
      </c>
      <c r="L20" s="166"/>
      <c r="M20" s="56" t="e">
        <f>IF(ISNUMBER(FIND("/",#REF!,1)),MID(#REF!,1,FIND("/",#REF!,1)-1),#REF!)</f>
        <v>#REF!</v>
      </c>
      <c r="N20" s="56" t="str">
        <f>IF(ISNUMBER(FIND("/",#REF!,1)),MID(#REF!,FIND("/",#REF!,1)+1,LEN(#REF!)),"")</f>
        <v/>
      </c>
      <c r="O20" s="385"/>
      <c r="P20" s="385"/>
      <c r="Q20" s="385"/>
      <c r="R20" s="385"/>
      <c r="S20" s="385"/>
      <c r="T20" s="385"/>
      <c r="U20" s="385"/>
      <c r="V20" s="385"/>
      <c r="W20" s="385"/>
    </row>
    <row r="21" spans="1:27" ht="45">
      <c r="A21" s="1084" t="s">
        <v>1643</v>
      </c>
      <c r="B21" s="1085" t="s">
        <v>3358</v>
      </c>
      <c r="C21" s="1086">
        <v>43145</v>
      </c>
      <c r="D21" s="1087">
        <v>44971</v>
      </c>
      <c r="E21" s="1087" t="str">
        <f ca="1">IF(D21&lt;=$T$2,"CADUCADO","VIGENTE")</f>
        <v>CADUCADO</v>
      </c>
      <c r="F21" s="1087" t="str">
        <f ca="1">IF($T$2&gt;=(EDATE(D21,-4)),"ALERTA","OK")</f>
        <v>ALERTA</v>
      </c>
      <c r="G21" s="1085" t="s">
        <v>1305</v>
      </c>
      <c r="H21" s="1088" t="s">
        <v>3359</v>
      </c>
      <c r="I21" s="1111" t="s">
        <v>3360</v>
      </c>
      <c r="J21" s="1090" t="s">
        <v>3359</v>
      </c>
      <c r="K21" s="1091" t="s">
        <v>3361</v>
      </c>
      <c r="L21" s="166"/>
      <c r="M21" s="56" t="e">
        <f>IF(ISNUMBER(FIND("/",#REF!,1)),MID(#REF!,1,FIND("/",#REF!,1)-1),#REF!)</f>
        <v>#REF!</v>
      </c>
      <c r="N21" s="56" t="str">
        <f>IF(ISNUMBER(FIND("/",#REF!,1)),MID(#REF!,FIND("/",#REF!,1)+1,LEN(#REF!)),"")</f>
        <v/>
      </c>
      <c r="O21" s="385"/>
      <c r="P21" s="385"/>
      <c r="Q21" s="385"/>
      <c r="R21" s="385"/>
      <c r="S21" s="385"/>
      <c r="T21" s="385"/>
      <c r="U21" s="385"/>
      <c r="V21" s="385"/>
      <c r="W21" s="385"/>
    </row>
    <row r="22" spans="1:27" ht="45">
      <c r="A22" s="1124" t="s">
        <v>1635</v>
      </c>
      <c r="B22" s="224" t="s">
        <v>3369</v>
      </c>
      <c r="C22" s="225">
        <v>43172</v>
      </c>
      <c r="D22" s="364">
        <v>44998</v>
      </c>
      <c r="E22" s="364" t="str">
        <f ca="1">IF(D22&lt;=$T$2,"CADUCADO","VIGENTE")</f>
        <v>CADUCADO</v>
      </c>
      <c r="F22" s="364" t="str">
        <f ca="1">IF($T$2&gt;=(EDATE(D22,-4)),"ALERTA","OK")</f>
        <v>ALERTA</v>
      </c>
      <c r="G22" s="224" t="s">
        <v>1305</v>
      </c>
      <c r="H22" s="227" t="s">
        <v>3377</v>
      </c>
      <c r="I22" s="1126" t="s">
        <v>3370</v>
      </c>
      <c r="J22" s="1125"/>
      <c r="K22" s="990"/>
      <c r="L22" s="166"/>
      <c r="M22" s="56" t="e">
        <f>IF(ISNUMBER(FIND("/",#REF!,1)),MID(#REF!,1,FIND("/",#REF!,1)-1),#REF!)</f>
        <v>#REF!</v>
      </c>
      <c r="N22" s="56" t="str">
        <f>IF(ISNUMBER(FIND("/",#REF!,1)),MID(#REF!,FIND("/",#REF!,1)+1,LEN(#REF!)),"")</f>
        <v/>
      </c>
      <c r="O22" s="385"/>
      <c r="P22" s="385"/>
      <c r="Q22" s="385"/>
      <c r="R22" s="385"/>
      <c r="S22" s="385"/>
      <c r="T22" s="385"/>
      <c r="U22" s="385"/>
      <c r="V22" s="385"/>
      <c r="W22" s="385"/>
    </row>
    <row r="23" spans="1:27" ht="45">
      <c r="A23" s="415" t="s">
        <v>1634</v>
      </c>
      <c r="B23" s="237" t="s">
        <v>3375</v>
      </c>
      <c r="C23" s="257">
        <v>43172</v>
      </c>
      <c r="D23" s="351">
        <v>44998</v>
      </c>
      <c r="E23" s="351" t="str">
        <f ca="1">IF(D23&lt;=$T$2,"CADUCADO","VIGENTE")</f>
        <v>CADUCADO</v>
      </c>
      <c r="F23" s="351" t="str">
        <f ca="1">IF($T$2&gt;=(EDATE(D23,-4)),"ALERTA","OK")</f>
        <v>ALERTA</v>
      </c>
      <c r="G23" s="237" t="s">
        <v>1305</v>
      </c>
      <c r="H23" s="331" t="s">
        <v>3373</v>
      </c>
      <c r="I23" s="242" t="s">
        <v>3370</v>
      </c>
      <c r="J23" s="745" t="s">
        <v>1631</v>
      </c>
      <c r="K23" s="773" t="s">
        <v>3371</v>
      </c>
      <c r="L23" s="166"/>
      <c r="M23" s="56" t="e">
        <f>IF(ISNUMBER(FIND("/",#REF!,1)),MID(#REF!,1,FIND("/",#REF!,1)-1),#REF!)</f>
        <v>#REF!</v>
      </c>
      <c r="N23" s="56" t="str">
        <f>IF(ISNUMBER(FIND("/",#REF!,1)),MID(#REF!,FIND("/",#REF!,1)+1,LEN(#REF!)),"")</f>
        <v/>
      </c>
      <c r="O23" s="385"/>
      <c r="P23" s="385"/>
      <c r="Q23" s="385"/>
      <c r="R23" s="385"/>
      <c r="S23" s="385"/>
      <c r="T23" s="385"/>
      <c r="U23" s="385"/>
      <c r="V23" s="385"/>
      <c r="W23" s="385"/>
    </row>
    <row r="24" spans="1:27" ht="51" customHeight="1">
      <c r="A24" s="1120" t="s">
        <v>1634</v>
      </c>
      <c r="B24" s="745" t="s">
        <v>3376</v>
      </c>
      <c r="C24" s="746">
        <v>43172</v>
      </c>
      <c r="D24" s="747">
        <v>44998</v>
      </c>
      <c r="E24" s="747" t="str">
        <f ca="1">IF(D24&lt;=$T$2,"CADUCADO","VIGENTE")</f>
        <v>CADUCADO</v>
      </c>
      <c r="F24" s="747" t="str">
        <f ca="1">IF($T$2&gt;=(EDATE(D24,-4)),"ALERTA","OK")</f>
        <v>ALERTA</v>
      </c>
      <c r="G24" s="745" t="s">
        <v>1305</v>
      </c>
      <c r="H24" s="750" t="s">
        <v>3374</v>
      </c>
      <c r="I24" s="748" t="s">
        <v>3370</v>
      </c>
      <c r="J24" s="745" t="s">
        <v>1631</v>
      </c>
      <c r="K24" s="991" t="s">
        <v>3372</v>
      </c>
      <c r="L24" s="166"/>
      <c r="M24" s="56" t="e">
        <f>IF(ISNUMBER(FIND("/",#REF!,1)),MID(#REF!,1,FIND("/",#REF!,1)-1),#REF!)</f>
        <v>#REF!</v>
      </c>
      <c r="N24" s="56" t="str">
        <f>IF(ISNUMBER(FIND("/",#REF!,1)),MID(#REF!,FIND("/",#REF!,1)+1,LEN(#REF!)),"")</f>
        <v/>
      </c>
      <c r="O24" s="385"/>
      <c r="P24" s="385"/>
      <c r="Q24" s="385"/>
      <c r="R24" s="385"/>
      <c r="S24" s="385"/>
      <c r="T24" s="385"/>
      <c r="U24" s="385"/>
      <c r="V24" s="385"/>
      <c r="W24" s="385"/>
    </row>
    <row r="25" spans="1:27" s="460" customFormat="1" ht="34.5" customHeight="1">
      <c r="A25" s="415" t="s">
        <v>1633</v>
      </c>
      <c r="B25" s="237" t="s">
        <v>3391</v>
      </c>
      <c r="C25" s="257">
        <v>43172</v>
      </c>
      <c r="D25" s="351">
        <v>44998</v>
      </c>
      <c r="E25" s="351" t="str">
        <f t="shared" ref="E25:E35" ca="1" si="3">IF(D25&lt;=$T$2,"CADUCADO","VIGENTE")</f>
        <v>CADUCADO</v>
      </c>
      <c r="F25" s="351" t="str">
        <f t="shared" ref="F25:F35" ca="1" si="4">IF($T$2&gt;=(EDATE(D25,-4)),"ALERTA","OK")</f>
        <v>ALERTA</v>
      </c>
      <c r="G25" s="237" t="s">
        <v>1305</v>
      </c>
      <c r="H25" s="331" t="s">
        <v>3392</v>
      </c>
      <c r="I25" s="242" t="s">
        <v>3393</v>
      </c>
      <c r="J25" s="237" t="s">
        <v>3394</v>
      </c>
      <c r="K25" s="773" t="s">
        <v>3395</v>
      </c>
      <c r="L25" s="168"/>
      <c r="M25" s="427" t="e">
        <f>IF(ISNUMBER(FIND("/",#REF!,1)),MID(#REF!,1,FIND("/",#REF!,1)-1),#REF!)</f>
        <v>#REF!</v>
      </c>
      <c r="N25" s="427" t="str">
        <f>IF(ISNUMBER(FIND("/",#REF!,1)),MID(#REF!,FIND("/",#REF!,1)+1,LEN(#REF!)),"")</f>
        <v/>
      </c>
      <c r="O25" s="459"/>
      <c r="P25" s="459"/>
      <c r="Q25" s="459"/>
      <c r="R25" s="459"/>
      <c r="S25" s="459"/>
      <c r="T25" s="459"/>
      <c r="U25" s="459"/>
      <c r="V25" s="459"/>
      <c r="W25" s="459"/>
    </row>
    <row r="26" spans="1:27" s="460" customFormat="1" ht="48" customHeight="1">
      <c r="A26" s="415" t="s">
        <v>1633</v>
      </c>
      <c r="B26" s="237" t="s">
        <v>3396</v>
      </c>
      <c r="C26" s="257">
        <v>43172</v>
      </c>
      <c r="D26" s="351">
        <v>44998</v>
      </c>
      <c r="E26" s="351" t="str">
        <f t="shared" ca="1" si="3"/>
        <v>CADUCADO</v>
      </c>
      <c r="F26" s="351" t="str">
        <f t="shared" ca="1" si="4"/>
        <v>ALERTA</v>
      </c>
      <c r="G26" s="237" t="s">
        <v>1305</v>
      </c>
      <c r="H26" s="331" t="s">
        <v>3397</v>
      </c>
      <c r="I26" s="242" t="s">
        <v>3398</v>
      </c>
      <c r="J26" s="237" t="s">
        <v>1625</v>
      </c>
      <c r="K26" s="773" t="s">
        <v>3399</v>
      </c>
      <c r="L26" s="168"/>
      <c r="M26" s="427"/>
      <c r="N26" s="427"/>
      <c r="O26" s="459"/>
      <c r="P26" s="459"/>
      <c r="Q26" s="459"/>
      <c r="R26" s="459"/>
      <c r="S26" s="459"/>
      <c r="T26" s="459"/>
      <c r="U26" s="459"/>
      <c r="V26" s="459"/>
      <c r="W26" s="459"/>
    </row>
    <row r="27" spans="1:27" s="1115" customFormat="1" ht="34.5" customHeight="1">
      <c r="A27" s="1127" t="s">
        <v>1643</v>
      </c>
      <c r="B27" s="744" t="s">
        <v>3378</v>
      </c>
      <c r="C27" s="1078">
        <v>43173</v>
      </c>
      <c r="D27" s="1079">
        <v>44999</v>
      </c>
      <c r="E27" s="1079" t="str">
        <f t="shared" ca="1" si="3"/>
        <v>CADUCADO</v>
      </c>
      <c r="F27" s="1079" t="str">
        <f t="shared" ca="1" si="4"/>
        <v>ALERTA</v>
      </c>
      <c r="G27" s="744" t="s">
        <v>1305</v>
      </c>
      <c r="H27" s="1071" t="s">
        <v>3379</v>
      </c>
      <c r="I27" s="1128" t="s">
        <v>3380</v>
      </c>
      <c r="J27" s="1082" t="s">
        <v>3381</v>
      </c>
      <c r="K27" s="1129" t="s">
        <v>3382</v>
      </c>
      <c r="L27" s="1112"/>
      <c r="M27" s="1113"/>
      <c r="N27" s="1113"/>
      <c r="O27" s="1114"/>
      <c r="P27" s="1114"/>
      <c r="Q27" s="1114"/>
      <c r="R27" s="1114"/>
      <c r="S27" s="1114"/>
      <c r="T27" s="1114"/>
      <c r="U27" s="1114"/>
      <c r="V27" s="1114"/>
      <c r="W27" s="1114"/>
    </row>
    <row r="28" spans="1:27" s="1123" customFormat="1" ht="44.25" customHeight="1">
      <c r="A28" s="415" t="s">
        <v>1633</v>
      </c>
      <c r="B28" s="237" t="s">
        <v>3490</v>
      </c>
      <c r="C28" s="257">
        <v>43231</v>
      </c>
      <c r="D28" s="351">
        <v>45057</v>
      </c>
      <c r="E28" s="351" t="str">
        <f t="shared" ca="1" si="3"/>
        <v>CADUCADO</v>
      </c>
      <c r="F28" s="351" t="str">
        <f t="shared" ca="1" si="4"/>
        <v>ALERTA</v>
      </c>
      <c r="G28" s="237" t="s">
        <v>1305</v>
      </c>
      <c r="H28" s="331" t="s">
        <v>3497</v>
      </c>
      <c r="I28" s="242" t="s">
        <v>3492</v>
      </c>
      <c r="J28" s="237" t="s">
        <v>3345</v>
      </c>
      <c r="K28" s="773" t="s">
        <v>3496</v>
      </c>
      <c r="L28" s="1121"/>
      <c r="M28" s="1121"/>
      <c r="N28" s="1121"/>
      <c r="O28" s="1122"/>
      <c r="P28" s="1122"/>
      <c r="Q28" s="1122"/>
      <c r="R28" s="1122"/>
      <c r="S28" s="1122"/>
      <c r="T28" s="1122"/>
      <c r="U28" s="1122"/>
      <c r="V28" s="1122"/>
      <c r="W28" s="1122"/>
    </row>
    <row r="29" spans="1:27" s="1115" customFormat="1" ht="51" customHeight="1">
      <c r="A29" s="415" t="s">
        <v>1633</v>
      </c>
      <c r="B29" s="237" t="s">
        <v>3500</v>
      </c>
      <c r="C29" s="257">
        <v>43231</v>
      </c>
      <c r="D29" s="351">
        <v>45057</v>
      </c>
      <c r="E29" s="351" t="str">
        <f t="shared" ca="1" si="3"/>
        <v>CADUCADO</v>
      </c>
      <c r="F29" s="351" t="str">
        <f t="shared" ca="1" si="4"/>
        <v>ALERTA</v>
      </c>
      <c r="G29" s="237"/>
      <c r="H29" s="331" t="s">
        <v>3499</v>
      </c>
      <c r="I29" s="242" t="s">
        <v>3501</v>
      </c>
      <c r="J29" s="237" t="s">
        <v>3345</v>
      </c>
      <c r="K29" s="834" t="s">
        <v>3502</v>
      </c>
      <c r="L29" s="1112"/>
      <c r="M29" s="1113"/>
      <c r="N29" s="1113"/>
      <c r="O29" s="1114"/>
      <c r="P29" s="1114"/>
      <c r="Q29" s="1114"/>
      <c r="R29" s="1114"/>
      <c r="S29" s="1114"/>
      <c r="T29" s="1114"/>
      <c r="U29" s="1114"/>
      <c r="V29" s="1114"/>
      <c r="W29" s="1114"/>
    </row>
    <row r="30" spans="1:27" s="1119" customFormat="1" ht="49.5" customHeight="1">
      <c r="A30" s="415" t="s">
        <v>1633</v>
      </c>
      <c r="B30" s="237" t="s">
        <v>3498</v>
      </c>
      <c r="C30" s="257">
        <v>43231</v>
      </c>
      <c r="D30" s="351">
        <v>45057</v>
      </c>
      <c r="E30" s="351" t="str">
        <f t="shared" ca="1" si="3"/>
        <v>CADUCADO</v>
      </c>
      <c r="F30" s="351" t="str">
        <f t="shared" ca="1" si="4"/>
        <v>ALERTA</v>
      </c>
      <c r="G30" s="237" t="s">
        <v>1305</v>
      </c>
      <c r="H30" s="331" t="s">
        <v>3491</v>
      </c>
      <c r="I30" s="242" t="s">
        <v>3492</v>
      </c>
      <c r="J30" s="237" t="s">
        <v>3494</v>
      </c>
      <c r="K30" s="773" t="s">
        <v>3493</v>
      </c>
      <c r="L30" s="1116"/>
      <c r="M30" s="1117"/>
      <c r="N30" s="1117"/>
      <c r="O30" s="1118"/>
      <c r="P30" s="1118"/>
      <c r="Q30" s="1118"/>
      <c r="R30" s="1118"/>
      <c r="S30" s="1118"/>
      <c r="T30" s="1118"/>
      <c r="U30" s="1118"/>
      <c r="V30" s="1118"/>
      <c r="W30" s="1118"/>
    </row>
    <row r="31" spans="1:27" s="460" customFormat="1" ht="35.25" customHeight="1">
      <c r="A31" s="415" t="s">
        <v>1633</v>
      </c>
      <c r="B31" s="237" t="s">
        <v>3489</v>
      </c>
      <c r="C31" s="257">
        <v>43231</v>
      </c>
      <c r="D31" s="351">
        <v>45077</v>
      </c>
      <c r="E31" s="351" t="str">
        <f t="shared" ca="1" si="3"/>
        <v>CADUCADO</v>
      </c>
      <c r="F31" s="351" t="str">
        <f t="shared" ca="1" si="4"/>
        <v>ALERTA</v>
      </c>
      <c r="G31" s="237" t="s">
        <v>1305</v>
      </c>
      <c r="H31" s="331" t="s">
        <v>3486</v>
      </c>
      <c r="I31" s="242" t="s">
        <v>3495</v>
      </c>
      <c r="J31" s="237" t="s">
        <v>3487</v>
      </c>
      <c r="K31" s="773" t="s">
        <v>3488</v>
      </c>
      <c r="L31" s="168"/>
      <c r="M31" s="427"/>
      <c r="N31" s="427"/>
      <c r="O31" s="459"/>
      <c r="P31" s="459"/>
      <c r="Q31" s="459"/>
      <c r="R31" s="459"/>
      <c r="S31" s="459"/>
      <c r="T31" s="459"/>
      <c r="U31" s="459"/>
      <c r="V31" s="459"/>
      <c r="W31" s="459"/>
    </row>
    <row r="32" spans="1:27" ht="60">
      <c r="A32" s="1163" t="s">
        <v>1643</v>
      </c>
      <c r="B32" s="1150" t="s">
        <v>3503</v>
      </c>
      <c r="C32" s="1164">
        <v>43231</v>
      </c>
      <c r="D32" s="1165">
        <v>45057</v>
      </c>
      <c r="E32" s="1165" t="str">
        <f t="shared" ca="1" si="3"/>
        <v>CADUCADO</v>
      </c>
      <c r="F32" s="1165" t="str">
        <f t="shared" ca="1" si="4"/>
        <v>ALERTA</v>
      </c>
      <c r="G32" s="1150" t="s">
        <v>1305</v>
      </c>
      <c r="H32" s="1166" t="s">
        <v>3504</v>
      </c>
      <c r="I32" s="1167" t="s">
        <v>3505</v>
      </c>
      <c r="J32" s="1168" t="s">
        <v>3507</v>
      </c>
      <c r="K32" s="1151" t="s">
        <v>3506</v>
      </c>
      <c r="L32" s="166"/>
      <c r="M32" s="56" t="e">
        <f>IF(ISNUMBER(FIND("/",#REF!,1)),MID(#REF!,1,FIND("/",#REF!,1)-1),#REF!)</f>
        <v>#REF!</v>
      </c>
      <c r="N32" s="56" t="str">
        <f>IF(ISNUMBER(FIND("/",#REF!,1)),MID(#REF!,FIND("/",#REF!,1)+1,LEN(#REF!)),"")</f>
        <v/>
      </c>
      <c r="O32" s="385"/>
      <c r="P32" s="385"/>
      <c r="Q32" s="385"/>
      <c r="R32" s="385"/>
      <c r="S32" s="385"/>
      <c r="T32" s="385"/>
      <c r="U32" s="385"/>
      <c r="V32" s="385"/>
      <c r="W32" s="385"/>
    </row>
    <row r="33" spans="1:23" ht="60">
      <c r="A33" s="1163" t="s">
        <v>1643</v>
      </c>
      <c r="B33" s="1150" t="s">
        <v>3508</v>
      </c>
      <c r="C33" s="1164">
        <v>43231</v>
      </c>
      <c r="D33" s="1165">
        <v>45057</v>
      </c>
      <c r="E33" s="1165" t="str">
        <f t="shared" ca="1" si="3"/>
        <v>CADUCADO</v>
      </c>
      <c r="F33" s="1165" t="str">
        <f t="shared" ca="1" si="4"/>
        <v>ALERTA</v>
      </c>
      <c r="G33" s="1150" t="s">
        <v>1305</v>
      </c>
      <c r="H33" s="1166" t="s">
        <v>3509</v>
      </c>
      <c r="I33" s="1167" t="s">
        <v>3510</v>
      </c>
      <c r="J33" s="1168" t="s">
        <v>3511</v>
      </c>
      <c r="K33" s="1151" t="s">
        <v>3512</v>
      </c>
      <c r="L33" s="166"/>
      <c r="M33" s="56" t="e">
        <f>IF(ISNUMBER(FIND("/",#REF!,1)),MID(#REF!,1,FIND("/",#REF!,1)-1),#REF!)</f>
        <v>#REF!</v>
      </c>
      <c r="N33" s="56" t="str">
        <f>IF(ISNUMBER(FIND("/",#REF!,1)),MID(#REF!,FIND("/",#REF!,1)+1,LEN(#REF!)),"")</f>
        <v/>
      </c>
      <c r="O33" s="385"/>
      <c r="P33" s="385"/>
      <c r="Q33" s="385"/>
      <c r="R33" s="385"/>
      <c r="S33" s="385"/>
      <c r="T33" s="385"/>
      <c r="U33" s="385"/>
      <c r="V33" s="385"/>
      <c r="W33" s="385"/>
    </row>
    <row r="34" spans="1:23" ht="45">
      <c r="A34" s="415" t="s">
        <v>1633</v>
      </c>
      <c r="B34" s="237" t="s">
        <v>3872</v>
      </c>
      <c r="C34" s="257">
        <v>43299</v>
      </c>
      <c r="D34" s="351">
        <v>45125</v>
      </c>
      <c r="E34" s="351" t="str">
        <f ca="1">IF(D34&lt;=$T$2,"CADUCADO","VIGENTE")</f>
        <v>CADUCADO</v>
      </c>
      <c r="F34" s="351" t="str">
        <f ca="1">IF($T$2&gt;=(EDATE(D34,-4)),"ALERTA","OK")</f>
        <v>ALERTA</v>
      </c>
      <c r="G34" s="237" t="s">
        <v>1305</v>
      </c>
      <c r="H34" s="331" t="s">
        <v>3868</v>
      </c>
      <c r="I34" s="242" t="s">
        <v>3869</v>
      </c>
      <c r="J34" s="237" t="s">
        <v>3870</v>
      </c>
      <c r="K34" s="773" t="s">
        <v>3871</v>
      </c>
      <c r="L34" s="166"/>
      <c r="O34" s="385"/>
      <c r="P34" s="385"/>
      <c r="Q34" s="385"/>
      <c r="R34" s="385"/>
      <c r="S34" s="385"/>
      <c r="T34" s="385"/>
      <c r="U34" s="385"/>
      <c r="V34" s="385"/>
      <c r="W34" s="385"/>
    </row>
    <row r="35" spans="1:23" ht="60">
      <c r="A35" s="1356" t="s">
        <v>1635</v>
      </c>
      <c r="B35" s="1357" t="s">
        <v>3862</v>
      </c>
      <c r="C35" s="1358">
        <v>43299</v>
      </c>
      <c r="D35" s="1359">
        <v>45125</v>
      </c>
      <c r="E35" s="1359" t="str">
        <f t="shared" ca="1" si="3"/>
        <v>CADUCADO</v>
      </c>
      <c r="F35" s="1359" t="str">
        <f t="shared" ca="1" si="4"/>
        <v>ALERTA</v>
      </c>
      <c r="G35" s="1357" t="s">
        <v>1306</v>
      </c>
      <c r="H35" s="1360" t="s">
        <v>3855</v>
      </c>
      <c r="I35" s="1361" t="s">
        <v>3856</v>
      </c>
      <c r="J35" s="1362"/>
      <c r="K35" s="1363"/>
      <c r="L35" s="166"/>
      <c r="O35" s="385"/>
      <c r="P35" s="385"/>
      <c r="Q35" s="385"/>
      <c r="R35" s="385"/>
      <c r="S35" s="385"/>
      <c r="T35" s="385"/>
      <c r="U35" s="385"/>
      <c r="V35" s="385"/>
      <c r="W35" s="385"/>
    </row>
    <row r="36" spans="1:23" ht="30">
      <c r="A36" s="415" t="s">
        <v>1634</v>
      </c>
      <c r="B36" s="237" t="s">
        <v>3862</v>
      </c>
      <c r="C36" s="257">
        <v>43299</v>
      </c>
      <c r="D36" s="351">
        <v>45125</v>
      </c>
      <c r="E36" s="351" t="str">
        <f t="shared" ref="E36:E42" ca="1" si="5">IF(D36&lt;=$T$2,"CADUCADO","VIGENTE")</f>
        <v>CADUCADO</v>
      </c>
      <c r="F36" s="351" t="str">
        <f t="shared" ref="F36:F42" ca="1" si="6">IF($T$2&gt;=(EDATE(D36,-4)),"ALERTA","OK")</f>
        <v>ALERTA</v>
      </c>
      <c r="G36" s="237" t="s">
        <v>1306</v>
      </c>
      <c r="H36" s="331" t="s">
        <v>3857</v>
      </c>
      <c r="I36" s="242"/>
      <c r="J36" s="1076" t="s">
        <v>3860</v>
      </c>
      <c r="K36" s="773" t="s">
        <v>3859</v>
      </c>
      <c r="L36" s="166"/>
      <c r="O36" s="385"/>
      <c r="P36" s="385"/>
      <c r="Q36" s="385"/>
      <c r="R36" s="385"/>
      <c r="S36" s="385"/>
      <c r="T36" s="385"/>
      <c r="U36" s="385"/>
      <c r="V36" s="385"/>
      <c r="W36" s="385"/>
    </row>
    <row r="37" spans="1:23" ht="30">
      <c r="A37" s="415" t="s">
        <v>1634</v>
      </c>
      <c r="B37" s="237" t="s">
        <v>3862</v>
      </c>
      <c r="C37" s="257">
        <v>43299</v>
      </c>
      <c r="D37" s="351">
        <v>45125</v>
      </c>
      <c r="E37" s="351" t="str">
        <f t="shared" ca="1" si="5"/>
        <v>CADUCADO</v>
      </c>
      <c r="F37" s="351" t="str">
        <f t="shared" ca="1" si="6"/>
        <v>ALERTA</v>
      </c>
      <c r="G37" s="237" t="s">
        <v>1306</v>
      </c>
      <c r="H37" s="331" t="s">
        <v>3858</v>
      </c>
      <c r="I37" s="242"/>
      <c r="J37" s="1076" t="s">
        <v>3860</v>
      </c>
      <c r="K37" s="773" t="s">
        <v>3861</v>
      </c>
      <c r="L37" s="166"/>
      <c r="O37" s="385"/>
      <c r="P37" s="385"/>
      <c r="Q37" s="385"/>
      <c r="R37" s="385"/>
      <c r="S37" s="385"/>
      <c r="T37" s="385"/>
      <c r="U37" s="385"/>
      <c r="V37" s="385"/>
      <c r="W37" s="385"/>
    </row>
    <row r="38" spans="1:23" ht="45">
      <c r="A38" s="1405" t="s">
        <v>1642</v>
      </c>
      <c r="B38" s="345" t="s">
        <v>3916</v>
      </c>
      <c r="C38" s="358">
        <v>43413</v>
      </c>
      <c r="D38" s="366">
        <v>45260</v>
      </c>
      <c r="E38" s="366" t="str">
        <f t="shared" ca="1" si="5"/>
        <v>CADUCADO</v>
      </c>
      <c r="F38" s="366" t="str">
        <f t="shared" ca="1" si="6"/>
        <v>ALERTA</v>
      </c>
      <c r="G38" s="345" t="s">
        <v>1305</v>
      </c>
      <c r="H38" s="341" t="s">
        <v>3917</v>
      </c>
      <c r="I38" s="359" t="s">
        <v>3918</v>
      </c>
      <c r="J38" s="1406"/>
      <c r="K38" s="1407" t="s">
        <v>3919</v>
      </c>
      <c r="L38" s="166"/>
      <c r="O38" s="385"/>
      <c r="P38" s="385"/>
      <c r="Q38" s="385"/>
      <c r="R38" s="385"/>
      <c r="S38" s="385"/>
      <c r="T38" s="385"/>
      <c r="U38" s="385"/>
      <c r="V38" s="385"/>
      <c r="W38" s="385"/>
    </row>
    <row r="39" spans="1:23" ht="30">
      <c r="A39" s="1405" t="s">
        <v>1643</v>
      </c>
      <c r="B39" s="345" t="s">
        <v>3982</v>
      </c>
      <c r="C39" s="358">
        <v>43418</v>
      </c>
      <c r="D39" s="366">
        <v>45260</v>
      </c>
      <c r="E39" s="366" t="str">
        <f t="shared" ca="1" si="5"/>
        <v>CADUCADO</v>
      </c>
      <c r="F39" s="366" t="str">
        <f t="shared" ca="1" si="6"/>
        <v>ALERTA</v>
      </c>
      <c r="G39" s="345" t="s">
        <v>1305</v>
      </c>
      <c r="H39" s="341" t="s">
        <v>3983</v>
      </c>
      <c r="I39" s="359" t="s">
        <v>3984</v>
      </c>
      <c r="J39" s="1406"/>
      <c r="K39" s="1373" t="s">
        <v>3985</v>
      </c>
      <c r="L39" s="166"/>
      <c r="O39" s="385"/>
      <c r="P39" s="385"/>
      <c r="Q39" s="385"/>
      <c r="R39" s="385"/>
      <c r="S39" s="385"/>
      <c r="T39" s="385"/>
      <c r="U39" s="385"/>
      <c r="V39" s="385"/>
      <c r="W39" s="385"/>
    </row>
    <row r="40" spans="1:23" ht="30">
      <c r="A40" s="415" t="s">
        <v>1633</v>
      </c>
      <c r="B40" s="237" t="s">
        <v>4044</v>
      </c>
      <c r="C40" s="257">
        <v>43444</v>
      </c>
      <c r="D40" s="351">
        <v>45291</v>
      </c>
      <c r="E40" s="351" t="str">
        <f t="shared" ca="1" si="5"/>
        <v>CADUCADO</v>
      </c>
      <c r="F40" s="351" t="str">
        <f t="shared" ca="1" si="6"/>
        <v>ALERTA</v>
      </c>
      <c r="G40" s="237" t="s">
        <v>1305</v>
      </c>
      <c r="H40" s="331" t="s">
        <v>4040</v>
      </c>
      <c r="I40" s="242" t="s">
        <v>4041</v>
      </c>
      <c r="J40" s="1076" t="s">
        <v>4043</v>
      </c>
      <c r="K40" s="1429" t="s">
        <v>4042</v>
      </c>
      <c r="L40" s="166"/>
      <c r="O40" s="385"/>
      <c r="P40" s="385"/>
      <c r="Q40" s="385"/>
      <c r="R40" s="385"/>
      <c r="S40" s="385"/>
      <c r="T40" s="385"/>
      <c r="U40" s="385"/>
      <c r="V40" s="385"/>
      <c r="W40" s="385"/>
    </row>
    <row r="41" spans="1:23" ht="30">
      <c r="A41" s="1667" t="s">
        <v>1643</v>
      </c>
      <c r="B41" s="1668" t="s">
        <v>4827</v>
      </c>
      <c r="C41" s="1669">
        <v>43972</v>
      </c>
      <c r="D41" s="1670">
        <v>45808</v>
      </c>
      <c r="E41" s="1670" t="str">
        <f t="shared" ca="1" si="5"/>
        <v>CADUCADO</v>
      </c>
      <c r="F41" s="1670" t="str">
        <f t="shared" ca="1" si="6"/>
        <v>ALERTA</v>
      </c>
      <c r="G41" s="1668" t="s">
        <v>1305</v>
      </c>
      <c r="H41" s="1671" t="s">
        <v>4828</v>
      </c>
      <c r="I41" s="1672" t="s">
        <v>4829</v>
      </c>
      <c r="J41" s="1673" t="s">
        <v>4830</v>
      </c>
      <c r="K41" s="1674" t="s">
        <v>4831</v>
      </c>
      <c r="L41" s="166"/>
      <c r="O41" s="385"/>
      <c r="P41" s="385"/>
      <c r="Q41" s="385"/>
      <c r="R41" s="385"/>
      <c r="S41" s="385"/>
      <c r="T41" s="385"/>
      <c r="U41" s="385"/>
      <c r="V41" s="385"/>
      <c r="W41" s="385"/>
    </row>
    <row r="42" spans="1:23" ht="30">
      <c r="A42" s="1667" t="s">
        <v>1633</v>
      </c>
      <c r="B42" s="1668" t="s">
        <v>4044</v>
      </c>
      <c r="C42" s="1669">
        <v>43444</v>
      </c>
      <c r="D42" s="1670">
        <v>45291</v>
      </c>
      <c r="E42" s="1670" t="str">
        <f t="shared" ca="1" si="5"/>
        <v>CADUCADO</v>
      </c>
      <c r="F42" s="1670" t="str">
        <f t="shared" ca="1" si="6"/>
        <v>ALERTA</v>
      </c>
      <c r="G42" s="1668" t="s">
        <v>1305</v>
      </c>
      <c r="H42" s="1671" t="s">
        <v>4040</v>
      </c>
      <c r="I42" s="1672" t="s">
        <v>4041</v>
      </c>
      <c r="J42" s="1673" t="s">
        <v>4043</v>
      </c>
      <c r="K42" s="1674" t="s">
        <v>4042</v>
      </c>
      <c r="L42" s="166"/>
      <c r="O42" s="385"/>
      <c r="P42" s="385"/>
      <c r="Q42" s="385"/>
      <c r="R42" s="385"/>
      <c r="S42" s="385"/>
      <c r="T42" s="385"/>
      <c r="U42" s="385"/>
      <c r="V42" s="385"/>
      <c r="W42" s="385"/>
    </row>
    <row r="43" spans="1:23">
      <c r="A43" s="2305" t="s">
        <v>2240</v>
      </c>
      <c r="B43" s="2306"/>
      <c r="C43" s="55"/>
      <c r="D43" s="56"/>
      <c r="E43" s="56"/>
      <c r="F43" s="56"/>
      <c r="G43" s="56"/>
      <c r="H43" s="8"/>
      <c r="I43" s="8"/>
      <c r="J43" s="8"/>
      <c r="K43" s="53"/>
      <c r="L43" s="166"/>
      <c r="M43" s="56" t="e">
        <f>IF(ISNUMBER(FIND("/",#REF!,1)),MID(#REF!,1,FIND("/",#REF!,1)-1),#REF!)</f>
        <v>#REF!</v>
      </c>
      <c r="N43" s="56" t="str">
        <f>IF(ISNUMBER(FIND("/",#REF!,1)),MID(#REF!,FIND("/",#REF!,1)+1,LEN(#REF!)),"")</f>
        <v/>
      </c>
      <c r="O43" s="385"/>
      <c r="P43" s="385"/>
      <c r="Q43" s="385"/>
      <c r="R43" s="385"/>
      <c r="S43" s="385"/>
      <c r="T43" s="385"/>
      <c r="U43" s="385"/>
      <c r="V43" s="385"/>
      <c r="W43" s="385"/>
    </row>
    <row r="44" spans="1:23" ht="15.75" thickBot="1">
      <c r="G44" s="53"/>
      <c r="H44" s="15"/>
      <c r="L44" s="166"/>
      <c r="O44" s="385"/>
      <c r="P44" s="385"/>
      <c r="Q44" s="385"/>
      <c r="R44" s="385"/>
      <c r="S44" s="385"/>
      <c r="T44" s="385"/>
      <c r="U44" s="385"/>
      <c r="V44" s="385"/>
      <c r="W44" s="385"/>
    </row>
    <row r="45" spans="1:23" ht="30">
      <c r="A45" s="403" t="s">
        <v>1645</v>
      </c>
      <c r="B45" s="403" t="s">
        <v>1646</v>
      </c>
      <c r="C45" s="403" t="s">
        <v>1647</v>
      </c>
      <c r="D45" s="403" t="s">
        <v>1648</v>
      </c>
      <c r="E45" s="551"/>
      <c r="F45" s="551"/>
      <c r="L45" s="166"/>
      <c r="O45" s="385"/>
      <c r="P45" s="385"/>
      <c r="Q45" s="385"/>
      <c r="R45" s="385"/>
      <c r="S45" s="385"/>
      <c r="T45" s="385"/>
      <c r="U45" s="385"/>
      <c r="V45" s="385"/>
      <c r="W45" s="385"/>
    </row>
    <row r="46" spans="1:23" ht="15.75" thickBot="1">
      <c r="A46" s="533">
        <f>COUNTIF($A5:$A43,"P")</f>
        <v>11</v>
      </c>
      <c r="B46" s="533">
        <f>COUNTIF($A5:$A43,"S*")</f>
        <v>9</v>
      </c>
      <c r="C46" s="533">
        <f>COUNTIF($A5:$A43,"F")</f>
        <v>4</v>
      </c>
      <c r="D46" s="533">
        <f>COUNTIF($A5:$A43,"P*") + COUNTIF($A5:$A43,"S2") *2 + COUNTIF($A5:$A43,"S3") *3 + COUNTIF($A5:$A43,"S4") *4</f>
        <v>44</v>
      </c>
      <c r="E46" s="53"/>
      <c r="F46" s="53"/>
      <c r="L46" s="166"/>
      <c r="O46" s="385"/>
      <c r="P46" s="385"/>
      <c r="Q46" s="385"/>
      <c r="R46" s="385"/>
      <c r="S46" s="385"/>
      <c r="T46" s="385"/>
      <c r="U46" s="385"/>
      <c r="V46" s="385"/>
      <c r="W46" s="385"/>
    </row>
    <row r="47" spans="1:23">
      <c r="L47" s="166"/>
      <c r="O47" s="385"/>
      <c r="P47" s="385"/>
      <c r="Q47" s="385"/>
      <c r="R47" s="385"/>
      <c r="S47" s="385"/>
      <c r="T47" s="385"/>
      <c r="U47" s="385"/>
      <c r="V47" s="385"/>
      <c r="W47" s="385"/>
    </row>
    <row r="48" spans="1:23">
      <c r="L48" s="166"/>
      <c r="O48" s="385"/>
      <c r="P48" s="385"/>
      <c r="Q48" s="385"/>
      <c r="R48" s="385"/>
      <c r="S48" s="385"/>
      <c r="T48" s="385"/>
      <c r="U48" s="385"/>
      <c r="V48" s="385"/>
      <c r="W48" s="385"/>
    </row>
    <row r="49" spans="1:23" ht="15.75" customHeight="1">
      <c r="D49" s="450"/>
      <c r="E49" s="450"/>
      <c r="F49" s="450"/>
      <c r="L49" s="166"/>
      <c r="M49" s="56" t="e">
        <f>IF(ISNUMBER(FIND("/",#REF!,1)),MID(#REF!,1,FIND("/",#REF!,1)-1),#REF!)</f>
        <v>#REF!</v>
      </c>
      <c r="N49" s="56" t="str">
        <f>IF(ISNUMBER(FIND("/",#REF!,1)),MID(#REF!,FIND("/",#REF!,1)+1,LEN(#REF!)),"")</f>
        <v/>
      </c>
      <c r="O49" s="385"/>
      <c r="P49" s="385"/>
      <c r="Q49" s="385"/>
      <c r="R49" s="385"/>
      <c r="S49" s="385"/>
      <c r="T49" s="385"/>
      <c r="U49" s="385"/>
      <c r="V49" s="385"/>
      <c r="W49" s="385"/>
    </row>
    <row r="50" spans="1:23" ht="36.75" customHeight="1">
      <c r="L50" s="166"/>
      <c r="M50" s="56" t="e">
        <f>IF(ISNUMBER(FIND("/",#REF!,1)),MID(#REF!,1,FIND("/",#REF!,1)-1),#REF!)</f>
        <v>#REF!</v>
      </c>
      <c r="N50" s="56" t="str">
        <f>IF(ISNUMBER(FIND("/",#REF!,1)),MID(#REF!,FIND("/",#REF!,1)+1,LEN(#REF!)),"")</f>
        <v/>
      </c>
      <c r="O50" s="385"/>
      <c r="P50" s="385"/>
      <c r="Q50" s="385"/>
      <c r="R50" s="385"/>
      <c r="S50" s="385"/>
      <c r="T50" s="385"/>
      <c r="U50" s="385"/>
      <c r="V50" s="385"/>
      <c r="W50" s="385"/>
    </row>
    <row r="51" spans="1:23" ht="29.25" customHeight="1">
      <c r="L51" s="166"/>
      <c r="M51" s="56" t="e">
        <f>IF(ISNUMBER(FIND("/",#REF!,1)),MID(#REF!,1,FIND("/",#REF!,1)-1),#REF!)</f>
        <v>#REF!</v>
      </c>
      <c r="N51" s="56" t="str">
        <f>IF(ISNUMBER(FIND("/",#REF!,1)),MID(#REF!,FIND("/",#REF!,1)+1,LEN(#REF!)),"")</f>
        <v/>
      </c>
      <c r="O51" s="385"/>
      <c r="P51" s="385"/>
      <c r="Q51" s="385"/>
      <c r="R51" s="385"/>
      <c r="S51" s="385"/>
      <c r="T51" s="385"/>
      <c r="U51" s="385"/>
      <c r="V51" s="385"/>
      <c r="W51" s="385"/>
    </row>
    <row r="52" spans="1:23" ht="18.95" customHeight="1">
      <c r="L52" s="166"/>
      <c r="M52" s="56" t="e">
        <f>IF(ISNUMBER(FIND("/",#REF!,1)),MID(#REF!,1,FIND("/",#REF!,1)-1),#REF!)</f>
        <v>#REF!</v>
      </c>
      <c r="N52" s="56" t="str">
        <f>IF(ISNUMBER(FIND("/",#REF!,1)),MID(#REF!,FIND("/",#REF!,1)+1,LEN(#REF!)),"")</f>
        <v/>
      </c>
      <c r="O52" s="385"/>
      <c r="P52" s="385"/>
      <c r="Q52" s="385"/>
      <c r="R52" s="385"/>
      <c r="S52" s="385"/>
      <c r="T52" s="385"/>
      <c r="U52" s="385"/>
      <c r="V52" s="385"/>
      <c r="W52" s="385"/>
    </row>
    <row r="53" spans="1:23" ht="18.95" customHeight="1">
      <c r="L53" s="166"/>
      <c r="M53" s="56" t="e">
        <f>IF(ISNUMBER(FIND("/",#REF!,1)),MID(#REF!,1,FIND("/",#REF!,1)-1),#REF!)</f>
        <v>#REF!</v>
      </c>
      <c r="N53" s="56" t="str">
        <f>IF(ISNUMBER(FIND("/",#REF!,1)),MID(#REF!,FIND("/",#REF!,1)+1,LEN(#REF!)),"")</f>
        <v/>
      </c>
      <c r="O53" s="385"/>
      <c r="P53" s="385"/>
      <c r="Q53" s="385"/>
      <c r="R53" s="385"/>
      <c r="S53" s="385"/>
      <c r="T53" s="385"/>
      <c r="U53" s="385"/>
      <c r="V53" s="385"/>
      <c r="W53" s="385"/>
    </row>
    <row r="54" spans="1:23" ht="18.95" customHeight="1">
      <c r="L54" s="166"/>
      <c r="M54" s="56" t="e">
        <f>IF(ISNUMBER(FIND("/",#REF!,1)),MID(#REF!,1,FIND("/",#REF!,1)-1),#REF!)</f>
        <v>#REF!</v>
      </c>
      <c r="N54" s="56" t="str">
        <f>IF(ISNUMBER(FIND("/",#REF!,1)),MID(#REF!,FIND("/",#REF!,1)+1,LEN(#REF!)),"")</f>
        <v/>
      </c>
      <c r="O54" s="385"/>
      <c r="P54" s="385"/>
      <c r="Q54" s="385"/>
      <c r="R54" s="385"/>
      <c r="S54" s="385"/>
      <c r="T54" s="385"/>
      <c r="U54" s="385"/>
      <c r="V54" s="385"/>
      <c r="W54" s="385"/>
    </row>
    <row r="55" spans="1:23" ht="18.95" customHeight="1">
      <c r="L55" s="166"/>
      <c r="M55" s="56" t="e">
        <f>IF(ISNUMBER(FIND("/",#REF!,1)),MID(#REF!,1,FIND("/",#REF!,1)-1),#REF!)</f>
        <v>#REF!</v>
      </c>
      <c r="N55" s="56" t="str">
        <f>IF(ISNUMBER(FIND("/",#REF!,1)),MID(#REF!,FIND("/",#REF!,1)+1,LEN(#REF!)),"")</f>
        <v/>
      </c>
      <c r="O55" s="385"/>
      <c r="P55" s="385"/>
      <c r="Q55" s="385"/>
      <c r="R55" s="385"/>
      <c r="S55" s="385"/>
      <c r="T55" s="385"/>
      <c r="U55" s="385"/>
      <c r="V55" s="385"/>
      <c r="W55" s="385"/>
    </row>
    <row r="56" spans="1:23" ht="38.25" customHeight="1">
      <c r="L56" s="166"/>
      <c r="M56" s="56" t="str">
        <f t="shared" ref="M56:M61" si="7">IF(ISNUMBER(FIND("/",$B12,1)),MID($B12,1,FIND("/",$B12,1)-1),$B12)</f>
        <v>D1402-05</v>
      </c>
      <c r="N56" s="56" t="str">
        <f t="shared" ref="N56:N61" si="8">IF(ISNUMBER(FIND("/",$B12,1)),MID($B12,FIND("/",$B12,1)+1,LEN($B12)),"")</f>
        <v/>
      </c>
      <c r="O56" s="385"/>
      <c r="P56" s="385"/>
      <c r="Q56" s="385"/>
      <c r="R56" s="385"/>
      <c r="S56" s="385"/>
      <c r="T56" s="385"/>
      <c r="U56" s="385"/>
      <c r="V56" s="385"/>
      <c r="W56" s="385"/>
    </row>
    <row r="57" spans="1:23" s="160" customFormat="1" ht="32.25" customHeight="1">
      <c r="A57" s="19"/>
      <c r="B57" s="19"/>
      <c r="C57" s="19"/>
      <c r="D57" s="19"/>
      <c r="E57" s="19"/>
      <c r="F57" s="19"/>
      <c r="G57" s="19"/>
      <c r="H57" s="19"/>
      <c r="I57" s="19"/>
      <c r="J57" s="19"/>
      <c r="K57" s="56"/>
      <c r="L57" s="166"/>
      <c r="M57" s="56" t="str">
        <f t="shared" si="7"/>
        <v>D1402-05</v>
      </c>
      <c r="N57" s="56" t="str">
        <f t="shared" si="8"/>
        <v>1</v>
      </c>
    </row>
    <row r="58" spans="1:23" s="160" customFormat="1" ht="15" customHeight="1">
      <c r="A58" s="19"/>
      <c r="B58" s="19"/>
      <c r="C58" s="19"/>
      <c r="D58" s="19"/>
      <c r="E58" s="19"/>
      <c r="F58" s="19"/>
      <c r="G58" s="19"/>
      <c r="H58" s="19"/>
      <c r="I58" s="19"/>
      <c r="J58" s="19"/>
      <c r="K58" s="56"/>
      <c r="L58" s="166"/>
      <c r="M58" s="56" t="str">
        <f t="shared" si="7"/>
        <v>D1402-05</v>
      </c>
      <c r="N58" s="56" t="str">
        <f t="shared" si="8"/>
        <v>2</v>
      </c>
    </row>
    <row r="59" spans="1:23" s="160" customFormat="1" ht="15.75" customHeight="1">
      <c r="A59" s="19"/>
      <c r="B59" s="19"/>
      <c r="C59" s="19"/>
      <c r="D59" s="19"/>
      <c r="E59" s="19"/>
      <c r="F59" s="19"/>
      <c r="G59" s="19"/>
      <c r="H59" s="19"/>
      <c r="I59" s="19"/>
      <c r="J59" s="19"/>
      <c r="K59" s="56"/>
      <c r="L59" s="166"/>
      <c r="M59" s="56" t="str">
        <f t="shared" si="7"/>
        <v>D1402-05</v>
      </c>
      <c r="N59" s="56" t="str">
        <f t="shared" si="8"/>
        <v>3</v>
      </c>
    </row>
    <row r="60" spans="1:23" s="160" customFormat="1" ht="25.5" customHeight="1">
      <c r="A60" s="19"/>
      <c r="B60" s="19"/>
      <c r="C60" s="19"/>
      <c r="D60" s="19"/>
      <c r="E60" s="19"/>
      <c r="F60" s="19"/>
      <c r="G60" s="19"/>
      <c r="H60" s="19"/>
      <c r="I60" s="19"/>
      <c r="J60" s="19"/>
      <c r="K60" s="56"/>
      <c r="L60" s="166"/>
      <c r="M60" s="56" t="str">
        <f t="shared" si="7"/>
        <v>D1402-05</v>
      </c>
      <c r="N60" s="56" t="str">
        <f t="shared" si="8"/>
        <v>4</v>
      </c>
    </row>
    <row r="61" spans="1:23" s="160" customFormat="1">
      <c r="A61" s="19"/>
      <c r="B61" s="19"/>
      <c r="C61" s="19"/>
      <c r="D61" s="19"/>
      <c r="E61" s="19"/>
      <c r="F61" s="19"/>
      <c r="G61" s="19"/>
      <c r="H61" s="19"/>
      <c r="I61" s="19"/>
      <c r="J61" s="19"/>
      <c r="K61" s="56"/>
      <c r="L61" s="166"/>
      <c r="M61" s="56" t="str">
        <f t="shared" si="7"/>
        <v>D1510-51</v>
      </c>
      <c r="N61" s="56" t="str">
        <f t="shared" si="8"/>
        <v/>
      </c>
    </row>
    <row r="62" spans="1:23" s="160" customFormat="1">
      <c r="A62" s="19"/>
      <c r="B62" s="19"/>
      <c r="C62" s="19"/>
      <c r="D62" s="19"/>
      <c r="E62" s="19"/>
      <c r="F62" s="19"/>
      <c r="G62" s="19"/>
      <c r="H62" s="19"/>
      <c r="I62" s="19"/>
      <c r="J62" s="19"/>
      <c r="K62" s="56"/>
      <c r="L62" s="166"/>
      <c r="M62" s="56" t="str">
        <f>IF(ISNUMBER(FIND("/",$B19,1)),MID($B19,1,FIND("/",$B19,1)-1),$B19)</f>
        <v>D1710-106</v>
      </c>
      <c r="N62" s="56" t="str">
        <f>IF(ISNUMBER(FIND("/",$B19,1)),MID($B19,FIND("/",$B19,1)+1,LEN($B19)),"")</f>
        <v/>
      </c>
    </row>
    <row r="63" spans="1:23" ht="23.25" customHeight="1">
      <c r="L63" s="166"/>
      <c r="M63" s="56">
        <f>IF(ISNUMBER(FIND("/",$B43,1)),MID($B43,1,FIND("/",$B43,1)-1),$B43)</f>
        <v>0</v>
      </c>
      <c r="N63" s="56" t="str">
        <f>IF(ISNUMBER(FIND("/",$B43,1)),MID($B43,FIND("/",$B43,1)+1,LEN($B43)),"")</f>
        <v/>
      </c>
      <c r="O63" s="385"/>
      <c r="P63" s="385"/>
      <c r="Q63" s="385"/>
      <c r="R63" s="385"/>
      <c r="S63" s="385"/>
      <c r="T63" s="385"/>
      <c r="U63" s="385"/>
      <c r="V63" s="385"/>
      <c r="W63" s="385"/>
    </row>
    <row r="64" spans="1:23">
      <c r="L64" s="166"/>
      <c r="M64" s="56" t="str">
        <f>IF(ISNUMBER(FIND("/",$B45,1)),MID($B45,1,FIND("/",$B45,1)-1),$B45)</f>
        <v>SISTEMAS</v>
      </c>
      <c r="N64" s="56" t="str">
        <f>IF(ISNUMBER(FIND("/",$B45,1)),MID($B45,FIND("/",$B45,1)+1,LEN($B45)),"")</f>
        <v/>
      </c>
      <c r="O64" s="385"/>
      <c r="P64" s="385"/>
      <c r="Q64" s="385"/>
      <c r="R64" s="385"/>
      <c r="S64" s="385"/>
      <c r="T64" s="385"/>
      <c r="U64" s="385"/>
      <c r="V64" s="385"/>
      <c r="W64" s="385"/>
    </row>
    <row r="65" spans="13:23" ht="35.25" customHeight="1">
      <c r="M65" s="56">
        <f>IF(ISNUMBER(FIND("/",$B46,1)),MID($B46,1,FIND("/",$B46,1)-1),$B46)</f>
        <v>9</v>
      </c>
      <c r="N65" s="56" t="str">
        <f>IF(ISNUMBER(FIND("/",$B46,1)),MID($B46,FIND("/",$B46,1)+1,LEN($B46)),"")</f>
        <v/>
      </c>
      <c r="O65" s="385"/>
      <c r="P65" s="385"/>
      <c r="Q65" s="385"/>
      <c r="R65" s="385"/>
      <c r="S65" s="385"/>
      <c r="T65" s="385"/>
      <c r="U65" s="385"/>
      <c r="V65" s="385"/>
      <c r="W65" s="385"/>
    </row>
    <row r="66" spans="13:23">
      <c r="M66" s="56" t="e">
        <f>IF(ISNUMBER(FIND("/",#REF!,1)),MID(#REF!,1,FIND("/",#REF!,1)-1),#REF!)</f>
        <v>#REF!</v>
      </c>
      <c r="N66" s="56" t="str">
        <f>IF(ISNUMBER(FIND("/",#REF!,1)),MID(#REF!,FIND("/",#REF!,1)+1,LEN(#REF!)),"")</f>
        <v/>
      </c>
      <c r="O66" s="385"/>
      <c r="P66" s="385"/>
      <c r="Q66" s="385"/>
      <c r="R66" s="385"/>
      <c r="S66" s="385"/>
      <c r="T66" s="385"/>
      <c r="U66" s="385"/>
      <c r="V66" s="385"/>
      <c r="W66" s="385"/>
    </row>
    <row r="67" spans="13:23">
      <c r="M67" s="56">
        <f t="shared" ref="M67:M130" si="9">IF(ISNUMBER(FIND("/",$B47,1)),MID($B47,1,FIND("/",$B47,1)-1),$B47)</f>
        <v>0</v>
      </c>
      <c r="N67" s="56" t="str">
        <f t="shared" ref="N67:N130" si="10">IF(ISNUMBER(FIND("/",$B47,1)),MID($B47,FIND("/",$B47,1)+1,LEN($B47)),"")</f>
        <v/>
      </c>
      <c r="O67" s="385"/>
      <c r="P67" s="385"/>
      <c r="Q67" s="385"/>
      <c r="R67" s="385"/>
      <c r="S67" s="385"/>
      <c r="T67" s="385"/>
      <c r="U67" s="385"/>
      <c r="V67" s="385"/>
      <c r="W67" s="385"/>
    </row>
    <row r="68" spans="13:23">
      <c r="M68" s="56">
        <f t="shared" si="9"/>
        <v>0</v>
      </c>
      <c r="N68" s="56" t="str">
        <f t="shared" si="10"/>
        <v/>
      </c>
      <c r="O68" s="385"/>
      <c r="P68" s="385"/>
      <c r="Q68" s="385"/>
      <c r="R68" s="385"/>
      <c r="S68" s="385"/>
      <c r="T68" s="385"/>
      <c r="U68" s="385"/>
      <c r="V68" s="385"/>
      <c r="W68" s="385"/>
    </row>
    <row r="69" spans="13:23">
      <c r="M69" s="56">
        <f t="shared" si="9"/>
        <v>0</v>
      </c>
      <c r="N69" s="56" t="str">
        <f t="shared" si="10"/>
        <v/>
      </c>
      <c r="O69" s="385"/>
      <c r="P69" s="385"/>
      <c r="Q69" s="385"/>
      <c r="R69" s="385"/>
      <c r="S69" s="385"/>
      <c r="T69" s="385"/>
      <c r="U69" s="385"/>
      <c r="V69" s="385"/>
      <c r="W69" s="385"/>
    </row>
    <row r="70" spans="13:23">
      <c r="M70" s="56">
        <f t="shared" si="9"/>
        <v>0</v>
      </c>
      <c r="N70" s="56" t="str">
        <f t="shared" si="10"/>
        <v/>
      </c>
      <c r="O70" s="385"/>
      <c r="P70" s="385"/>
      <c r="Q70" s="385"/>
      <c r="R70" s="385"/>
      <c r="S70" s="385"/>
      <c r="T70" s="385"/>
      <c r="U70" s="385"/>
      <c r="V70" s="385"/>
      <c r="W70" s="385"/>
    </row>
    <row r="71" spans="13:23">
      <c r="M71" s="56">
        <f t="shared" si="9"/>
        <v>0</v>
      </c>
      <c r="N71" s="56" t="str">
        <f t="shared" si="10"/>
        <v/>
      </c>
      <c r="O71" s="385"/>
      <c r="P71" s="385"/>
      <c r="Q71" s="385"/>
      <c r="R71" s="385"/>
      <c r="S71" s="385"/>
      <c r="T71" s="385"/>
      <c r="U71" s="385"/>
      <c r="V71" s="385"/>
      <c r="W71" s="385"/>
    </row>
    <row r="72" spans="13:23">
      <c r="M72" s="56">
        <f t="shared" si="9"/>
        <v>0</v>
      </c>
      <c r="N72" s="56" t="str">
        <f t="shared" si="10"/>
        <v/>
      </c>
      <c r="O72" s="385"/>
      <c r="P72" s="385"/>
      <c r="Q72" s="385"/>
      <c r="R72" s="385"/>
      <c r="S72" s="385"/>
      <c r="T72" s="385"/>
      <c r="U72" s="385"/>
      <c r="V72" s="385"/>
      <c r="W72" s="385"/>
    </row>
    <row r="73" spans="13:23">
      <c r="M73" s="56">
        <f t="shared" si="9"/>
        <v>0</v>
      </c>
      <c r="N73" s="56" t="str">
        <f t="shared" si="10"/>
        <v/>
      </c>
      <c r="O73" s="385"/>
      <c r="P73" s="385"/>
      <c r="Q73" s="385"/>
      <c r="R73" s="385"/>
      <c r="S73" s="385"/>
      <c r="T73" s="385"/>
      <c r="U73" s="385"/>
      <c r="V73" s="385"/>
      <c r="W73" s="385"/>
    </row>
    <row r="74" spans="13:23">
      <c r="M74" s="56">
        <f t="shared" si="9"/>
        <v>0</v>
      </c>
      <c r="N74" s="56" t="str">
        <f t="shared" si="10"/>
        <v/>
      </c>
      <c r="O74" s="385"/>
      <c r="P74" s="385"/>
      <c r="Q74" s="385"/>
      <c r="R74" s="385"/>
      <c r="S74" s="385"/>
      <c r="T74" s="385"/>
      <c r="U74" s="385"/>
      <c r="V74" s="385"/>
      <c r="W74" s="385"/>
    </row>
    <row r="75" spans="13:23">
      <c r="M75" s="56">
        <f t="shared" si="9"/>
        <v>0</v>
      </c>
      <c r="N75" s="56" t="str">
        <f t="shared" si="10"/>
        <v/>
      </c>
      <c r="O75" s="385"/>
      <c r="P75" s="385"/>
      <c r="Q75" s="385"/>
      <c r="R75" s="385"/>
      <c r="S75" s="385"/>
      <c r="T75" s="385"/>
      <c r="U75" s="385"/>
      <c r="V75" s="385"/>
      <c r="W75" s="385"/>
    </row>
    <row r="76" spans="13:23">
      <c r="M76" s="56">
        <f t="shared" si="9"/>
        <v>0</v>
      </c>
      <c r="N76" s="56" t="str">
        <f t="shared" si="10"/>
        <v/>
      </c>
    </row>
    <row r="77" spans="13:23">
      <c r="M77" s="56">
        <f t="shared" si="9"/>
        <v>0</v>
      </c>
      <c r="N77" s="56" t="str">
        <f t="shared" si="10"/>
        <v/>
      </c>
    </row>
    <row r="78" spans="13:23">
      <c r="M78" s="56">
        <f t="shared" si="9"/>
        <v>0</v>
      </c>
      <c r="N78" s="56" t="str">
        <f t="shared" si="10"/>
        <v/>
      </c>
    </row>
    <row r="79" spans="13:23">
      <c r="M79" s="56">
        <f t="shared" si="9"/>
        <v>0</v>
      </c>
      <c r="N79" s="56" t="str">
        <f t="shared" si="10"/>
        <v/>
      </c>
    </row>
    <row r="80" spans="13:23">
      <c r="M80" s="56">
        <f t="shared" si="9"/>
        <v>0</v>
      </c>
      <c r="N80" s="56" t="str">
        <f t="shared" si="10"/>
        <v/>
      </c>
    </row>
    <row r="81" spans="12:14">
      <c r="M81" s="56">
        <f t="shared" si="9"/>
        <v>0</v>
      </c>
      <c r="N81" s="56" t="str">
        <f t="shared" si="10"/>
        <v/>
      </c>
    </row>
    <row r="82" spans="12:14">
      <c r="M82" s="56">
        <f t="shared" si="9"/>
        <v>0</v>
      </c>
      <c r="N82" s="56" t="str">
        <f t="shared" si="10"/>
        <v/>
      </c>
    </row>
    <row r="83" spans="12:14">
      <c r="M83" s="56">
        <f t="shared" si="9"/>
        <v>0</v>
      </c>
      <c r="N83" s="56" t="str">
        <f t="shared" si="10"/>
        <v/>
      </c>
    </row>
    <row r="84" spans="12:14">
      <c r="M84" s="56">
        <f t="shared" si="9"/>
        <v>0</v>
      </c>
      <c r="N84" s="56" t="str">
        <f t="shared" si="10"/>
        <v/>
      </c>
    </row>
    <row r="85" spans="12:14">
      <c r="L85" s="427"/>
      <c r="M85" s="56">
        <f t="shared" si="9"/>
        <v>0</v>
      </c>
      <c r="N85" s="56" t="str">
        <f t="shared" si="10"/>
        <v/>
      </c>
    </row>
    <row r="86" spans="12:14">
      <c r="L86" s="427"/>
      <c r="M86" s="56">
        <f t="shared" si="9"/>
        <v>0</v>
      </c>
      <c r="N86" s="56" t="str">
        <f t="shared" si="10"/>
        <v/>
      </c>
    </row>
    <row r="87" spans="12:14">
      <c r="M87" s="56">
        <f t="shared" si="9"/>
        <v>0</v>
      </c>
      <c r="N87" s="56" t="str">
        <f t="shared" si="10"/>
        <v/>
      </c>
    </row>
    <row r="88" spans="12:14">
      <c r="M88" s="56">
        <f t="shared" si="9"/>
        <v>0</v>
      </c>
      <c r="N88" s="56" t="str">
        <f t="shared" si="10"/>
        <v/>
      </c>
    </row>
    <row r="89" spans="12:14">
      <c r="M89" s="56">
        <f t="shared" si="9"/>
        <v>0</v>
      </c>
      <c r="N89" s="56" t="str">
        <f t="shared" si="10"/>
        <v/>
      </c>
    </row>
    <row r="90" spans="12:14">
      <c r="M90" s="56">
        <f t="shared" si="9"/>
        <v>0</v>
      </c>
      <c r="N90" s="56" t="str">
        <f t="shared" si="10"/>
        <v/>
      </c>
    </row>
    <row r="91" spans="12:14">
      <c r="M91" s="56">
        <f t="shared" si="9"/>
        <v>0</v>
      </c>
      <c r="N91" s="56" t="str">
        <f t="shared" si="10"/>
        <v/>
      </c>
    </row>
    <row r="92" spans="12:14">
      <c r="M92" s="56">
        <f t="shared" si="9"/>
        <v>0</v>
      </c>
      <c r="N92" s="56" t="str">
        <f t="shared" si="10"/>
        <v/>
      </c>
    </row>
    <row r="93" spans="12:14">
      <c r="M93" s="56">
        <f t="shared" si="9"/>
        <v>0</v>
      </c>
      <c r="N93" s="56" t="str">
        <f t="shared" si="10"/>
        <v/>
      </c>
    </row>
    <row r="94" spans="12:14">
      <c r="M94" s="56">
        <f t="shared" si="9"/>
        <v>0</v>
      </c>
      <c r="N94" s="56" t="str">
        <f t="shared" si="10"/>
        <v/>
      </c>
    </row>
    <row r="95" spans="12:14">
      <c r="M95" s="56">
        <f t="shared" si="9"/>
        <v>0</v>
      </c>
      <c r="N95" s="56" t="str">
        <f t="shared" si="10"/>
        <v/>
      </c>
    </row>
    <row r="96" spans="12:14">
      <c r="M96" s="56">
        <f t="shared" si="9"/>
        <v>0</v>
      </c>
      <c r="N96" s="56" t="str">
        <f t="shared" si="10"/>
        <v/>
      </c>
    </row>
    <row r="97" spans="13:14">
      <c r="M97" s="56">
        <f t="shared" si="9"/>
        <v>0</v>
      </c>
      <c r="N97" s="56" t="str">
        <f t="shared" si="10"/>
        <v/>
      </c>
    </row>
    <row r="98" spans="13:14">
      <c r="M98" s="56">
        <f t="shared" si="9"/>
        <v>0</v>
      </c>
      <c r="N98" s="56" t="str">
        <f t="shared" si="10"/>
        <v/>
      </c>
    </row>
    <row r="99" spans="13:14">
      <c r="M99" s="56">
        <f t="shared" si="9"/>
        <v>0</v>
      </c>
      <c r="N99" s="56" t="str">
        <f t="shared" si="10"/>
        <v/>
      </c>
    </row>
    <row r="100" spans="13:14">
      <c r="M100" s="56">
        <f t="shared" si="9"/>
        <v>0</v>
      </c>
      <c r="N100" s="56" t="str">
        <f t="shared" si="10"/>
        <v/>
      </c>
    </row>
    <row r="101" spans="13:14">
      <c r="M101" s="56">
        <f t="shared" si="9"/>
        <v>0</v>
      </c>
      <c r="N101" s="56" t="str">
        <f t="shared" si="10"/>
        <v/>
      </c>
    </row>
    <row r="102" spans="13:14">
      <c r="M102" s="56">
        <f t="shared" si="9"/>
        <v>0</v>
      </c>
      <c r="N102" s="56" t="str">
        <f t="shared" si="10"/>
        <v/>
      </c>
    </row>
    <row r="103" spans="13:14">
      <c r="M103" s="56">
        <f t="shared" si="9"/>
        <v>0</v>
      </c>
      <c r="N103" s="56" t="str">
        <f t="shared" si="10"/>
        <v/>
      </c>
    </row>
    <row r="104" spans="13:14">
      <c r="M104" s="56">
        <f t="shared" si="9"/>
        <v>0</v>
      </c>
      <c r="N104" s="56" t="str">
        <f t="shared" si="10"/>
        <v/>
      </c>
    </row>
    <row r="105" spans="13:14">
      <c r="M105" s="56">
        <f t="shared" si="9"/>
        <v>0</v>
      </c>
      <c r="N105" s="56" t="str">
        <f t="shared" si="10"/>
        <v/>
      </c>
    </row>
    <row r="106" spans="13:14">
      <c r="M106" s="56">
        <f t="shared" si="9"/>
        <v>0</v>
      </c>
      <c r="N106" s="56" t="str">
        <f t="shared" si="10"/>
        <v/>
      </c>
    </row>
    <row r="107" spans="13:14">
      <c r="M107" s="56">
        <f t="shared" si="9"/>
        <v>0</v>
      </c>
      <c r="N107" s="56" t="str">
        <f t="shared" si="10"/>
        <v/>
      </c>
    </row>
    <row r="108" spans="13:14">
      <c r="M108" s="56">
        <f t="shared" si="9"/>
        <v>0</v>
      </c>
      <c r="N108" s="56" t="str">
        <f t="shared" si="10"/>
        <v/>
      </c>
    </row>
    <row r="109" spans="13:14">
      <c r="M109" s="56">
        <f t="shared" si="9"/>
        <v>0</v>
      </c>
      <c r="N109" s="56" t="str">
        <f t="shared" si="10"/>
        <v/>
      </c>
    </row>
    <row r="110" spans="13:14">
      <c r="M110" s="56">
        <f t="shared" si="9"/>
        <v>0</v>
      </c>
      <c r="N110" s="56" t="str">
        <f t="shared" si="10"/>
        <v/>
      </c>
    </row>
    <row r="111" spans="13:14">
      <c r="M111" s="56">
        <f t="shared" si="9"/>
        <v>0</v>
      </c>
      <c r="N111" s="56" t="str">
        <f t="shared" si="10"/>
        <v/>
      </c>
    </row>
    <row r="112" spans="13:14">
      <c r="M112" s="56">
        <f t="shared" si="9"/>
        <v>0</v>
      </c>
      <c r="N112" s="56" t="str">
        <f t="shared" si="10"/>
        <v/>
      </c>
    </row>
    <row r="113" spans="12:14">
      <c r="M113" s="56">
        <f t="shared" si="9"/>
        <v>0</v>
      </c>
      <c r="N113" s="56" t="str">
        <f t="shared" si="10"/>
        <v/>
      </c>
    </row>
    <row r="114" spans="12:14">
      <c r="M114" s="56">
        <f t="shared" si="9"/>
        <v>0</v>
      </c>
      <c r="N114" s="56" t="str">
        <f t="shared" si="10"/>
        <v/>
      </c>
    </row>
    <row r="115" spans="12:14">
      <c r="M115" s="56">
        <f t="shared" si="9"/>
        <v>0</v>
      </c>
      <c r="N115" s="56" t="str">
        <f t="shared" si="10"/>
        <v/>
      </c>
    </row>
    <row r="116" spans="12:14">
      <c r="M116" s="56">
        <f t="shared" si="9"/>
        <v>0</v>
      </c>
      <c r="N116" s="56" t="str">
        <f t="shared" si="10"/>
        <v/>
      </c>
    </row>
    <row r="117" spans="12:14">
      <c r="M117" s="56">
        <f t="shared" si="9"/>
        <v>0</v>
      </c>
      <c r="N117" s="56" t="str">
        <f t="shared" si="10"/>
        <v/>
      </c>
    </row>
    <row r="118" spans="12:14">
      <c r="M118" s="56">
        <f t="shared" si="9"/>
        <v>0</v>
      </c>
      <c r="N118" s="56" t="str">
        <f t="shared" si="10"/>
        <v/>
      </c>
    </row>
    <row r="119" spans="12:14">
      <c r="M119" s="56">
        <f t="shared" si="9"/>
        <v>0</v>
      </c>
      <c r="N119" s="56" t="str">
        <f t="shared" si="10"/>
        <v/>
      </c>
    </row>
    <row r="120" spans="12:14">
      <c r="M120" s="56">
        <f t="shared" si="9"/>
        <v>0</v>
      </c>
      <c r="N120" s="56" t="str">
        <f t="shared" si="10"/>
        <v/>
      </c>
    </row>
    <row r="121" spans="12:14">
      <c r="M121" s="56">
        <f t="shared" si="9"/>
        <v>0</v>
      </c>
      <c r="N121" s="56" t="str">
        <f t="shared" si="10"/>
        <v/>
      </c>
    </row>
    <row r="122" spans="12:14">
      <c r="M122" s="56">
        <f t="shared" si="9"/>
        <v>0</v>
      </c>
      <c r="N122" s="56" t="str">
        <f t="shared" si="10"/>
        <v/>
      </c>
    </row>
    <row r="123" spans="12:14">
      <c r="M123" s="56">
        <f t="shared" si="9"/>
        <v>0</v>
      </c>
      <c r="N123" s="56" t="str">
        <f t="shared" si="10"/>
        <v/>
      </c>
    </row>
    <row r="124" spans="12:14">
      <c r="M124" s="56">
        <f t="shared" si="9"/>
        <v>0</v>
      </c>
      <c r="N124" s="56" t="str">
        <f t="shared" si="10"/>
        <v/>
      </c>
    </row>
    <row r="125" spans="12:14">
      <c r="M125" s="56">
        <f t="shared" si="9"/>
        <v>0</v>
      </c>
      <c r="N125" s="56" t="str">
        <f t="shared" si="10"/>
        <v/>
      </c>
    </row>
    <row r="126" spans="12:14">
      <c r="M126" s="56">
        <f t="shared" si="9"/>
        <v>0</v>
      </c>
      <c r="N126" s="56" t="str">
        <f t="shared" si="10"/>
        <v/>
      </c>
    </row>
    <row r="127" spans="12:14">
      <c r="L127" s="428"/>
      <c r="M127" s="56">
        <f t="shared" si="9"/>
        <v>0</v>
      </c>
      <c r="N127" s="56" t="str">
        <f t="shared" si="10"/>
        <v/>
      </c>
    </row>
    <row r="128" spans="12:14">
      <c r="M128" s="56">
        <f t="shared" si="9"/>
        <v>0</v>
      </c>
      <c r="N128" s="56" t="str">
        <f t="shared" si="10"/>
        <v/>
      </c>
    </row>
    <row r="129" spans="13:14">
      <c r="M129" s="56">
        <f t="shared" si="9"/>
        <v>0</v>
      </c>
      <c r="N129" s="56" t="str">
        <f t="shared" si="10"/>
        <v/>
      </c>
    </row>
    <row r="130" spans="13:14">
      <c r="M130" s="56">
        <f t="shared" si="9"/>
        <v>0</v>
      </c>
      <c r="N130" s="56" t="str">
        <f t="shared" si="10"/>
        <v/>
      </c>
    </row>
    <row r="131" spans="13:14">
      <c r="M131" s="56">
        <f t="shared" ref="M131:M194" si="11">IF(ISNUMBER(FIND("/",$B111,1)),MID($B111,1,FIND("/",$B111,1)-1),$B111)</f>
        <v>0</v>
      </c>
      <c r="N131" s="56" t="str">
        <f t="shared" ref="N131:N194" si="12">IF(ISNUMBER(FIND("/",$B111,1)),MID($B111,FIND("/",$B111,1)+1,LEN($B111)),"")</f>
        <v/>
      </c>
    </row>
    <row r="132" spans="13:14">
      <c r="M132" s="56">
        <f t="shared" si="11"/>
        <v>0</v>
      </c>
      <c r="N132" s="56" t="str">
        <f t="shared" si="12"/>
        <v/>
      </c>
    </row>
    <row r="133" spans="13:14">
      <c r="M133" s="56">
        <f t="shared" si="11"/>
        <v>0</v>
      </c>
      <c r="N133" s="56" t="str">
        <f t="shared" si="12"/>
        <v/>
      </c>
    </row>
    <row r="134" spans="13:14">
      <c r="M134" s="56">
        <f t="shared" si="11"/>
        <v>0</v>
      </c>
      <c r="N134" s="56" t="str">
        <f t="shared" si="12"/>
        <v/>
      </c>
    </row>
    <row r="135" spans="13:14">
      <c r="M135" s="56">
        <f t="shared" si="11"/>
        <v>0</v>
      </c>
      <c r="N135" s="56" t="str">
        <f t="shared" si="12"/>
        <v/>
      </c>
    </row>
    <row r="136" spans="13:14">
      <c r="M136" s="56">
        <f t="shared" si="11"/>
        <v>0</v>
      </c>
      <c r="N136" s="56" t="str">
        <f t="shared" si="12"/>
        <v/>
      </c>
    </row>
    <row r="137" spans="13:14">
      <c r="M137" s="56">
        <f t="shared" si="11"/>
        <v>0</v>
      </c>
      <c r="N137" s="56" t="str">
        <f t="shared" si="12"/>
        <v/>
      </c>
    </row>
    <row r="138" spans="13:14">
      <c r="M138" s="56">
        <f t="shared" si="11"/>
        <v>0</v>
      </c>
      <c r="N138" s="56" t="str">
        <f t="shared" si="12"/>
        <v/>
      </c>
    </row>
    <row r="139" spans="13:14">
      <c r="M139" s="56">
        <f t="shared" si="11"/>
        <v>0</v>
      </c>
      <c r="N139" s="56" t="str">
        <f t="shared" si="12"/>
        <v/>
      </c>
    </row>
    <row r="140" spans="13:14">
      <c r="M140" s="56">
        <f t="shared" si="11"/>
        <v>0</v>
      </c>
      <c r="N140" s="56" t="str">
        <f t="shared" si="12"/>
        <v/>
      </c>
    </row>
    <row r="141" spans="13:14">
      <c r="M141" s="56">
        <f t="shared" si="11"/>
        <v>0</v>
      </c>
      <c r="N141" s="56" t="str">
        <f t="shared" si="12"/>
        <v/>
      </c>
    </row>
    <row r="142" spans="13:14">
      <c r="M142" s="56">
        <f t="shared" si="11"/>
        <v>0</v>
      </c>
      <c r="N142" s="56" t="str">
        <f t="shared" si="12"/>
        <v/>
      </c>
    </row>
    <row r="143" spans="13:14">
      <c r="M143" s="56">
        <f t="shared" si="11"/>
        <v>0</v>
      </c>
      <c r="N143" s="56" t="str">
        <f t="shared" si="12"/>
        <v/>
      </c>
    </row>
    <row r="144" spans="13:14">
      <c r="M144" s="56">
        <f t="shared" si="11"/>
        <v>0</v>
      </c>
      <c r="N144" s="56" t="str">
        <f t="shared" si="12"/>
        <v/>
      </c>
    </row>
    <row r="145" spans="13:14">
      <c r="M145" s="56">
        <f t="shared" si="11"/>
        <v>0</v>
      </c>
      <c r="N145" s="56" t="str">
        <f t="shared" si="12"/>
        <v/>
      </c>
    </row>
    <row r="146" spans="13:14">
      <c r="M146" s="56">
        <f t="shared" si="11"/>
        <v>0</v>
      </c>
      <c r="N146" s="56" t="str">
        <f t="shared" si="12"/>
        <v/>
      </c>
    </row>
    <row r="147" spans="13:14">
      <c r="M147" s="56">
        <f t="shared" si="11"/>
        <v>0</v>
      </c>
      <c r="N147" s="56" t="str">
        <f t="shared" si="12"/>
        <v/>
      </c>
    </row>
    <row r="148" spans="13:14">
      <c r="M148" s="56">
        <f t="shared" si="11"/>
        <v>0</v>
      </c>
      <c r="N148" s="56" t="str">
        <f t="shared" si="12"/>
        <v/>
      </c>
    </row>
    <row r="149" spans="13:14">
      <c r="M149" s="56">
        <f t="shared" si="11"/>
        <v>0</v>
      </c>
      <c r="N149" s="56" t="str">
        <f t="shared" si="12"/>
        <v/>
      </c>
    </row>
    <row r="150" spans="13:14">
      <c r="M150" s="56">
        <f t="shared" si="11"/>
        <v>0</v>
      </c>
      <c r="N150" s="56" t="str">
        <f t="shared" si="12"/>
        <v/>
      </c>
    </row>
    <row r="151" spans="13:14">
      <c r="M151" s="56">
        <f t="shared" si="11"/>
        <v>0</v>
      </c>
      <c r="N151" s="56" t="str">
        <f t="shared" si="12"/>
        <v/>
      </c>
    </row>
    <row r="152" spans="13:14">
      <c r="M152" s="56">
        <f t="shared" si="11"/>
        <v>0</v>
      </c>
      <c r="N152" s="56" t="str">
        <f t="shared" si="12"/>
        <v/>
      </c>
    </row>
    <row r="153" spans="13:14">
      <c r="M153" s="56">
        <f t="shared" si="11"/>
        <v>0</v>
      </c>
      <c r="N153" s="56" t="str">
        <f t="shared" si="12"/>
        <v/>
      </c>
    </row>
    <row r="154" spans="13:14">
      <c r="M154" s="56">
        <f t="shared" si="11"/>
        <v>0</v>
      </c>
      <c r="N154" s="56" t="str">
        <f t="shared" si="12"/>
        <v/>
      </c>
    </row>
    <row r="155" spans="13:14">
      <c r="M155" s="56">
        <f t="shared" si="11"/>
        <v>0</v>
      </c>
      <c r="N155" s="56" t="str">
        <f t="shared" si="12"/>
        <v/>
      </c>
    </row>
    <row r="156" spans="13:14">
      <c r="M156" s="56">
        <f t="shared" si="11"/>
        <v>0</v>
      </c>
      <c r="N156" s="56" t="str">
        <f t="shared" si="12"/>
        <v/>
      </c>
    </row>
    <row r="157" spans="13:14">
      <c r="M157" s="56">
        <f t="shared" si="11"/>
        <v>0</v>
      </c>
      <c r="N157" s="56" t="str">
        <f t="shared" si="12"/>
        <v/>
      </c>
    </row>
    <row r="158" spans="13:14">
      <c r="M158" s="56">
        <f t="shared" si="11"/>
        <v>0</v>
      </c>
      <c r="N158" s="56" t="str">
        <f t="shared" si="12"/>
        <v/>
      </c>
    </row>
    <row r="159" spans="13:14">
      <c r="M159" s="56">
        <f t="shared" si="11"/>
        <v>0</v>
      </c>
      <c r="N159" s="56" t="str">
        <f t="shared" si="12"/>
        <v/>
      </c>
    </row>
    <row r="160" spans="13:14">
      <c r="M160" s="56">
        <f t="shared" si="11"/>
        <v>0</v>
      </c>
      <c r="N160" s="56" t="str">
        <f t="shared" si="12"/>
        <v/>
      </c>
    </row>
    <row r="161" spans="13:14">
      <c r="M161" s="56">
        <f t="shared" si="11"/>
        <v>0</v>
      </c>
      <c r="N161" s="56" t="str">
        <f t="shared" si="12"/>
        <v/>
      </c>
    </row>
    <row r="162" spans="13:14">
      <c r="M162" s="56">
        <f t="shared" si="11"/>
        <v>0</v>
      </c>
      <c r="N162" s="56" t="str">
        <f t="shared" si="12"/>
        <v/>
      </c>
    </row>
    <row r="163" spans="13:14">
      <c r="M163" s="56">
        <f t="shared" si="11"/>
        <v>0</v>
      </c>
      <c r="N163" s="56" t="str">
        <f t="shared" si="12"/>
        <v/>
      </c>
    </row>
    <row r="164" spans="13:14">
      <c r="M164" s="56">
        <f t="shared" si="11"/>
        <v>0</v>
      </c>
      <c r="N164" s="56" t="str">
        <f t="shared" si="12"/>
        <v/>
      </c>
    </row>
    <row r="165" spans="13:14">
      <c r="M165" s="56">
        <f t="shared" si="11"/>
        <v>0</v>
      </c>
      <c r="N165" s="56" t="str">
        <f t="shared" si="12"/>
        <v/>
      </c>
    </row>
    <row r="166" spans="13:14">
      <c r="M166" s="56">
        <f t="shared" si="11"/>
        <v>0</v>
      </c>
      <c r="N166" s="56" t="str">
        <f t="shared" si="12"/>
        <v/>
      </c>
    </row>
    <row r="167" spans="13:14">
      <c r="M167" s="56">
        <f t="shared" si="11"/>
        <v>0</v>
      </c>
      <c r="N167" s="56" t="str">
        <f t="shared" si="12"/>
        <v/>
      </c>
    </row>
    <row r="168" spans="13:14">
      <c r="M168" s="56">
        <f t="shared" si="11"/>
        <v>0</v>
      </c>
      <c r="N168" s="56" t="str">
        <f t="shared" si="12"/>
        <v/>
      </c>
    </row>
    <row r="169" spans="13:14">
      <c r="M169" s="56">
        <f t="shared" si="11"/>
        <v>0</v>
      </c>
      <c r="N169" s="56" t="str">
        <f t="shared" si="12"/>
        <v/>
      </c>
    </row>
    <row r="170" spans="13:14">
      <c r="M170" s="56">
        <f t="shared" si="11"/>
        <v>0</v>
      </c>
      <c r="N170" s="56" t="str">
        <f t="shared" si="12"/>
        <v/>
      </c>
    </row>
    <row r="171" spans="13:14">
      <c r="M171" s="56">
        <f t="shared" si="11"/>
        <v>0</v>
      </c>
      <c r="N171" s="56" t="str">
        <f t="shared" si="12"/>
        <v/>
      </c>
    </row>
    <row r="172" spans="13:14">
      <c r="M172" s="56">
        <f t="shared" si="11"/>
        <v>0</v>
      </c>
      <c r="N172" s="56" t="str">
        <f t="shared" si="12"/>
        <v/>
      </c>
    </row>
    <row r="173" spans="13:14">
      <c r="M173" s="56">
        <f t="shared" si="11"/>
        <v>0</v>
      </c>
      <c r="N173" s="56" t="str">
        <f t="shared" si="12"/>
        <v/>
      </c>
    </row>
    <row r="174" spans="13:14">
      <c r="M174" s="56">
        <f t="shared" si="11"/>
        <v>0</v>
      </c>
      <c r="N174" s="56" t="str">
        <f t="shared" si="12"/>
        <v/>
      </c>
    </row>
    <row r="175" spans="13:14">
      <c r="M175" s="56">
        <f t="shared" si="11"/>
        <v>0</v>
      </c>
      <c r="N175" s="56" t="str">
        <f t="shared" si="12"/>
        <v/>
      </c>
    </row>
    <row r="176" spans="13:14">
      <c r="M176" s="56">
        <f t="shared" si="11"/>
        <v>0</v>
      </c>
      <c r="N176" s="56" t="str">
        <f t="shared" si="12"/>
        <v/>
      </c>
    </row>
    <row r="177" spans="13:14">
      <c r="M177" s="56">
        <f t="shared" si="11"/>
        <v>0</v>
      </c>
      <c r="N177" s="56" t="str">
        <f t="shared" si="12"/>
        <v/>
      </c>
    </row>
    <row r="178" spans="13:14">
      <c r="M178" s="56">
        <f t="shared" si="11"/>
        <v>0</v>
      </c>
      <c r="N178" s="56" t="str">
        <f t="shared" si="12"/>
        <v/>
      </c>
    </row>
    <row r="179" spans="13:14">
      <c r="M179" s="56">
        <f t="shared" si="11"/>
        <v>0</v>
      </c>
      <c r="N179" s="56" t="str">
        <f t="shared" si="12"/>
        <v/>
      </c>
    </row>
    <row r="180" spans="13:14">
      <c r="M180" s="56">
        <f t="shared" si="11"/>
        <v>0</v>
      </c>
      <c r="N180" s="56" t="str">
        <f t="shared" si="12"/>
        <v/>
      </c>
    </row>
    <row r="181" spans="13:14">
      <c r="M181" s="56">
        <f t="shared" si="11"/>
        <v>0</v>
      </c>
      <c r="N181" s="56" t="str">
        <f t="shared" si="12"/>
        <v/>
      </c>
    </row>
    <row r="182" spans="13:14">
      <c r="M182" s="56">
        <f t="shared" si="11"/>
        <v>0</v>
      </c>
      <c r="N182" s="56" t="str">
        <f t="shared" si="12"/>
        <v/>
      </c>
    </row>
    <row r="183" spans="13:14">
      <c r="M183" s="56">
        <f t="shared" si="11"/>
        <v>0</v>
      </c>
      <c r="N183" s="56" t="str">
        <f t="shared" si="12"/>
        <v/>
      </c>
    </row>
    <row r="184" spans="13:14">
      <c r="M184" s="56">
        <f t="shared" si="11"/>
        <v>0</v>
      </c>
      <c r="N184" s="56" t="str">
        <f t="shared" si="12"/>
        <v/>
      </c>
    </row>
    <row r="185" spans="13:14">
      <c r="M185" s="56">
        <f t="shared" si="11"/>
        <v>0</v>
      </c>
      <c r="N185" s="56" t="str">
        <f t="shared" si="12"/>
        <v/>
      </c>
    </row>
    <row r="186" spans="13:14">
      <c r="M186" s="56">
        <f t="shared" si="11"/>
        <v>0</v>
      </c>
      <c r="N186" s="56" t="str">
        <f t="shared" si="12"/>
        <v/>
      </c>
    </row>
    <row r="187" spans="13:14">
      <c r="M187" s="56">
        <f t="shared" si="11"/>
        <v>0</v>
      </c>
      <c r="N187" s="56" t="str">
        <f t="shared" si="12"/>
        <v/>
      </c>
    </row>
    <row r="188" spans="13:14">
      <c r="M188" s="56">
        <f t="shared" si="11"/>
        <v>0</v>
      </c>
      <c r="N188" s="56" t="str">
        <f t="shared" si="12"/>
        <v/>
      </c>
    </row>
    <row r="189" spans="13:14">
      <c r="M189" s="56">
        <f t="shared" si="11"/>
        <v>0</v>
      </c>
      <c r="N189" s="56" t="str">
        <f t="shared" si="12"/>
        <v/>
      </c>
    </row>
    <row r="190" spans="13:14">
      <c r="M190" s="56">
        <f t="shared" si="11"/>
        <v>0</v>
      </c>
      <c r="N190" s="56" t="str">
        <f t="shared" si="12"/>
        <v/>
      </c>
    </row>
    <row r="191" spans="13:14">
      <c r="M191" s="56">
        <f t="shared" si="11"/>
        <v>0</v>
      </c>
      <c r="N191" s="56" t="str">
        <f t="shared" si="12"/>
        <v/>
      </c>
    </row>
    <row r="192" spans="13:14">
      <c r="M192" s="56">
        <f t="shared" si="11"/>
        <v>0</v>
      </c>
      <c r="N192" s="56" t="str">
        <f t="shared" si="12"/>
        <v/>
      </c>
    </row>
    <row r="193" spans="12:14">
      <c r="M193" s="56">
        <f t="shared" si="11"/>
        <v>0</v>
      </c>
      <c r="N193" s="56" t="str">
        <f t="shared" si="12"/>
        <v/>
      </c>
    </row>
    <row r="194" spans="12:14">
      <c r="M194" s="56">
        <f t="shared" si="11"/>
        <v>0</v>
      </c>
      <c r="N194" s="56" t="str">
        <f t="shared" si="12"/>
        <v/>
      </c>
    </row>
    <row r="195" spans="12:14">
      <c r="M195" s="56">
        <f t="shared" ref="M195:M258" si="13">IF(ISNUMBER(FIND("/",$B175,1)),MID($B175,1,FIND("/",$B175,1)-1),$B175)</f>
        <v>0</v>
      </c>
      <c r="N195" s="56" t="str">
        <f t="shared" ref="N195:N258" si="14">IF(ISNUMBER(FIND("/",$B175,1)),MID($B175,FIND("/",$B175,1)+1,LEN($B175)),"")</f>
        <v/>
      </c>
    </row>
    <row r="196" spans="12:14">
      <c r="M196" s="56">
        <f t="shared" si="13"/>
        <v>0</v>
      </c>
      <c r="N196" s="56" t="str">
        <f t="shared" si="14"/>
        <v/>
      </c>
    </row>
    <row r="197" spans="12:14">
      <c r="M197" s="56">
        <f t="shared" si="13"/>
        <v>0</v>
      </c>
      <c r="N197" s="56" t="str">
        <f t="shared" si="14"/>
        <v/>
      </c>
    </row>
    <row r="198" spans="12:14">
      <c r="M198" s="56">
        <f t="shared" si="13"/>
        <v>0</v>
      </c>
      <c r="N198" s="56" t="str">
        <f t="shared" si="14"/>
        <v/>
      </c>
    </row>
    <row r="199" spans="12:14">
      <c r="M199" s="56">
        <f t="shared" si="13"/>
        <v>0</v>
      </c>
      <c r="N199" s="56" t="str">
        <f t="shared" si="14"/>
        <v/>
      </c>
    </row>
    <row r="200" spans="12:14">
      <c r="M200" s="56">
        <f t="shared" si="13"/>
        <v>0</v>
      </c>
      <c r="N200" s="56" t="str">
        <f t="shared" si="14"/>
        <v/>
      </c>
    </row>
    <row r="201" spans="12:14">
      <c r="M201" s="56">
        <f t="shared" si="13"/>
        <v>0</v>
      </c>
      <c r="N201" s="56" t="str">
        <f t="shared" si="14"/>
        <v/>
      </c>
    </row>
    <row r="202" spans="12:14">
      <c r="M202" s="56">
        <f t="shared" si="13"/>
        <v>0</v>
      </c>
      <c r="N202" s="56" t="str">
        <f t="shared" si="14"/>
        <v/>
      </c>
    </row>
    <row r="203" spans="12:14">
      <c r="M203" s="56">
        <f t="shared" si="13"/>
        <v>0</v>
      </c>
      <c r="N203" s="56" t="str">
        <f t="shared" si="14"/>
        <v/>
      </c>
    </row>
    <row r="204" spans="12:14">
      <c r="M204" s="56">
        <f t="shared" si="13"/>
        <v>0</v>
      </c>
      <c r="N204" s="56" t="str">
        <f t="shared" si="14"/>
        <v/>
      </c>
    </row>
    <row r="205" spans="12:14">
      <c r="M205" s="56">
        <f t="shared" si="13"/>
        <v>0</v>
      </c>
      <c r="N205" s="56" t="str">
        <f t="shared" si="14"/>
        <v/>
      </c>
    </row>
    <row r="206" spans="12:14">
      <c r="M206" s="56">
        <f t="shared" si="13"/>
        <v>0</v>
      </c>
      <c r="N206" s="56" t="str">
        <f t="shared" si="14"/>
        <v/>
      </c>
    </row>
    <row r="207" spans="12:14">
      <c r="M207" s="56">
        <f t="shared" si="13"/>
        <v>0</v>
      </c>
      <c r="N207" s="56" t="str">
        <f t="shared" si="14"/>
        <v/>
      </c>
    </row>
    <row r="208" spans="12:14">
      <c r="L208" s="53"/>
      <c r="M208" s="56">
        <f t="shared" si="13"/>
        <v>0</v>
      </c>
      <c r="N208" s="56" t="str">
        <f t="shared" si="14"/>
        <v/>
      </c>
    </row>
    <row r="209" spans="12:14">
      <c r="L209" s="53"/>
      <c r="M209" s="56">
        <f t="shared" si="13"/>
        <v>0</v>
      </c>
      <c r="N209" s="56" t="str">
        <f t="shared" si="14"/>
        <v/>
      </c>
    </row>
    <row r="210" spans="12:14">
      <c r="L210" s="53"/>
      <c r="M210" s="56">
        <f t="shared" si="13"/>
        <v>0</v>
      </c>
      <c r="N210" s="56" t="str">
        <f t="shared" si="14"/>
        <v/>
      </c>
    </row>
    <row r="211" spans="12:14">
      <c r="L211" s="53"/>
      <c r="M211" s="56">
        <f t="shared" si="13"/>
        <v>0</v>
      </c>
      <c r="N211" s="56" t="str">
        <f t="shared" si="14"/>
        <v/>
      </c>
    </row>
    <row r="212" spans="12:14">
      <c r="L212" s="53"/>
      <c r="M212" s="56">
        <f t="shared" si="13"/>
        <v>0</v>
      </c>
      <c r="N212" s="56" t="str">
        <f t="shared" si="14"/>
        <v/>
      </c>
    </row>
    <row r="213" spans="12:14">
      <c r="L213" s="53"/>
      <c r="M213" s="56">
        <f t="shared" si="13"/>
        <v>0</v>
      </c>
      <c r="N213" s="56" t="str">
        <f t="shared" si="14"/>
        <v/>
      </c>
    </row>
    <row r="214" spans="12:14">
      <c r="L214" s="53"/>
      <c r="M214" s="56">
        <f t="shared" si="13"/>
        <v>0</v>
      </c>
      <c r="N214" s="56" t="str">
        <f t="shared" si="14"/>
        <v/>
      </c>
    </row>
    <row r="215" spans="12:14">
      <c r="L215" s="53"/>
      <c r="M215" s="56">
        <f t="shared" si="13"/>
        <v>0</v>
      </c>
      <c r="N215" s="56" t="str">
        <f t="shared" si="14"/>
        <v/>
      </c>
    </row>
    <row r="216" spans="12:14">
      <c r="L216" s="53"/>
      <c r="M216" s="56">
        <f t="shared" si="13"/>
        <v>0</v>
      </c>
      <c r="N216" s="56" t="str">
        <f t="shared" si="14"/>
        <v/>
      </c>
    </row>
    <row r="217" spans="12:14">
      <c r="L217" s="53"/>
      <c r="M217" s="56">
        <f t="shared" si="13"/>
        <v>0</v>
      </c>
      <c r="N217" s="56" t="str">
        <f t="shared" si="14"/>
        <v/>
      </c>
    </row>
    <row r="218" spans="12:14">
      <c r="L218" s="53"/>
      <c r="M218" s="56">
        <f t="shared" si="13"/>
        <v>0</v>
      </c>
      <c r="N218" s="56" t="str">
        <f t="shared" si="14"/>
        <v/>
      </c>
    </row>
    <row r="219" spans="12:14">
      <c r="L219" s="53"/>
      <c r="M219" s="56">
        <f t="shared" si="13"/>
        <v>0</v>
      </c>
      <c r="N219" s="56" t="str">
        <f t="shared" si="14"/>
        <v/>
      </c>
    </row>
    <row r="220" spans="12:14">
      <c r="L220" s="53"/>
      <c r="M220" s="56">
        <f t="shared" si="13"/>
        <v>0</v>
      </c>
      <c r="N220" s="56" t="str">
        <f t="shared" si="14"/>
        <v/>
      </c>
    </row>
    <row r="221" spans="12:14">
      <c r="L221" s="53"/>
      <c r="M221" s="56">
        <f t="shared" si="13"/>
        <v>0</v>
      </c>
      <c r="N221" s="56" t="str">
        <f t="shared" si="14"/>
        <v/>
      </c>
    </row>
    <row r="222" spans="12:14">
      <c r="L222" s="53"/>
      <c r="M222" s="56">
        <f t="shared" si="13"/>
        <v>0</v>
      </c>
      <c r="N222" s="56" t="str">
        <f t="shared" si="14"/>
        <v/>
      </c>
    </row>
    <row r="223" spans="12:14">
      <c r="L223" s="53"/>
      <c r="M223" s="56">
        <f t="shared" si="13"/>
        <v>0</v>
      </c>
      <c r="N223" s="56" t="str">
        <f t="shared" si="14"/>
        <v/>
      </c>
    </row>
    <row r="224" spans="12:14">
      <c r="L224" s="53"/>
      <c r="M224" s="56">
        <f t="shared" si="13"/>
        <v>0</v>
      </c>
      <c r="N224" s="56" t="str">
        <f t="shared" si="14"/>
        <v/>
      </c>
    </row>
    <row r="225" spans="12:14">
      <c r="L225" s="53"/>
      <c r="M225" s="56">
        <f t="shared" si="13"/>
        <v>0</v>
      </c>
      <c r="N225" s="56" t="str">
        <f t="shared" si="14"/>
        <v/>
      </c>
    </row>
    <row r="226" spans="12:14">
      <c r="L226" s="53"/>
      <c r="M226" s="56">
        <f t="shared" si="13"/>
        <v>0</v>
      </c>
      <c r="N226" s="56" t="str">
        <f t="shared" si="14"/>
        <v/>
      </c>
    </row>
    <row r="227" spans="12:14">
      <c r="L227" s="53"/>
      <c r="M227" s="56">
        <f t="shared" si="13"/>
        <v>0</v>
      </c>
      <c r="N227" s="56" t="str">
        <f t="shared" si="14"/>
        <v/>
      </c>
    </row>
    <row r="228" spans="12:14">
      <c r="L228" s="53"/>
      <c r="M228" s="56">
        <f t="shared" si="13"/>
        <v>0</v>
      </c>
      <c r="N228" s="56" t="str">
        <f t="shared" si="14"/>
        <v/>
      </c>
    </row>
    <row r="229" spans="12:14">
      <c r="L229" s="386"/>
      <c r="M229" s="56">
        <f t="shared" si="13"/>
        <v>0</v>
      </c>
      <c r="N229" s="56" t="str">
        <f t="shared" si="14"/>
        <v/>
      </c>
    </row>
    <row r="230" spans="12:14">
      <c r="L230" s="386"/>
      <c r="M230" s="56">
        <f t="shared" si="13"/>
        <v>0</v>
      </c>
      <c r="N230" s="56" t="str">
        <f t="shared" si="14"/>
        <v/>
      </c>
    </row>
    <row r="231" spans="12:14">
      <c r="L231" s="386"/>
      <c r="M231" s="56">
        <f t="shared" si="13"/>
        <v>0</v>
      </c>
      <c r="N231" s="56" t="str">
        <f t="shared" si="14"/>
        <v/>
      </c>
    </row>
    <row r="232" spans="12:14">
      <c r="L232" s="386"/>
      <c r="M232" s="56">
        <f t="shared" si="13"/>
        <v>0</v>
      </c>
      <c r="N232" s="56" t="str">
        <f t="shared" si="14"/>
        <v/>
      </c>
    </row>
    <row r="233" spans="12:14">
      <c r="L233" s="386"/>
      <c r="M233" s="56">
        <f t="shared" si="13"/>
        <v>0</v>
      </c>
      <c r="N233" s="56" t="str">
        <f t="shared" si="14"/>
        <v/>
      </c>
    </row>
    <row r="234" spans="12:14">
      <c r="L234" s="386"/>
      <c r="M234" s="56">
        <f t="shared" si="13"/>
        <v>0</v>
      </c>
      <c r="N234" s="56" t="str">
        <f t="shared" si="14"/>
        <v/>
      </c>
    </row>
    <row r="235" spans="12:14">
      <c r="L235" s="386"/>
      <c r="M235" s="56">
        <f t="shared" si="13"/>
        <v>0</v>
      </c>
      <c r="N235" s="56" t="str">
        <f t="shared" si="14"/>
        <v/>
      </c>
    </row>
    <row r="236" spans="12:14">
      <c r="L236" s="386"/>
      <c r="M236" s="56">
        <f t="shared" si="13"/>
        <v>0</v>
      </c>
      <c r="N236" s="56" t="str">
        <f t="shared" si="14"/>
        <v/>
      </c>
    </row>
    <row r="237" spans="12:14">
      <c r="L237" s="386"/>
      <c r="M237" s="56">
        <f t="shared" si="13"/>
        <v>0</v>
      </c>
      <c r="N237" s="56" t="str">
        <f t="shared" si="14"/>
        <v/>
      </c>
    </row>
    <row r="238" spans="12:14">
      <c r="L238" s="386"/>
      <c r="M238" s="56">
        <f t="shared" si="13"/>
        <v>0</v>
      </c>
      <c r="N238" s="56" t="str">
        <f t="shared" si="14"/>
        <v/>
      </c>
    </row>
    <row r="239" spans="12:14">
      <c r="L239" s="386"/>
      <c r="M239" s="56">
        <f t="shared" si="13"/>
        <v>0</v>
      </c>
      <c r="N239" s="56" t="str">
        <f t="shared" si="14"/>
        <v/>
      </c>
    </row>
    <row r="240" spans="12:14">
      <c r="L240" s="386"/>
      <c r="M240" s="56">
        <f t="shared" si="13"/>
        <v>0</v>
      </c>
      <c r="N240" s="56" t="str">
        <f t="shared" si="14"/>
        <v/>
      </c>
    </row>
    <row r="241" spans="12:14">
      <c r="L241" s="386"/>
      <c r="M241" s="56">
        <f t="shared" si="13"/>
        <v>0</v>
      </c>
      <c r="N241" s="56" t="str">
        <f t="shared" si="14"/>
        <v/>
      </c>
    </row>
    <row r="242" spans="12:14">
      <c r="L242" s="386"/>
      <c r="M242" s="56">
        <f t="shared" si="13"/>
        <v>0</v>
      </c>
      <c r="N242" s="56" t="str">
        <f t="shared" si="14"/>
        <v/>
      </c>
    </row>
    <row r="243" spans="12:14">
      <c r="L243" s="386"/>
      <c r="M243" s="56">
        <f t="shared" si="13"/>
        <v>0</v>
      </c>
      <c r="N243" s="56" t="str">
        <f t="shared" si="14"/>
        <v/>
      </c>
    </row>
    <row r="244" spans="12:14">
      <c r="L244" s="386"/>
      <c r="M244" s="56">
        <f t="shared" si="13"/>
        <v>0</v>
      </c>
      <c r="N244" s="56" t="str">
        <f t="shared" si="14"/>
        <v/>
      </c>
    </row>
    <row r="245" spans="12:14">
      <c r="L245" s="386"/>
      <c r="M245" s="56">
        <f t="shared" si="13"/>
        <v>0</v>
      </c>
      <c r="N245" s="56" t="str">
        <f t="shared" si="14"/>
        <v/>
      </c>
    </row>
    <row r="246" spans="12:14">
      <c r="L246" s="386"/>
      <c r="M246" s="56">
        <f t="shared" si="13"/>
        <v>0</v>
      </c>
      <c r="N246" s="56" t="str">
        <f t="shared" si="14"/>
        <v/>
      </c>
    </row>
    <row r="247" spans="12:14">
      <c r="L247" s="386"/>
      <c r="M247" s="56">
        <f t="shared" si="13"/>
        <v>0</v>
      </c>
      <c r="N247" s="56" t="str">
        <f t="shared" si="14"/>
        <v/>
      </c>
    </row>
    <row r="248" spans="12:14">
      <c r="L248" s="386"/>
      <c r="M248" s="56">
        <f t="shared" si="13"/>
        <v>0</v>
      </c>
      <c r="N248" s="56" t="str">
        <f t="shared" si="14"/>
        <v/>
      </c>
    </row>
    <row r="249" spans="12:14">
      <c r="L249" s="386"/>
      <c r="M249" s="56">
        <f t="shared" si="13"/>
        <v>0</v>
      </c>
      <c r="N249" s="56" t="str">
        <f t="shared" si="14"/>
        <v/>
      </c>
    </row>
    <row r="250" spans="12:14">
      <c r="L250" s="386"/>
      <c r="M250" s="56">
        <f t="shared" si="13"/>
        <v>0</v>
      </c>
      <c r="N250" s="56" t="str">
        <f t="shared" si="14"/>
        <v/>
      </c>
    </row>
    <row r="251" spans="12:14">
      <c r="L251" s="53"/>
      <c r="M251" s="56">
        <f t="shared" si="13"/>
        <v>0</v>
      </c>
      <c r="N251" s="56" t="str">
        <f t="shared" si="14"/>
        <v/>
      </c>
    </row>
    <row r="252" spans="12:14">
      <c r="L252" s="53"/>
      <c r="M252" s="56">
        <f t="shared" si="13"/>
        <v>0</v>
      </c>
      <c r="N252" s="56" t="str">
        <f t="shared" si="14"/>
        <v/>
      </c>
    </row>
    <row r="253" spans="12:14">
      <c r="L253" s="53"/>
      <c r="M253" s="56">
        <f t="shared" si="13"/>
        <v>0</v>
      </c>
      <c r="N253" s="56" t="str">
        <f t="shared" si="14"/>
        <v/>
      </c>
    </row>
    <row r="254" spans="12:14">
      <c r="L254" s="53"/>
      <c r="M254" s="56">
        <f t="shared" si="13"/>
        <v>0</v>
      </c>
      <c r="N254" s="56" t="str">
        <f t="shared" si="14"/>
        <v/>
      </c>
    </row>
    <row r="255" spans="12:14">
      <c r="L255" s="53"/>
      <c r="M255" s="56">
        <f t="shared" si="13"/>
        <v>0</v>
      </c>
      <c r="N255" s="56" t="str">
        <f t="shared" si="14"/>
        <v/>
      </c>
    </row>
    <row r="256" spans="12:14">
      <c r="L256" s="53"/>
      <c r="M256" s="56">
        <f t="shared" si="13"/>
        <v>0</v>
      </c>
      <c r="N256" s="56" t="str">
        <f t="shared" si="14"/>
        <v/>
      </c>
    </row>
    <row r="257" spans="12:14">
      <c r="L257" s="53"/>
      <c r="M257" s="56">
        <f t="shared" si="13"/>
        <v>0</v>
      </c>
      <c r="N257" s="56" t="str">
        <f t="shared" si="14"/>
        <v/>
      </c>
    </row>
    <row r="258" spans="12:14">
      <c r="M258" s="56">
        <f t="shared" si="13"/>
        <v>0</v>
      </c>
      <c r="N258" s="56" t="str">
        <f t="shared" si="14"/>
        <v/>
      </c>
    </row>
    <row r="259" spans="12:14">
      <c r="M259" s="56">
        <f t="shared" ref="M259:M322" si="15">IF(ISNUMBER(FIND("/",$B239,1)),MID($B239,1,FIND("/",$B239,1)-1),$B239)</f>
        <v>0</v>
      </c>
      <c r="N259" s="56" t="str">
        <f t="shared" ref="N259:N322" si="16">IF(ISNUMBER(FIND("/",$B239,1)),MID($B239,FIND("/",$B239,1)+1,LEN($B239)),"")</f>
        <v/>
      </c>
    </row>
    <row r="260" spans="12:14">
      <c r="M260" s="56">
        <f t="shared" si="15"/>
        <v>0</v>
      </c>
      <c r="N260" s="56" t="str">
        <f t="shared" si="16"/>
        <v/>
      </c>
    </row>
    <row r="261" spans="12:14">
      <c r="M261" s="56">
        <f t="shared" si="15"/>
        <v>0</v>
      </c>
      <c r="N261" s="56" t="str">
        <f t="shared" si="16"/>
        <v/>
      </c>
    </row>
    <row r="262" spans="12:14">
      <c r="M262" s="56">
        <f t="shared" si="15"/>
        <v>0</v>
      </c>
      <c r="N262" s="56" t="str">
        <f t="shared" si="16"/>
        <v/>
      </c>
    </row>
    <row r="263" spans="12:14">
      <c r="M263" s="56">
        <f t="shared" si="15"/>
        <v>0</v>
      </c>
      <c r="N263" s="56" t="str">
        <f t="shared" si="16"/>
        <v/>
      </c>
    </row>
    <row r="264" spans="12:14">
      <c r="M264" s="56">
        <f t="shared" si="15"/>
        <v>0</v>
      </c>
      <c r="N264" s="56" t="str">
        <f t="shared" si="16"/>
        <v/>
      </c>
    </row>
    <row r="265" spans="12:14">
      <c r="M265" s="56">
        <f t="shared" si="15"/>
        <v>0</v>
      </c>
      <c r="N265" s="56" t="str">
        <f t="shared" si="16"/>
        <v/>
      </c>
    </row>
    <row r="266" spans="12:14">
      <c r="M266" s="56">
        <f t="shared" si="15"/>
        <v>0</v>
      </c>
      <c r="N266" s="56" t="str">
        <f t="shared" si="16"/>
        <v/>
      </c>
    </row>
    <row r="267" spans="12:14">
      <c r="M267" s="56">
        <f t="shared" si="15"/>
        <v>0</v>
      </c>
      <c r="N267" s="56" t="str">
        <f t="shared" si="16"/>
        <v/>
      </c>
    </row>
    <row r="268" spans="12:14">
      <c r="M268" s="56">
        <f t="shared" si="15"/>
        <v>0</v>
      </c>
      <c r="N268" s="56" t="str">
        <f t="shared" si="16"/>
        <v/>
      </c>
    </row>
    <row r="269" spans="12:14">
      <c r="M269" s="56">
        <f t="shared" si="15"/>
        <v>0</v>
      </c>
      <c r="N269" s="56" t="str">
        <f t="shared" si="16"/>
        <v/>
      </c>
    </row>
    <row r="270" spans="12:14">
      <c r="M270" s="56">
        <f t="shared" si="15"/>
        <v>0</v>
      </c>
      <c r="N270" s="56" t="str">
        <f t="shared" si="16"/>
        <v/>
      </c>
    </row>
    <row r="271" spans="12:14">
      <c r="M271" s="56">
        <f t="shared" si="15"/>
        <v>0</v>
      </c>
      <c r="N271" s="56" t="str">
        <f t="shared" si="16"/>
        <v/>
      </c>
    </row>
    <row r="272" spans="12:14">
      <c r="M272" s="56">
        <f t="shared" si="15"/>
        <v>0</v>
      </c>
      <c r="N272" s="56" t="str">
        <f t="shared" si="16"/>
        <v/>
      </c>
    </row>
    <row r="273" spans="13:14">
      <c r="M273" s="56">
        <f t="shared" si="15"/>
        <v>0</v>
      </c>
      <c r="N273" s="56" t="str">
        <f t="shared" si="16"/>
        <v/>
      </c>
    </row>
    <row r="274" spans="13:14">
      <c r="M274" s="56">
        <f t="shared" si="15"/>
        <v>0</v>
      </c>
      <c r="N274" s="56" t="str">
        <f t="shared" si="16"/>
        <v/>
      </c>
    </row>
    <row r="275" spans="13:14">
      <c r="M275" s="56">
        <f t="shared" si="15"/>
        <v>0</v>
      </c>
      <c r="N275" s="56" t="str">
        <f t="shared" si="16"/>
        <v/>
      </c>
    </row>
    <row r="276" spans="13:14">
      <c r="M276" s="56">
        <f t="shared" si="15"/>
        <v>0</v>
      </c>
      <c r="N276" s="56" t="str">
        <f t="shared" si="16"/>
        <v/>
      </c>
    </row>
    <row r="277" spans="13:14">
      <c r="M277" s="56">
        <f t="shared" si="15"/>
        <v>0</v>
      </c>
      <c r="N277" s="56" t="str">
        <f t="shared" si="16"/>
        <v/>
      </c>
    </row>
    <row r="278" spans="13:14">
      <c r="M278" s="56">
        <f t="shared" si="15"/>
        <v>0</v>
      </c>
      <c r="N278" s="56" t="str">
        <f t="shared" si="16"/>
        <v/>
      </c>
    </row>
    <row r="279" spans="13:14">
      <c r="M279" s="56">
        <f t="shared" si="15"/>
        <v>0</v>
      </c>
      <c r="N279" s="56" t="str">
        <f t="shared" si="16"/>
        <v/>
      </c>
    </row>
    <row r="280" spans="13:14">
      <c r="M280" s="56">
        <f t="shared" si="15"/>
        <v>0</v>
      </c>
      <c r="N280" s="56" t="str">
        <f t="shared" si="16"/>
        <v/>
      </c>
    </row>
    <row r="281" spans="13:14">
      <c r="M281" s="56">
        <f t="shared" si="15"/>
        <v>0</v>
      </c>
      <c r="N281" s="56" t="str">
        <f t="shared" si="16"/>
        <v/>
      </c>
    </row>
    <row r="282" spans="13:14">
      <c r="M282" s="56">
        <f t="shared" si="15"/>
        <v>0</v>
      </c>
      <c r="N282" s="56" t="str">
        <f t="shared" si="16"/>
        <v/>
      </c>
    </row>
    <row r="283" spans="13:14">
      <c r="M283" s="56">
        <f t="shared" si="15"/>
        <v>0</v>
      </c>
      <c r="N283" s="56" t="str">
        <f t="shared" si="16"/>
        <v/>
      </c>
    </row>
    <row r="284" spans="13:14">
      <c r="M284" s="56">
        <f t="shared" si="15"/>
        <v>0</v>
      </c>
      <c r="N284" s="56" t="str">
        <f t="shared" si="16"/>
        <v/>
      </c>
    </row>
    <row r="285" spans="13:14">
      <c r="M285" s="56">
        <f t="shared" si="15"/>
        <v>0</v>
      </c>
      <c r="N285" s="56" t="str">
        <f t="shared" si="16"/>
        <v/>
      </c>
    </row>
    <row r="286" spans="13:14">
      <c r="M286" s="56">
        <f t="shared" si="15"/>
        <v>0</v>
      </c>
      <c r="N286" s="56" t="str">
        <f t="shared" si="16"/>
        <v/>
      </c>
    </row>
    <row r="287" spans="13:14">
      <c r="M287" s="56">
        <f t="shared" si="15"/>
        <v>0</v>
      </c>
      <c r="N287" s="56" t="str">
        <f t="shared" si="16"/>
        <v/>
      </c>
    </row>
    <row r="288" spans="13:14">
      <c r="M288" s="56">
        <f t="shared" si="15"/>
        <v>0</v>
      </c>
      <c r="N288" s="56" t="str">
        <f t="shared" si="16"/>
        <v/>
      </c>
    </row>
    <row r="289" spans="13:14">
      <c r="M289" s="56">
        <f t="shared" si="15"/>
        <v>0</v>
      </c>
      <c r="N289" s="56" t="str">
        <f t="shared" si="16"/>
        <v/>
      </c>
    </row>
    <row r="290" spans="13:14">
      <c r="M290" s="56">
        <f t="shared" si="15"/>
        <v>0</v>
      </c>
      <c r="N290" s="56" t="str">
        <f t="shared" si="16"/>
        <v/>
      </c>
    </row>
    <row r="291" spans="13:14">
      <c r="M291" s="56">
        <f t="shared" si="15"/>
        <v>0</v>
      </c>
      <c r="N291" s="56" t="str">
        <f t="shared" si="16"/>
        <v/>
      </c>
    </row>
    <row r="292" spans="13:14">
      <c r="M292" s="56">
        <f t="shared" si="15"/>
        <v>0</v>
      </c>
      <c r="N292" s="56" t="str">
        <f t="shared" si="16"/>
        <v/>
      </c>
    </row>
    <row r="293" spans="13:14">
      <c r="M293" s="56">
        <f t="shared" si="15"/>
        <v>0</v>
      </c>
      <c r="N293" s="56" t="str">
        <f t="shared" si="16"/>
        <v/>
      </c>
    </row>
    <row r="294" spans="13:14">
      <c r="M294" s="56">
        <f t="shared" si="15"/>
        <v>0</v>
      </c>
      <c r="N294" s="56" t="str">
        <f t="shared" si="16"/>
        <v/>
      </c>
    </row>
    <row r="295" spans="13:14">
      <c r="M295" s="56">
        <f t="shared" si="15"/>
        <v>0</v>
      </c>
      <c r="N295" s="56" t="str">
        <f t="shared" si="16"/>
        <v/>
      </c>
    </row>
    <row r="296" spans="13:14">
      <c r="M296" s="56">
        <f t="shared" si="15"/>
        <v>0</v>
      </c>
      <c r="N296" s="56" t="str">
        <f t="shared" si="16"/>
        <v/>
      </c>
    </row>
    <row r="297" spans="13:14">
      <c r="M297" s="56">
        <f t="shared" si="15"/>
        <v>0</v>
      </c>
      <c r="N297" s="56" t="str">
        <f t="shared" si="16"/>
        <v/>
      </c>
    </row>
    <row r="298" spans="13:14">
      <c r="M298" s="56">
        <f t="shared" si="15"/>
        <v>0</v>
      </c>
      <c r="N298" s="56" t="str">
        <f t="shared" si="16"/>
        <v/>
      </c>
    </row>
    <row r="299" spans="13:14">
      <c r="M299" s="56">
        <f t="shared" si="15"/>
        <v>0</v>
      </c>
      <c r="N299" s="56" t="str">
        <f t="shared" si="16"/>
        <v/>
      </c>
    </row>
    <row r="300" spans="13:14">
      <c r="M300" s="56">
        <f t="shared" si="15"/>
        <v>0</v>
      </c>
      <c r="N300" s="56" t="str">
        <f t="shared" si="16"/>
        <v/>
      </c>
    </row>
    <row r="301" spans="13:14">
      <c r="M301" s="56">
        <f t="shared" si="15"/>
        <v>0</v>
      </c>
      <c r="N301" s="56" t="str">
        <f t="shared" si="16"/>
        <v/>
      </c>
    </row>
    <row r="302" spans="13:14">
      <c r="M302" s="56">
        <f t="shared" si="15"/>
        <v>0</v>
      </c>
      <c r="N302" s="56" t="str">
        <f t="shared" si="16"/>
        <v/>
      </c>
    </row>
    <row r="303" spans="13:14">
      <c r="M303" s="56">
        <f t="shared" si="15"/>
        <v>0</v>
      </c>
      <c r="N303" s="56" t="str">
        <f t="shared" si="16"/>
        <v/>
      </c>
    </row>
    <row r="304" spans="13:14">
      <c r="M304" s="56">
        <f t="shared" si="15"/>
        <v>0</v>
      </c>
      <c r="N304" s="56" t="str">
        <f t="shared" si="16"/>
        <v/>
      </c>
    </row>
    <row r="305" spans="13:14">
      <c r="M305" s="56">
        <f t="shared" si="15"/>
        <v>0</v>
      </c>
      <c r="N305" s="56" t="str">
        <f t="shared" si="16"/>
        <v/>
      </c>
    </row>
    <row r="306" spans="13:14">
      <c r="M306" s="56">
        <f t="shared" si="15"/>
        <v>0</v>
      </c>
      <c r="N306" s="56" t="str">
        <f t="shared" si="16"/>
        <v/>
      </c>
    </row>
    <row r="307" spans="13:14">
      <c r="M307" s="56">
        <f t="shared" si="15"/>
        <v>0</v>
      </c>
      <c r="N307" s="56" t="str">
        <f t="shared" si="16"/>
        <v/>
      </c>
    </row>
    <row r="308" spans="13:14">
      <c r="M308" s="56">
        <f t="shared" si="15"/>
        <v>0</v>
      </c>
      <c r="N308" s="56" t="str">
        <f t="shared" si="16"/>
        <v/>
      </c>
    </row>
    <row r="309" spans="13:14">
      <c r="M309" s="56">
        <f t="shared" si="15"/>
        <v>0</v>
      </c>
      <c r="N309" s="56" t="str">
        <f t="shared" si="16"/>
        <v/>
      </c>
    </row>
    <row r="310" spans="13:14">
      <c r="M310" s="56">
        <f t="shared" si="15"/>
        <v>0</v>
      </c>
      <c r="N310" s="56" t="str">
        <f t="shared" si="16"/>
        <v/>
      </c>
    </row>
    <row r="311" spans="13:14">
      <c r="M311" s="56">
        <f t="shared" si="15"/>
        <v>0</v>
      </c>
      <c r="N311" s="56" t="str">
        <f t="shared" si="16"/>
        <v/>
      </c>
    </row>
    <row r="312" spans="13:14">
      <c r="M312" s="56">
        <f t="shared" si="15"/>
        <v>0</v>
      </c>
      <c r="N312" s="56" t="str">
        <f t="shared" si="16"/>
        <v/>
      </c>
    </row>
    <row r="313" spans="13:14">
      <c r="M313" s="56">
        <f t="shared" si="15"/>
        <v>0</v>
      </c>
      <c r="N313" s="56" t="str">
        <f t="shared" si="16"/>
        <v/>
      </c>
    </row>
    <row r="314" spans="13:14">
      <c r="M314" s="56">
        <f t="shared" si="15"/>
        <v>0</v>
      </c>
      <c r="N314" s="56" t="str">
        <f t="shared" si="16"/>
        <v/>
      </c>
    </row>
    <row r="315" spans="13:14">
      <c r="M315" s="56">
        <f t="shared" si="15"/>
        <v>0</v>
      </c>
      <c r="N315" s="56" t="str">
        <f t="shared" si="16"/>
        <v/>
      </c>
    </row>
    <row r="316" spans="13:14">
      <c r="M316" s="56">
        <f t="shared" si="15"/>
        <v>0</v>
      </c>
      <c r="N316" s="56" t="str">
        <f t="shared" si="16"/>
        <v/>
      </c>
    </row>
    <row r="317" spans="13:14">
      <c r="M317" s="56">
        <f t="shared" si="15"/>
        <v>0</v>
      </c>
      <c r="N317" s="56" t="str">
        <f t="shared" si="16"/>
        <v/>
      </c>
    </row>
    <row r="318" spans="13:14">
      <c r="M318" s="56">
        <f t="shared" si="15"/>
        <v>0</v>
      </c>
      <c r="N318" s="56" t="str">
        <f t="shared" si="16"/>
        <v/>
      </c>
    </row>
    <row r="319" spans="13:14">
      <c r="M319" s="56">
        <f t="shared" si="15"/>
        <v>0</v>
      </c>
      <c r="N319" s="56" t="str">
        <f t="shared" si="16"/>
        <v/>
      </c>
    </row>
    <row r="320" spans="13:14">
      <c r="M320" s="56">
        <f t="shared" si="15"/>
        <v>0</v>
      </c>
      <c r="N320" s="56" t="str">
        <f t="shared" si="16"/>
        <v/>
      </c>
    </row>
    <row r="321" spans="12:14">
      <c r="M321" s="56">
        <f t="shared" si="15"/>
        <v>0</v>
      </c>
      <c r="N321" s="56" t="str">
        <f t="shared" si="16"/>
        <v/>
      </c>
    </row>
    <row r="322" spans="12:14">
      <c r="M322" s="56">
        <f t="shared" si="15"/>
        <v>0</v>
      </c>
      <c r="N322" s="56" t="str">
        <f t="shared" si="16"/>
        <v/>
      </c>
    </row>
    <row r="323" spans="12:14">
      <c r="M323" s="56">
        <f t="shared" ref="M323:M335" si="17">IF(ISNUMBER(FIND("/",$B303,1)),MID($B303,1,FIND("/",$B303,1)-1),$B303)</f>
        <v>0</v>
      </c>
      <c r="N323" s="56" t="str">
        <f t="shared" ref="N323:N335" si="18">IF(ISNUMBER(FIND("/",$B303,1)),MID($B303,FIND("/",$B303,1)+1,LEN($B303)),"")</f>
        <v/>
      </c>
    </row>
    <row r="324" spans="12:14">
      <c r="M324" s="56">
        <f t="shared" si="17"/>
        <v>0</v>
      </c>
      <c r="N324" s="56" t="str">
        <f t="shared" si="18"/>
        <v/>
      </c>
    </row>
    <row r="325" spans="12:14">
      <c r="M325" s="56">
        <f t="shared" si="17"/>
        <v>0</v>
      </c>
      <c r="N325" s="56" t="str">
        <f t="shared" si="18"/>
        <v/>
      </c>
    </row>
    <row r="326" spans="12:14">
      <c r="M326" s="56">
        <f t="shared" si="17"/>
        <v>0</v>
      </c>
      <c r="N326" s="56" t="str">
        <f t="shared" si="18"/>
        <v/>
      </c>
    </row>
    <row r="327" spans="12:14">
      <c r="M327" s="56">
        <f t="shared" si="17"/>
        <v>0</v>
      </c>
      <c r="N327" s="56" t="str">
        <f t="shared" si="18"/>
        <v/>
      </c>
    </row>
    <row r="328" spans="12:14">
      <c r="M328" s="56">
        <f t="shared" si="17"/>
        <v>0</v>
      </c>
      <c r="N328" s="56" t="str">
        <f t="shared" si="18"/>
        <v/>
      </c>
    </row>
    <row r="329" spans="12:14">
      <c r="M329" s="56">
        <f t="shared" si="17"/>
        <v>0</v>
      </c>
      <c r="N329" s="56" t="str">
        <f t="shared" si="18"/>
        <v/>
      </c>
    </row>
    <row r="330" spans="12:14">
      <c r="M330" s="56">
        <f t="shared" si="17"/>
        <v>0</v>
      </c>
      <c r="N330" s="56" t="str">
        <f t="shared" si="18"/>
        <v/>
      </c>
    </row>
    <row r="331" spans="12:14">
      <c r="L331" s="429"/>
      <c r="M331" s="56">
        <f t="shared" si="17"/>
        <v>0</v>
      </c>
      <c r="N331" s="56" t="str">
        <f t="shared" si="18"/>
        <v/>
      </c>
    </row>
    <row r="332" spans="12:14">
      <c r="L332" s="166"/>
      <c r="M332" s="56">
        <f t="shared" si="17"/>
        <v>0</v>
      </c>
      <c r="N332" s="56" t="str">
        <f t="shared" si="18"/>
        <v/>
      </c>
    </row>
    <row r="333" spans="12:14">
      <c r="L333" s="166"/>
      <c r="M333" s="56">
        <f t="shared" si="17"/>
        <v>0</v>
      </c>
      <c r="N333" s="56" t="str">
        <f t="shared" si="18"/>
        <v/>
      </c>
    </row>
    <row r="334" spans="12:14">
      <c r="L334" s="429"/>
      <c r="M334" s="56">
        <f t="shared" si="17"/>
        <v>0</v>
      </c>
      <c r="N334" s="56" t="str">
        <f t="shared" si="18"/>
        <v/>
      </c>
    </row>
    <row r="335" spans="12:14">
      <c r="L335" s="429"/>
      <c r="M335" s="56">
        <f t="shared" si="17"/>
        <v>0</v>
      </c>
      <c r="N335" s="56" t="str">
        <f t="shared" si="18"/>
        <v/>
      </c>
    </row>
    <row r="336" spans="12:14">
      <c r="L336" s="429"/>
    </row>
    <row r="337" spans="12:12">
      <c r="L337" s="429"/>
    </row>
    <row r="338" spans="12:12">
      <c r="L338" s="154"/>
    </row>
    <row r="339" spans="12:12">
      <c r="L339" s="154"/>
    </row>
  </sheetData>
  <mergeCells count="3">
    <mergeCell ref="A1:H1"/>
    <mergeCell ref="A43:B43"/>
    <mergeCell ref="A3:G3"/>
  </mergeCells>
  <phoneticPr fontId="0" type="noConversion"/>
  <conditionalFormatting sqref="E12:F17 E19:F35">
    <cfRule type="containsText" dxfId="41" priority="28" operator="containsText" text="CADUCADO">
      <formula>NOT(ISERROR(SEARCH("CADUCADO",E12)))</formula>
    </cfRule>
    <cfRule type="expression" dxfId="40" priority="29">
      <formula xml:space="preserve"> CADUCADO</formula>
    </cfRule>
  </conditionalFormatting>
  <conditionalFormatting sqref="F12:F17 F19:F35">
    <cfRule type="containsText" dxfId="39" priority="27" operator="containsText" text="ALERTA">
      <formula>NOT(ISERROR(SEARCH("ALERTA",F12)))</formula>
    </cfRule>
  </conditionalFormatting>
  <conditionalFormatting sqref="E18:F18">
    <cfRule type="containsText" dxfId="38" priority="25" operator="containsText" text="CADUCADO">
      <formula>NOT(ISERROR(SEARCH("CADUCADO",E18)))</formula>
    </cfRule>
    <cfRule type="expression" dxfId="37" priority="26">
      <formula xml:space="preserve"> CADUCADO</formula>
    </cfRule>
  </conditionalFormatting>
  <conditionalFormatting sqref="F18">
    <cfRule type="containsText" dxfId="36" priority="24" operator="containsText" text="ALERTA">
      <formula>NOT(ISERROR(SEARCH("ALERTA",F18)))</formula>
    </cfRule>
  </conditionalFormatting>
  <conditionalFormatting sqref="E5">
    <cfRule type="expression" dxfId="35" priority="21">
      <formula xml:space="preserve"> CADUCADO</formula>
    </cfRule>
  </conditionalFormatting>
  <conditionalFormatting sqref="F5">
    <cfRule type="expression" dxfId="34" priority="18">
      <formula xml:space="preserve"> CADUCADO</formula>
    </cfRule>
  </conditionalFormatting>
  <conditionalFormatting sqref="E6:E11">
    <cfRule type="containsText" dxfId="33" priority="23" operator="containsText" text="CADUCADO">
      <formula>NOT(ISERROR(SEARCH("CADUCADO",#REF!)))</formula>
    </cfRule>
  </conditionalFormatting>
  <conditionalFormatting sqref="F6:F11">
    <cfRule type="containsText" dxfId="32" priority="22" operator="containsText" text="ALERTA">
      <formula>NOT(ISERROR(SEARCH("ALERTA",#REF!)))</formula>
    </cfRule>
  </conditionalFormatting>
  <conditionalFormatting sqref="E5">
    <cfRule type="containsText" dxfId="31" priority="20" operator="containsText" text="CADUCADO">
      <formula>NOT(ISERROR(SEARCH("CADUCADO",#REF!)))</formula>
    </cfRule>
  </conditionalFormatting>
  <conditionalFormatting sqref="E5">
    <cfRule type="containsText" dxfId="30" priority="19" operator="containsText" text="CADUCADO">
      <formula>NOT(ISERROR(SEARCH("CADUCADO",#REF!)))</formula>
    </cfRule>
  </conditionalFormatting>
  <conditionalFormatting sqref="F5">
    <cfRule type="containsText" dxfId="29" priority="16" operator="containsText" text="ALERTA">
      <formula>NOT(ISERROR(SEARCH("ALERTA",#REF!)))</formula>
    </cfRule>
  </conditionalFormatting>
  <conditionalFormatting sqref="F5">
    <cfRule type="containsText" dxfId="28" priority="17" operator="containsText" text="CADUCADO">
      <formula>NOT(ISERROR(SEARCH("CADUCADO",#REF!)))</formula>
    </cfRule>
  </conditionalFormatting>
  <conditionalFormatting sqref="E36:F42">
    <cfRule type="containsText" dxfId="27" priority="5" operator="containsText" text="CADUCADO">
      <formula>NOT(ISERROR(SEARCH("CADUCADO",E36)))</formula>
    </cfRule>
    <cfRule type="expression" dxfId="26" priority="6">
      <formula xml:space="preserve"> CADUCADO</formula>
    </cfRule>
  </conditionalFormatting>
  <conditionalFormatting sqref="F36:F42">
    <cfRule type="containsText" dxfId="25" priority="4" operator="containsText" text="ALERTA">
      <formula>NOT(ISERROR(SEARCH("ALERTA",F36)))</formula>
    </cfRule>
  </conditionalFormatting>
  <hyperlinks>
    <hyperlink ref="A1:H1" location="TITULARES!A1" display="LISTA DE DIAGNOSTICADORES CON AUTORIZACIÓN DE COMERCIALIZACIÓN EN CUBA 2017" xr:uid="{00000000-0004-0000-1800-000000000000}"/>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pageSetUpPr fitToPage="1"/>
  </sheetPr>
  <dimension ref="A1:DP280"/>
  <sheetViews>
    <sheetView workbookViewId="0">
      <selection sqref="A1:H1"/>
    </sheetView>
  </sheetViews>
  <sheetFormatPr baseColWidth="10" defaultRowHeight="15"/>
  <cols>
    <col min="1" max="1" width="16.140625" style="7" customWidth="1"/>
    <col min="2" max="2" width="14.140625" style="7" customWidth="1"/>
    <col min="3" max="3" width="12.85546875" style="7" customWidth="1"/>
    <col min="4" max="4" width="15" style="7" customWidth="1"/>
    <col min="5" max="5" width="18" style="7" customWidth="1"/>
    <col min="6" max="6" width="15" style="7" customWidth="1"/>
    <col min="7" max="7" width="14.5703125" style="7" customWidth="1"/>
    <col min="8" max="8" width="43.140625" style="14" customWidth="1"/>
    <col min="9" max="9" width="57.7109375" style="14" customWidth="1"/>
    <col min="10" max="10" width="31.42578125" style="14" customWidth="1"/>
    <col min="11" max="11" width="20.42578125" style="7"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120">
      <c r="A1" s="2334" t="s">
        <v>5695</v>
      </c>
      <c r="B1" s="2334"/>
      <c r="C1" s="2334"/>
      <c r="D1" s="2334"/>
      <c r="E1" s="2334"/>
      <c r="F1" s="2334"/>
      <c r="G1" s="2334"/>
      <c r="H1" s="2334"/>
    </row>
    <row r="2" spans="1:120" ht="29.25" customHeight="1" thickBot="1">
      <c r="A2" s="545" t="s">
        <v>1408</v>
      </c>
      <c r="B2" s="32"/>
      <c r="C2" s="16"/>
      <c r="D2" s="16"/>
      <c r="E2" s="16"/>
      <c r="F2" s="16"/>
      <c r="M2" s="84"/>
      <c r="S2" s="546" t="s">
        <v>2871</v>
      </c>
      <c r="T2" s="547">
        <f ca="1">TODAY()</f>
        <v>45825</v>
      </c>
    </row>
    <row r="3" spans="1:120" ht="22.5" customHeight="1" thickTop="1" thickBot="1">
      <c r="A3" s="2316" t="s">
        <v>1188</v>
      </c>
      <c r="B3" s="2317"/>
      <c r="C3" s="2317"/>
      <c r="D3" s="2317"/>
      <c r="E3" s="2363"/>
      <c r="F3" s="2363"/>
      <c r="G3" s="2318"/>
      <c r="H3" s="276"/>
      <c r="I3" s="276"/>
      <c r="J3" s="276"/>
      <c r="K3" s="277"/>
    </row>
    <row r="4" spans="1:120" s="19" customFormat="1" ht="41.25" customHeight="1" thickTop="1">
      <c r="A4" s="578" t="s">
        <v>1649</v>
      </c>
      <c r="B4" s="579" t="s">
        <v>1187</v>
      </c>
      <c r="C4" s="579" t="s">
        <v>1189</v>
      </c>
      <c r="D4" s="614" t="s">
        <v>1190</v>
      </c>
      <c r="E4" s="616" t="s">
        <v>2869</v>
      </c>
      <c r="F4" s="616" t="s">
        <v>2870</v>
      </c>
      <c r="G4" s="615" t="s">
        <v>618</v>
      </c>
      <c r="H4" s="563" t="s">
        <v>1653</v>
      </c>
      <c r="I4" s="579" t="s">
        <v>1191</v>
      </c>
      <c r="J4" s="579" t="s">
        <v>1072</v>
      </c>
      <c r="K4" s="581" t="s">
        <v>531</v>
      </c>
      <c r="L4" s="166" t="s">
        <v>1638</v>
      </c>
      <c r="M4" s="166" t="s">
        <v>1636</v>
      </c>
      <c r="N4" s="166" t="s">
        <v>1637</v>
      </c>
      <c r="O4" s="389" t="s">
        <v>1640</v>
      </c>
      <c r="P4" s="385"/>
      <c r="Q4" s="385"/>
      <c r="R4" s="385"/>
      <c r="S4" s="385"/>
      <c r="T4" s="678"/>
      <c r="U4" s="682">
        <v>2012</v>
      </c>
      <c r="V4" s="677">
        <v>2013</v>
      </c>
      <c r="W4" s="677">
        <v>2014</v>
      </c>
      <c r="X4" s="677">
        <v>2015</v>
      </c>
      <c r="Y4" s="677">
        <v>2016</v>
      </c>
      <c r="Z4" s="682" t="s">
        <v>2872</v>
      </c>
      <c r="AA4" s="699" t="s">
        <v>1641</v>
      </c>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row>
    <row r="5" spans="1:120" s="19" customFormat="1" ht="30">
      <c r="A5" s="317" t="s">
        <v>1633</v>
      </c>
      <c r="B5" s="323" t="s">
        <v>998</v>
      </c>
      <c r="C5" s="478">
        <v>40127</v>
      </c>
      <c r="D5" s="330">
        <v>43770</v>
      </c>
      <c r="E5" s="548" t="str">
        <f t="shared" ref="E5:E34" ca="1" si="0">IF(D5&lt;=$T$2,"CADUCADO","VIGENTE")</f>
        <v>CADUCADO</v>
      </c>
      <c r="F5" s="548" t="str">
        <f t="shared" ref="F5:F34" ca="1" si="1">IF($T$2&gt;=(EDATE(D5,-4)),"ALERTA","OK")</f>
        <v>ALERTA</v>
      </c>
      <c r="G5" s="323" t="s">
        <v>1305</v>
      </c>
      <c r="H5" s="331" t="s">
        <v>2235</v>
      </c>
      <c r="I5" s="325" t="s">
        <v>1053</v>
      </c>
      <c r="J5" s="325" t="s">
        <v>628</v>
      </c>
      <c r="K5" s="327" t="s">
        <v>627</v>
      </c>
      <c r="L5" s="166"/>
      <c r="M5" s="56" t="str">
        <f>IF(ISNUMBER(FIND("/",$B5,1)),MID($B5,1,FIND("/",$B5,1)-1),$B5)</f>
        <v>D0911-36</v>
      </c>
      <c r="N5" s="56" t="str">
        <f>IF(ISNUMBER(FIND("/",$B5,1)),MID($B5,FIND("/",$B5,1)+1,LEN($B5)),"")</f>
        <v/>
      </c>
      <c r="O5" s="389" t="s">
        <v>1649</v>
      </c>
      <c r="P5" s="389" t="s">
        <v>1636</v>
      </c>
      <c r="Q5" s="385" t="s">
        <v>1641</v>
      </c>
      <c r="R5" s="385"/>
      <c r="S5" s="385"/>
      <c r="T5" s="679"/>
      <c r="U5" s="683">
        <f>COUNTIFS($C$6:$C$227, "&gt;="&amp;U10, $C$6:$C$227, "&lt;="&amp;U11, $A$6:$A$227, "&lt;&gt;F")</f>
        <v>0</v>
      </c>
      <c r="V5" s="683">
        <f>COUNTIFS($C$6:$C$227, "&gt;="&amp;V10, $C$6:$C$227, "&lt;="&amp;V11, $A$6:$A$227, "&lt;&gt;F")</f>
        <v>3</v>
      </c>
      <c r="W5" s="683">
        <f>COUNTIFS($C$6:$C$227, "&gt;="&amp;W10, $C$6:$C$227, "&lt;="&amp;W11, $A$6:$A$227, "&lt;&gt;F")</f>
        <v>1</v>
      </c>
      <c r="X5" s="683">
        <f>COUNTIFS($C$6:$C$227, "&gt;="&amp;X10, $C$6:$C$227, "&lt;="&amp;X11, $A$6:$A$227, "&lt;&gt;F")</f>
        <v>1</v>
      </c>
      <c r="Y5" s="683">
        <f>COUNTIFS($C$6:$C$227, "&gt;="&amp;Y10, $C$6:$C$227, "&lt;="&amp;Y11, $A$6:$A$227, "&lt;&gt;F")</f>
        <v>14</v>
      </c>
      <c r="Z5" s="683">
        <f>COUNTIFS($C$6:$C$227,"&gt;="&amp;Z10, $C$6:$C$227, "&lt;="&amp;Z11, $A$6:$A$227, "&lt;&gt;F")</f>
        <v>19</v>
      </c>
      <c r="AA5" s="700">
        <f>SUM(U5:Y5)</f>
        <v>19</v>
      </c>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c r="DL5" s="385"/>
      <c r="DM5" s="385"/>
      <c r="DN5" s="385"/>
      <c r="DO5" s="385"/>
      <c r="DP5" s="385"/>
    </row>
    <row r="6" spans="1:120" s="19" customFormat="1" ht="30">
      <c r="A6" s="333" t="s">
        <v>1635</v>
      </c>
      <c r="B6" s="229" t="s">
        <v>1471</v>
      </c>
      <c r="C6" s="479">
        <v>40547</v>
      </c>
      <c r="D6" s="226">
        <v>44197</v>
      </c>
      <c r="E6" s="226" t="str">
        <f t="shared" ca="1" si="0"/>
        <v>CADUCADO</v>
      </c>
      <c r="F6" s="226" t="str">
        <f t="shared" ca="1" si="1"/>
        <v>ALERTA</v>
      </c>
      <c r="G6" s="224" t="s">
        <v>1305</v>
      </c>
      <c r="H6" s="259" t="s">
        <v>2303</v>
      </c>
      <c r="I6" s="259" t="s">
        <v>1470</v>
      </c>
      <c r="J6" s="259" t="s">
        <v>947</v>
      </c>
      <c r="K6" s="332"/>
      <c r="L6" s="166"/>
      <c r="M6" s="56" t="str">
        <f t="shared" ref="M6:M13" si="2">IF(ISNUMBER(FIND("/",$B6,1)),MID($B6,1,FIND("/",$B6,1)-1),$B6)</f>
        <v>D1101-04</v>
      </c>
      <c r="N6" s="56" t="str">
        <f t="shared" ref="N6:N13" si="3">IF(ISNUMBER(FIND("/",$B6,1)),MID($B6,FIND("/",$B6,1)+1,LEN($B6)),"")</f>
        <v/>
      </c>
      <c r="O6" s="385" t="s">
        <v>1635</v>
      </c>
      <c r="P6" s="385"/>
      <c r="Q6" s="406">
        <v>4</v>
      </c>
      <c r="R6" s="385"/>
      <c r="S6" s="385"/>
      <c r="T6" s="680" t="s">
        <v>2873</v>
      </c>
      <c r="U6" s="683">
        <f>COUNTIFS($C$6:$C$227, "&gt;="&amp;U10, $C$6:$C$227, "&lt;="&amp;U11, $A$6:$A$227, "&lt;&gt;F",$G$6:$G$227, "A" )</f>
        <v>0</v>
      </c>
      <c r="V6" s="683">
        <f>COUNTIFS($C$6:$C$227, "&gt;="&amp;V10, $C$6:$C$227, "&lt;="&amp;V11, $A$6:$A$227, "&lt;&gt;F",$G$6:$G$227, "A" )</f>
        <v>0</v>
      </c>
      <c r="W6" s="683">
        <f>COUNTIFS($C$6:$C$227, "&gt;="&amp;W10, $C$6:$C$227, "&lt;="&amp;W11, $A$6:$A$227, "&lt;&gt;F",$G$6:$G$227, "A" )</f>
        <v>0</v>
      </c>
      <c r="X6" s="683">
        <f>COUNTIFS($C$6:$C$227, "&gt;="&amp;X10, $C$6:$C$227, "&lt;="&amp;X11, $A$6:$A$227, "&lt;&gt;F",$G$6:$G$227, "A" )</f>
        <v>0</v>
      </c>
      <c r="Y6" s="683">
        <f>COUNTIFS($C$6:$C$227, "&gt;="&amp;Y10, $C$6:$C$227, "&lt;="&amp;Y11, $A$6:$A$227, "&lt;&gt;F",$G$6:$G$227, "A" )</f>
        <v>0</v>
      </c>
      <c r="Z6" s="683">
        <f>COUNTIFS($C$6:$C$227,"&gt;="&amp;Z11, $C$6:$C$227, "&lt;="&amp;Z12, $A$6:$A$227, "&lt;&gt;F",$G$6:$G$227, "A")</f>
        <v>0</v>
      </c>
      <c r="AA6" s="700">
        <f>SUM(U6:Y6)</f>
        <v>0</v>
      </c>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385"/>
    </row>
    <row r="7" spans="1:120" s="19" customFormat="1" ht="35.25" customHeight="1">
      <c r="A7" s="317" t="s">
        <v>1634</v>
      </c>
      <c r="B7" s="323" t="s">
        <v>1472</v>
      </c>
      <c r="C7" s="478">
        <v>40547</v>
      </c>
      <c r="D7" s="330">
        <v>44198</v>
      </c>
      <c r="E7" s="330" t="str">
        <f t="shared" ca="1" si="0"/>
        <v>CADUCADO</v>
      </c>
      <c r="F7" s="330" t="str">
        <f t="shared" ca="1" si="1"/>
        <v>ALERTA</v>
      </c>
      <c r="G7" s="323" t="s">
        <v>1305</v>
      </c>
      <c r="H7" s="325" t="s">
        <v>1478</v>
      </c>
      <c r="I7" s="325" t="s">
        <v>1484</v>
      </c>
      <c r="J7" s="325" t="s">
        <v>947</v>
      </c>
      <c r="K7" s="327">
        <v>52001</v>
      </c>
      <c r="L7" s="166"/>
      <c r="M7" s="56" t="str">
        <f t="shared" si="2"/>
        <v>D1101-04</v>
      </c>
      <c r="N7" s="56" t="str">
        <f t="shared" si="3"/>
        <v>1</v>
      </c>
      <c r="O7" s="385" t="s">
        <v>1634</v>
      </c>
      <c r="P7" s="385"/>
      <c r="Q7" s="406">
        <v>19</v>
      </c>
      <c r="R7" s="385"/>
      <c r="S7" s="385"/>
      <c r="T7" s="680" t="s">
        <v>2874</v>
      </c>
      <c r="U7" s="683">
        <f>COUNTIFS($C$6:$C$227, "&gt;="&amp;U10, $C$6:$C$227, "&lt;="&amp;U11, $A$6:$A$227, "&lt;&gt;F",$G$6:$G$227, "B" )</f>
        <v>0</v>
      </c>
      <c r="V7" s="683">
        <f>COUNTIFS($C$6:$C$227, "&gt;="&amp;V10, $C$6:$C$227, "&lt;="&amp;V11, $A$6:$A$227, "&lt;&gt;F",$G$6:$G$227, "B" )</f>
        <v>2</v>
      </c>
      <c r="W7" s="683">
        <f>COUNTIFS($C$6:$C$227, "&gt;="&amp;W10, $C$6:$C$227, "&lt;="&amp;W11, $A$6:$A$227, "&lt;&gt;F",$G$6:$G$227, "B" )</f>
        <v>1</v>
      </c>
      <c r="X7" s="683">
        <f>COUNTIFS($C$6:$C$227, "&gt;="&amp;X10, $C$6:$C$227, "&lt;="&amp;X11, $A$6:$A$227, "&lt;&gt;F",$G$6:$G$227, "B" )</f>
        <v>1</v>
      </c>
      <c r="Y7" s="683">
        <f>COUNTIFS($C$6:$C$227, "&gt;="&amp;Y10, $C$6:$C$227, "&lt;="&amp;Y11, $A$6:$A$227, "&lt;&gt;F",$G$6:$G$227, "B" )</f>
        <v>13</v>
      </c>
      <c r="Z7" s="683">
        <f>COUNTIFS($C$6:$C$227,"&gt;="&amp;Z12, $C$6:$C$227, "&lt;="&amp;Z13, $A$6:$A$227, "&lt;&gt;F",$G$6:$G$227, "A")</f>
        <v>0</v>
      </c>
      <c r="AA7" s="700">
        <f>SUM(U7:Y7)</f>
        <v>17</v>
      </c>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row>
    <row r="8" spans="1:120" s="19" customFormat="1" ht="31.5" customHeight="1">
      <c r="A8" s="317" t="s">
        <v>1634</v>
      </c>
      <c r="B8" s="323" t="s">
        <v>1473</v>
      </c>
      <c r="C8" s="478">
        <v>40547</v>
      </c>
      <c r="D8" s="330">
        <v>44198</v>
      </c>
      <c r="E8" s="330" t="str">
        <f t="shared" ca="1" si="0"/>
        <v>CADUCADO</v>
      </c>
      <c r="F8" s="330" t="str">
        <f t="shared" ca="1" si="1"/>
        <v>ALERTA</v>
      </c>
      <c r="G8" s="323" t="s">
        <v>1305</v>
      </c>
      <c r="H8" s="325" t="s">
        <v>1479</v>
      </c>
      <c r="I8" s="325" t="s">
        <v>1485</v>
      </c>
      <c r="J8" s="325" t="s">
        <v>947</v>
      </c>
      <c r="K8" s="327">
        <v>52002</v>
      </c>
      <c r="L8" s="166"/>
      <c r="M8" s="56" t="str">
        <f t="shared" si="2"/>
        <v>D1101-04</v>
      </c>
      <c r="N8" s="56" t="str">
        <f t="shared" si="3"/>
        <v>2</v>
      </c>
      <c r="O8" s="385" t="s">
        <v>1633</v>
      </c>
      <c r="P8" s="385"/>
      <c r="Q8" s="406">
        <v>8</v>
      </c>
      <c r="R8" s="385"/>
      <c r="S8" s="385"/>
      <c r="T8" s="680" t="s">
        <v>2875</v>
      </c>
      <c r="U8" s="683">
        <f>COUNTIFS($C$6:$C$227, "&gt;="&amp;U10, $C$6:$C$227, "&lt;="&amp;U11, $A$6:$A$227, "&lt;&gt;F",$G$6:$G$227, "C" )</f>
        <v>0</v>
      </c>
      <c r="V8" s="683">
        <f>COUNTIFS($C$6:$C$227, "&gt;="&amp;V10, $C$6:$C$227, "&lt;="&amp;V11, $A$6:$A$227, "&lt;&gt;F",$G$6:$G$227, "C" )</f>
        <v>0</v>
      </c>
      <c r="W8" s="683">
        <f>COUNTIFS($C$6:$C$227, "&gt;="&amp;W10, $C$6:$C$227, "&lt;="&amp;W11, $A$6:$A$227, "&lt;&gt;F",$G$6:$G$227, "C" )</f>
        <v>0</v>
      </c>
      <c r="X8" s="683">
        <f>COUNTIFS($C$6:$C$227, "&gt;="&amp;X10, $C$6:$C$227, "&lt;="&amp;X11, $A$6:$A$227, "&lt;&gt;F",$G$6:$G$227, "C" )</f>
        <v>0</v>
      </c>
      <c r="Y8" s="683">
        <f>COUNTIFS($C$6:$C$227, "&gt;="&amp;Y10, $C$6:$C$227, "&lt;="&amp;Y11, $A$6:$A$227, "&lt;&gt;F",$G$6:$G$227, "C" )</f>
        <v>1</v>
      </c>
      <c r="Z8" s="683">
        <f>COUNTIFS($C$6:$C$227,"&gt;="&amp;Z13, $C$6:$C$227, "&lt;="&amp;Z14, $A$6:$A$227, "&lt;&gt;F",$G$6:$G$227, "A")</f>
        <v>0</v>
      </c>
      <c r="AA8" s="700">
        <f>SUM(U8:Y8)</f>
        <v>1</v>
      </c>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row>
    <row r="9" spans="1:120" s="19" customFormat="1" ht="36" customHeight="1" thickBot="1">
      <c r="A9" s="317" t="s">
        <v>1634</v>
      </c>
      <c r="B9" s="323" t="s">
        <v>1474</v>
      </c>
      <c r="C9" s="478">
        <v>40547</v>
      </c>
      <c r="D9" s="330">
        <v>44198</v>
      </c>
      <c r="E9" s="330" t="str">
        <f t="shared" ca="1" si="0"/>
        <v>CADUCADO</v>
      </c>
      <c r="F9" s="330" t="str">
        <f t="shared" ca="1" si="1"/>
        <v>ALERTA</v>
      </c>
      <c r="G9" s="323" t="s">
        <v>1305</v>
      </c>
      <c r="H9" s="325" t="s">
        <v>1480</v>
      </c>
      <c r="I9" s="325" t="s">
        <v>1128</v>
      </c>
      <c r="J9" s="325" t="s">
        <v>947</v>
      </c>
      <c r="K9" s="327">
        <v>52003</v>
      </c>
      <c r="L9" s="166"/>
      <c r="M9" s="56" t="str">
        <f t="shared" si="2"/>
        <v>D1101-04</v>
      </c>
      <c r="N9" s="56" t="str">
        <f t="shared" si="3"/>
        <v>3</v>
      </c>
      <c r="O9" s="385" t="s">
        <v>1642</v>
      </c>
      <c r="P9" s="385"/>
      <c r="Q9" s="406">
        <v>2</v>
      </c>
      <c r="R9" s="385"/>
      <c r="S9" s="385"/>
      <c r="T9" s="681" t="s">
        <v>2876</v>
      </c>
      <c r="U9" s="684">
        <f>COUNTIFS($C$6:$C$227, "&gt;="&amp;U10, $C$6:$C$227, "&lt;="&amp;U11, $A$6:$A$227, "&lt;&gt;F",$G$6:$G$227, "D" )</f>
        <v>0</v>
      </c>
      <c r="V9" s="684">
        <f>COUNTIFS($C$6:$C$227, "&gt;="&amp;V10, $C$6:$C$227, "&lt;="&amp;V11, $A$6:$A$227, "&lt;&gt;F",$G$6:$G$227, "D" )</f>
        <v>1</v>
      </c>
      <c r="W9" s="684">
        <f>COUNTIFS($C$6:$C$227, "&gt;="&amp;W10, $C$6:$C$227, "&lt;="&amp;W11, $A$6:$A$227, "&lt;&gt;F",$G$6:$G$227, "D" )</f>
        <v>0</v>
      </c>
      <c r="X9" s="684">
        <f>COUNTIFS($C$6:$C$227, "&gt;="&amp;X10, $C$6:$C$227, "&lt;="&amp;X11, $A$6:$A$227, "&lt;&gt;F",$G$6:$G$227, "D" )</f>
        <v>0</v>
      </c>
      <c r="Y9" s="684">
        <f>COUNTIFS($C$6:$C$227, "&gt;="&amp;Y10, $C$6:$C$227, "&lt;="&amp;Y11, $A$6:$A$227, "&lt;&gt;F",$G$6:$G$227, "D" )</f>
        <v>0</v>
      </c>
      <c r="Z9" s="684">
        <f>COUNTIFS($C$6:$C$227,"&gt;="&amp;Z14, $C$6:$C$227, "&lt;="&amp;#REF!, $A$6:$A$227, "&lt;&gt;F",$G$6:$G$227, "A")</f>
        <v>0</v>
      </c>
      <c r="AA9" s="701">
        <f>SUM(U9:Y9)</f>
        <v>1</v>
      </c>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row>
    <row r="10" spans="1:120" s="19" customFormat="1" ht="45.75" thickTop="1">
      <c r="A10" s="317" t="s">
        <v>1634</v>
      </c>
      <c r="B10" s="323" t="s">
        <v>1475</v>
      </c>
      <c r="C10" s="478">
        <v>40547</v>
      </c>
      <c r="D10" s="330">
        <v>44198</v>
      </c>
      <c r="E10" s="330" t="str">
        <f t="shared" ca="1" si="0"/>
        <v>CADUCADO</v>
      </c>
      <c r="F10" s="330" t="str">
        <f t="shared" ca="1" si="1"/>
        <v>ALERTA</v>
      </c>
      <c r="G10" s="323" t="s">
        <v>1305</v>
      </c>
      <c r="H10" s="325" t="s">
        <v>1481</v>
      </c>
      <c r="I10" s="325" t="s">
        <v>1129</v>
      </c>
      <c r="J10" s="325" t="s">
        <v>947</v>
      </c>
      <c r="K10" s="327">
        <v>52005</v>
      </c>
      <c r="L10" s="166"/>
      <c r="M10" s="56" t="str">
        <f t="shared" si="2"/>
        <v>D1101-04</v>
      </c>
      <c r="N10" s="56" t="str">
        <f t="shared" si="3"/>
        <v>4</v>
      </c>
      <c r="O10" s="385" t="s">
        <v>1639</v>
      </c>
      <c r="P10" s="385"/>
      <c r="Q10" s="406">
        <v>33</v>
      </c>
      <c r="R10" s="385"/>
      <c r="S10" s="385"/>
      <c r="T10" s="550"/>
      <c r="U10" s="672">
        <v>40909</v>
      </c>
      <c r="V10" s="672">
        <v>41275</v>
      </c>
      <c r="W10" s="672">
        <v>41640</v>
      </c>
      <c r="X10" s="672">
        <v>42005</v>
      </c>
      <c r="Y10" s="672">
        <v>42370</v>
      </c>
      <c r="Z10" s="672">
        <v>40909</v>
      </c>
      <c r="AA10" s="550"/>
    </row>
    <row r="11" spans="1:120" s="19" customFormat="1" ht="60">
      <c r="A11" s="317" t="s">
        <v>1634</v>
      </c>
      <c r="B11" s="323" t="s">
        <v>1476</v>
      </c>
      <c r="C11" s="478">
        <v>40547</v>
      </c>
      <c r="D11" s="330">
        <v>44198</v>
      </c>
      <c r="E11" s="330" t="str">
        <f t="shared" ca="1" si="0"/>
        <v>CADUCADO</v>
      </c>
      <c r="F11" s="330" t="str">
        <f t="shared" ca="1" si="1"/>
        <v>ALERTA</v>
      </c>
      <c r="G11" s="323" t="s">
        <v>1305</v>
      </c>
      <c r="H11" s="325" t="s">
        <v>1482</v>
      </c>
      <c r="I11" s="325" t="s">
        <v>1388</v>
      </c>
      <c r="J11" s="325" t="s">
        <v>947</v>
      </c>
      <c r="K11" s="327">
        <v>52010</v>
      </c>
      <c r="L11" s="166"/>
      <c r="M11" s="56" t="str">
        <f t="shared" si="2"/>
        <v>D1101-04</v>
      </c>
      <c r="N11" s="56" t="str">
        <f t="shared" si="3"/>
        <v>5</v>
      </c>
      <c r="O11" s="385"/>
      <c r="P11" s="385"/>
      <c r="Q11" s="385"/>
      <c r="R11" s="385"/>
      <c r="S11" s="385"/>
      <c r="T11" s="2"/>
      <c r="U11" s="673">
        <v>41274</v>
      </c>
      <c r="V11" s="673">
        <v>41639</v>
      </c>
      <c r="W11" s="673">
        <v>42004</v>
      </c>
      <c r="X11" s="673">
        <v>42369</v>
      </c>
      <c r="Y11" s="673">
        <v>42735</v>
      </c>
      <c r="Z11" s="673">
        <v>42735</v>
      </c>
      <c r="AA11" s="2"/>
    </row>
    <row r="12" spans="1:120" s="19" customFormat="1" ht="63.75" customHeight="1">
      <c r="A12" s="317" t="s">
        <v>1634</v>
      </c>
      <c r="B12" s="323" t="s">
        <v>1477</v>
      </c>
      <c r="C12" s="478">
        <v>40547</v>
      </c>
      <c r="D12" s="330">
        <v>44198</v>
      </c>
      <c r="E12" s="330" t="str">
        <f t="shared" ca="1" si="0"/>
        <v>CADUCADO</v>
      </c>
      <c r="F12" s="330" t="str">
        <f t="shared" ca="1" si="1"/>
        <v>ALERTA</v>
      </c>
      <c r="G12" s="323" t="s">
        <v>1305</v>
      </c>
      <c r="H12" s="325" t="s">
        <v>1483</v>
      </c>
      <c r="I12" s="325" t="s">
        <v>1008</v>
      </c>
      <c r="J12" s="325" t="s">
        <v>947</v>
      </c>
      <c r="K12" s="327">
        <v>52011</v>
      </c>
      <c r="L12" s="166"/>
      <c r="M12" s="56" t="str">
        <f t="shared" si="2"/>
        <v>D1101-04</v>
      </c>
      <c r="N12" s="56" t="str">
        <f t="shared" si="3"/>
        <v>6</v>
      </c>
      <c r="O12" s="385"/>
      <c r="P12" s="385"/>
      <c r="Q12" s="385"/>
      <c r="R12" s="385"/>
      <c r="S12" s="385"/>
      <c r="T12" s="385"/>
      <c r="U12" s="385"/>
      <c r="V12" s="385"/>
      <c r="W12" s="385"/>
    </row>
    <row r="13" spans="1:120" s="19" customFormat="1" ht="45">
      <c r="A13" s="394" t="s">
        <v>1642</v>
      </c>
      <c r="B13" s="480" t="s">
        <v>1207</v>
      </c>
      <c r="C13" s="481">
        <v>40644</v>
      </c>
      <c r="D13" s="482">
        <v>44287</v>
      </c>
      <c r="E13" s="482" t="str">
        <f t="shared" ca="1" si="0"/>
        <v>CADUCADO</v>
      </c>
      <c r="F13" s="482" t="str">
        <f t="shared" ca="1" si="1"/>
        <v>ALERTA</v>
      </c>
      <c r="G13" s="340" t="s">
        <v>1305</v>
      </c>
      <c r="H13" s="483" t="s">
        <v>2709</v>
      </c>
      <c r="I13" s="395" t="s">
        <v>2710</v>
      </c>
      <c r="J13" s="359" t="s">
        <v>2712</v>
      </c>
      <c r="K13" s="346" t="s">
        <v>2711</v>
      </c>
      <c r="L13" s="166"/>
      <c r="M13" s="56" t="str">
        <f t="shared" si="2"/>
        <v>D1104-11</v>
      </c>
      <c r="N13" s="56" t="str">
        <f t="shared" si="3"/>
        <v/>
      </c>
      <c r="O13" s="385"/>
      <c r="P13" s="385"/>
      <c r="Q13" s="385"/>
      <c r="R13" s="385"/>
      <c r="S13" s="385"/>
      <c r="T13" s="385"/>
      <c r="U13" s="385"/>
      <c r="V13" s="385"/>
      <c r="W13" s="385"/>
    </row>
    <row r="14" spans="1:120" s="19" customFormat="1" ht="28.5" customHeight="1">
      <c r="A14" s="317" t="s">
        <v>1633</v>
      </c>
      <c r="B14" s="237" t="s">
        <v>1439</v>
      </c>
      <c r="C14" s="478">
        <v>40696</v>
      </c>
      <c r="D14" s="330">
        <v>44349</v>
      </c>
      <c r="E14" s="330" t="str">
        <f t="shared" ca="1" si="0"/>
        <v>CADUCADO</v>
      </c>
      <c r="F14" s="330" t="str">
        <f t="shared" ca="1" si="1"/>
        <v>ALERTA</v>
      </c>
      <c r="G14" s="323" t="s">
        <v>1306</v>
      </c>
      <c r="H14" s="325" t="s">
        <v>1370</v>
      </c>
      <c r="I14" s="325" t="s">
        <v>1141</v>
      </c>
      <c r="J14" s="325" t="s">
        <v>629</v>
      </c>
      <c r="K14" s="327" t="s">
        <v>630</v>
      </c>
      <c r="L14" s="166"/>
      <c r="M14" s="56" t="e">
        <f>IF(ISNUMBER(FIND("/",#REF!,1)),MID(#REF!,1,FIND("/",#REF!,1)-1),#REF!)</f>
        <v>#REF!</v>
      </c>
      <c r="N14" s="56" t="str">
        <f>IF(ISNUMBER(FIND("/",#REF!,1)),MID(#REF!,FIND("/",#REF!,1)+1,LEN(#REF!)),"")</f>
        <v/>
      </c>
      <c r="O14" s="385"/>
      <c r="P14" s="385"/>
      <c r="Q14" s="385"/>
      <c r="R14" s="385"/>
      <c r="S14" s="385"/>
      <c r="T14" s="385"/>
      <c r="U14" s="385"/>
      <c r="V14" s="385"/>
      <c r="W14" s="385"/>
    </row>
    <row r="15" spans="1:120" s="160" customFormat="1" ht="51" customHeight="1">
      <c r="A15" s="317" t="s">
        <v>1633</v>
      </c>
      <c r="B15" s="237" t="s">
        <v>142</v>
      </c>
      <c r="C15" s="238">
        <v>41345</v>
      </c>
      <c r="D15" s="239">
        <v>44986</v>
      </c>
      <c r="E15" s="239" t="str">
        <f t="shared" ca="1" si="0"/>
        <v>CADUCADO</v>
      </c>
      <c r="F15" s="239" t="str">
        <f t="shared" ca="1" si="1"/>
        <v>ALERTA</v>
      </c>
      <c r="G15" s="348" t="s">
        <v>1307</v>
      </c>
      <c r="H15" s="242" t="s">
        <v>143</v>
      </c>
      <c r="I15" s="242" t="s">
        <v>144</v>
      </c>
      <c r="J15" s="242" t="s">
        <v>145</v>
      </c>
      <c r="K15" s="489" t="s">
        <v>540</v>
      </c>
      <c r="L15" s="166"/>
      <c r="M15" s="166" t="e">
        <f>IF(ISNUMBER(FIND("/",#REF!,1)),MID(#REF!,1,FIND("/",#REF!,1)-1),#REF!)</f>
        <v>#REF!</v>
      </c>
      <c r="N15" s="166" t="str">
        <f>IF(ISNUMBER(FIND("/",#REF!,1)),MID(#REF!,FIND("/",#REF!,1)+1,LEN(#REF!)),"")</f>
        <v/>
      </c>
      <c r="O15" s="1355"/>
      <c r="P15" s="1355"/>
      <c r="Q15" s="1355"/>
      <c r="R15" s="1355"/>
      <c r="S15" s="1355"/>
      <c r="T15" s="1355"/>
      <c r="U15" s="1355"/>
      <c r="V15" s="1355"/>
      <c r="W15" s="1355"/>
    </row>
    <row r="16" spans="1:120" s="160" customFormat="1" ht="31.5" customHeight="1">
      <c r="A16" s="1349" t="s">
        <v>1635</v>
      </c>
      <c r="B16" s="1350" t="s">
        <v>226</v>
      </c>
      <c r="C16" s="1351">
        <v>41402</v>
      </c>
      <c r="D16" s="871">
        <v>45054</v>
      </c>
      <c r="E16" s="871" t="str">
        <f t="shared" ca="1" si="0"/>
        <v>CADUCADO</v>
      </c>
      <c r="F16" s="871" t="str">
        <f t="shared" ca="1" si="1"/>
        <v>ALERTA</v>
      </c>
      <c r="G16" s="1352" t="s">
        <v>1305</v>
      </c>
      <c r="H16" s="1353" t="s">
        <v>227</v>
      </c>
      <c r="I16" s="1353" t="s">
        <v>228</v>
      </c>
      <c r="J16" s="1353"/>
      <c r="K16" s="1354"/>
      <c r="L16" s="166"/>
      <c r="M16" s="166" t="e">
        <f>IF(ISNUMBER(FIND("/",#REF!,1)),MID(#REF!,1,FIND("/",#REF!,1)-1),#REF!)</f>
        <v>#REF!</v>
      </c>
      <c r="N16" s="166" t="str">
        <f>IF(ISNUMBER(FIND("/",#REF!,1)),MID(#REF!,FIND("/",#REF!,1)+1,LEN(#REF!)),"")</f>
        <v/>
      </c>
      <c r="O16" s="1355"/>
      <c r="P16" s="1355"/>
      <c r="Q16" s="1355"/>
      <c r="R16" s="1355"/>
      <c r="S16" s="1355"/>
      <c r="T16" s="1355"/>
      <c r="U16" s="1355"/>
      <c r="V16" s="1355"/>
      <c r="W16" s="1355"/>
    </row>
    <row r="17" spans="1:23" s="160" customFormat="1" ht="31.5" customHeight="1">
      <c r="A17" s="317" t="s">
        <v>1634</v>
      </c>
      <c r="B17" s="237" t="s">
        <v>229</v>
      </c>
      <c r="C17" s="238">
        <v>41402</v>
      </c>
      <c r="D17" s="239">
        <v>45054</v>
      </c>
      <c r="E17" s="239" t="str">
        <f t="shared" ca="1" si="0"/>
        <v>CADUCADO</v>
      </c>
      <c r="F17" s="239" t="str">
        <f t="shared" ca="1" si="1"/>
        <v>ALERTA</v>
      </c>
      <c r="G17" s="348" t="s">
        <v>1305</v>
      </c>
      <c r="H17" s="242" t="s">
        <v>231</v>
      </c>
      <c r="I17" s="242" t="s">
        <v>228</v>
      </c>
      <c r="J17" s="242" t="s">
        <v>233</v>
      </c>
      <c r="K17" s="489" t="s">
        <v>234</v>
      </c>
      <c r="L17" s="166"/>
      <c r="M17" s="166" t="e">
        <f>IF(ISNUMBER(FIND("/",#REF!,1)),MID(#REF!,1,FIND("/",#REF!,1)-1),#REF!)</f>
        <v>#REF!</v>
      </c>
      <c r="N17" s="166" t="str">
        <f>IF(ISNUMBER(FIND("/",#REF!,1)),MID(#REF!,FIND("/",#REF!,1)+1,LEN(#REF!)),"")</f>
        <v/>
      </c>
      <c r="O17" s="1355"/>
      <c r="P17" s="1355"/>
      <c r="Q17" s="1355"/>
      <c r="R17" s="1355"/>
      <c r="S17" s="1355"/>
      <c r="T17" s="1355"/>
      <c r="U17" s="1355"/>
      <c r="V17" s="1355"/>
      <c r="W17" s="1355"/>
    </row>
    <row r="18" spans="1:23" s="160" customFormat="1" ht="38.25" customHeight="1">
      <c r="A18" s="317" t="s">
        <v>1634</v>
      </c>
      <c r="B18" s="237" t="s">
        <v>230</v>
      </c>
      <c r="C18" s="238">
        <v>41402</v>
      </c>
      <c r="D18" s="239">
        <v>45054</v>
      </c>
      <c r="E18" s="239" t="str">
        <f t="shared" ca="1" si="0"/>
        <v>CADUCADO</v>
      </c>
      <c r="F18" s="239" t="str">
        <f t="shared" ca="1" si="1"/>
        <v>ALERTA</v>
      </c>
      <c r="G18" s="348" t="s">
        <v>1305</v>
      </c>
      <c r="H18" s="242" t="s">
        <v>232</v>
      </c>
      <c r="I18" s="242" t="s">
        <v>228</v>
      </c>
      <c r="J18" s="242" t="s">
        <v>233</v>
      </c>
      <c r="K18" s="489" t="s">
        <v>235</v>
      </c>
      <c r="L18" s="166"/>
      <c r="M18" s="166" t="e">
        <f>IF(ISNUMBER(FIND("/",#REF!,1)),MID(#REF!,1,FIND("/",#REF!,1)-1),#REF!)</f>
        <v>#REF!</v>
      </c>
      <c r="N18" s="166" t="str">
        <f>IF(ISNUMBER(FIND("/",#REF!,1)),MID(#REF!,FIND("/",#REF!,1)+1,LEN(#REF!)),"")</f>
        <v/>
      </c>
      <c r="O18" s="1355"/>
      <c r="P18" s="1355"/>
      <c r="Q18" s="1355"/>
      <c r="R18" s="1355"/>
      <c r="S18" s="1355"/>
      <c r="T18" s="1355"/>
      <c r="U18" s="1355"/>
      <c r="V18" s="1355"/>
      <c r="W18" s="1355"/>
    </row>
    <row r="19" spans="1:23" s="165" customFormat="1" ht="30">
      <c r="A19" s="317" t="s">
        <v>1633</v>
      </c>
      <c r="B19" s="237" t="s">
        <v>1972</v>
      </c>
      <c r="C19" s="238">
        <v>41985</v>
      </c>
      <c r="D19" s="239">
        <v>45627</v>
      </c>
      <c r="E19" s="239" t="str">
        <f t="shared" ca="1" si="0"/>
        <v>CADUCADO</v>
      </c>
      <c r="F19" s="239" t="str">
        <f t="shared" ca="1" si="1"/>
        <v>ALERTA</v>
      </c>
      <c r="G19" s="348" t="s">
        <v>1305</v>
      </c>
      <c r="H19" s="242" t="s">
        <v>1971</v>
      </c>
      <c r="I19" s="258" t="s">
        <v>1973</v>
      </c>
      <c r="J19" s="242" t="s">
        <v>1974</v>
      </c>
      <c r="K19" s="337" t="s">
        <v>1975</v>
      </c>
      <c r="L19" s="166"/>
      <c r="M19" s="166" t="str">
        <f>IF(ISNUMBER(FIND("/",$B16,1)),MID($B16,1,FIND("/",$B16,1)-1),$B16)</f>
        <v>D1305-52</v>
      </c>
      <c r="N19" s="166" t="str">
        <f>IF(ISNUMBER(FIND("/",$B16,1)),MID($B16,FIND("/",$B16,1)+1,LEN($B16)),"")</f>
        <v/>
      </c>
      <c r="O19" s="1355"/>
      <c r="P19" s="1355"/>
      <c r="Q19" s="1355"/>
      <c r="R19" s="1355"/>
      <c r="S19" s="1355"/>
      <c r="T19" s="1355"/>
      <c r="U19" s="1355"/>
      <c r="V19" s="1355"/>
      <c r="W19" s="1355"/>
    </row>
    <row r="20" spans="1:23" s="451" customFormat="1" ht="30">
      <c r="A20" s="317" t="s">
        <v>1633</v>
      </c>
      <c r="B20" s="237" t="s">
        <v>2211</v>
      </c>
      <c r="C20" s="238">
        <v>42346</v>
      </c>
      <c r="D20" s="239">
        <v>44166</v>
      </c>
      <c r="E20" s="239" t="str">
        <f t="shared" ca="1" si="0"/>
        <v>CADUCADO</v>
      </c>
      <c r="F20" s="239" t="str">
        <f t="shared" ca="1" si="1"/>
        <v>ALERTA</v>
      </c>
      <c r="G20" s="348" t="s">
        <v>1305</v>
      </c>
      <c r="H20" s="467" t="s">
        <v>2209</v>
      </c>
      <c r="I20" s="258" t="s">
        <v>2210</v>
      </c>
      <c r="J20" s="242"/>
      <c r="K20" s="489">
        <v>1001121</v>
      </c>
      <c r="L20" s="166"/>
      <c r="M20" s="56" t="str">
        <f>IF(ISNUMBER(FIND("/",$B17,1)),MID($B17,1,FIND("/",$B17,1)-1),$B17)</f>
        <v>D1305-52</v>
      </c>
      <c r="N20" s="56" t="str">
        <f>IF(ISNUMBER(FIND("/",$B17,1)),MID($B17,FIND("/",$B17,1)+1,LEN($B17)),"")</f>
        <v>1</v>
      </c>
      <c r="O20" s="385"/>
      <c r="P20" s="385"/>
      <c r="Q20" s="385"/>
      <c r="R20" s="385"/>
      <c r="S20" s="385"/>
      <c r="T20" s="385"/>
      <c r="U20" s="385"/>
      <c r="V20" s="385"/>
      <c r="W20" s="385"/>
    </row>
    <row r="21" spans="1:23" s="451" customFormat="1" ht="30">
      <c r="A21" s="484" t="s">
        <v>1635</v>
      </c>
      <c r="B21" s="231" t="s">
        <v>2434</v>
      </c>
      <c r="C21" s="486">
        <v>42471</v>
      </c>
      <c r="D21" s="254">
        <v>44287</v>
      </c>
      <c r="E21" s="254" t="str">
        <f t="shared" ca="1" si="0"/>
        <v>CADUCADO</v>
      </c>
      <c r="F21" s="254" t="str">
        <f t="shared" ca="1" si="1"/>
        <v>ALERTA</v>
      </c>
      <c r="G21" s="485" t="s">
        <v>1305</v>
      </c>
      <c r="H21" s="362" t="s">
        <v>2435</v>
      </c>
      <c r="I21" s="363" t="s">
        <v>2436</v>
      </c>
      <c r="J21" s="487" t="s">
        <v>2437</v>
      </c>
      <c r="K21" s="488"/>
      <c r="L21" s="166"/>
      <c r="M21" s="56" t="str">
        <f>IF(ISNUMBER(FIND("/",$B18,1)),MID($B18,1,FIND("/",$B18,1)-1),$B18)</f>
        <v>D1305-52</v>
      </c>
      <c r="N21" s="56" t="str">
        <f>IF(ISNUMBER(FIND("/",$B18,1)),MID($B18,FIND("/",$B18,1)+1,LEN($B18)),"")</f>
        <v>2</v>
      </c>
      <c r="O21" s="385"/>
      <c r="P21" s="385"/>
      <c r="Q21" s="385"/>
      <c r="R21" s="385"/>
      <c r="S21" s="385"/>
      <c r="T21" s="385"/>
      <c r="U21" s="385"/>
      <c r="V21" s="385"/>
      <c r="W21" s="385"/>
    </row>
    <row r="22" spans="1:23" s="451" customFormat="1" ht="30">
      <c r="A22" s="317" t="s">
        <v>1634</v>
      </c>
      <c r="B22" s="237" t="s">
        <v>2458</v>
      </c>
      <c r="C22" s="238">
        <v>42471</v>
      </c>
      <c r="D22" s="239">
        <v>44287</v>
      </c>
      <c r="E22" s="239" t="str">
        <f t="shared" ca="1" si="0"/>
        <v>CADUCADO</v>
      </c>
      <c r="F22" s="239" t="str">
        <f t="shared" ca="1" si="1"/>
        <v>ALERTA</v>
      </c>
      <c r="G22" s="348" t="s">
        <v>1305</v>
      </c>
      <c r="H22" s="490" t="s">
        <v>2438</v>
      </c>
      <c r="I22" s="258" t="s">
        <v>2436</v>
      </c>
      <c r="J22" s="467" t="s">
        <v>2437</v>
      </c>
      <c r="K22" s="337" t="s">
        <v>2448</v>
      </c>
      <c r="L22" s="166"/>
      <c r="M22" s="56" t="e">
        <f>IF(ISNUMBER(FIND("/",#REF!,1)),MID(#REF!,1,FIND("/",#REF!,1)-1),#REF!)</f>
        <v>#REF!</v>
      </c>
      <c r="N22" s="56" t="str">
        <f>IF(ISNUMBER(FIND("/",#REF!,1)),MID(#REF!,FIND("/",#REF!,1)+1,LEN(#REF!)),"")</f>
        <v/>
      </c>
      <c r="O22" s="385"/>
      <c r="P22" s="385"/>
      <c r="Q22" s="385"/>
      <c r="R22" s="385"/>
      <c r="S22" s="385"/>
      <c r="T22" s="385"/>
      <c r="U22" s="385"/>
      <c r="V22" s="385"/>
      <c r="W22" s="385"/>
    </row>
    <row r="23" spans="1:23" s="451" customFormat="1" ht="32.25" customHeight="1">
      <c r="A23" s="317" t="s">
        <v>1634</v>
      </c>
      <c r="B23" s="237" t="s">
        <v>2459</v>
      </c>
      <c r="C23" s="238">
        <v>42471</v>
      </c>
      <c r="D23" s="239">
        <v>44287</v>
      </c>
      <c r="E23" s="239" t="str">
        <f t="shared" ca="1" si="0"/>
        <v>CADUCADO</v>
      </c>
      <c r="F23" s="239" t="str">
        <f t="shared" ca="1" si="1"/>
        <v>ALERTA</v>
      </c>
      <c r="G23" s="348" t="s">
        <v>1305</v>
      </c>
      <c r="H23" s="490" t="s">
        <v>2439</v>
      </c>
      <c r="I23" s="258" t="s">
        <v>2436</v>
      </c>
      <c r="J23" s="467" t="s">
        <v>2437</v>
      </c>
      <c r="K23" s="337" t="s">
        <v>2449</v>
      </c>
      <c r="L23" s="166"/>
      <c r="M23" s="56" t="str">
        <f>IF(ISNUMBER(FIND("/",$B19,1)),MID($B19,1,FIND("/",$B19,1)-1),$B19)</f>
        <v>D1412-55</v>
      </c>
      <c r="N23" s="56" t="str">
        <f>IF(ISNUMBER(FIND("/",$B19,1)),MID($B19,FIND("/",$B19,1)+1,LEN($B19)),"")</f>
        <v/>
      </c>
      <c r="O23" s="385"/>
      <c r="P23" s="385"/>
      <c r="Q23" s="385"/>
      <c r="R23" s="385"/>
      <c r="S23" s="385"/>
      <c r="T23" s="385"/>
      <c r="U23" s="385"/>
      <c r="V23" s="385"/>
      <c r="W23" s="385"/>
    </row>
    <row r="24" spans="1:23" s="451" customFormat="1" ht="32.25" customHeight="1">
      <c r="A24" s="317" t="s">
        <v>1634</v>
      </c>
      <c r="B24" s="237" t="s">
        <v>2460</v>
      </c>
      <c r="C24" s="238">
        <v>42471</v>
      </c>
      <c r="D24" s="239">
        <v>44287</v>
      </c>
      <c r="E24" s="239" t="str">
        <f t="shared" ca="1" si="0"/>
        <v>CADUCADO</v>
      </c>
      <c r="F24" s="239" t="str">
        <f t="shared" ca="1" si="1"/>
        <v>ALERTA</v>
      </c>
      <c r="G24" s="348" t="s">
        <v>1305</v>
      </c>
      <c r="H24" s="490" t="s">
        <v>2440</v>
      </c>
      <c r="I24" s="258" t="s">
        <v>2436</v>
      </c>
      <c r="J24" s="467" t="s">
        <v>2437</v>
      </c>
      <c r="K24" s="337" t="s">
        <v>2450</v>
      </c>
      <c r="L24" s="166"/>
      <c r="M24" s="56" t="str">
        <f>IF(ISNUMBER(FIND("/",$B20,1)),MID($B20,1,FIND("/",$B20,1)-1),$B20)</f>
        <v>D1512-53</v>
      </c>
      <c r="N24" s="56" t="str">
        <f>IF(ISNUMBER(FIND("/",$B20,1)),MID($B20,FIND("/",$B20,1)+1,LEN($B20)),"")</f>
        <v/>
      </c>
      <c r="O24" s="385"/>
      <c r="P24" s="385"/>
      <c r="Q24" s="385"/>
      <c r="R24" s="385"/>
      <c r="S24" s="385"/>
      <c r="T24" s="385"/>
      <c r="U24" s="385"/>
      <c r="V24" s="385"/>
      <c r="W24" s="385"/>
    </row>
    <row r="25" spans="1:23" s="451" customFormat="1" ht="32.25" customHeight="1">
      <c r="A25" s="317" t="s">
        <v>1634</v>
      </c>
      <c r="B25" s="237" t="s">
        <v>2461</v>
      </c>
      <c r="C25" s="238">
        <v>42471</v>
      </c>
      <c r="D25" s="239">
        <v>44287</v>
      </c>
      <c r="E25" s="239" t="str">
        <f t="shared" ca="1" si="0"/>
        <v>CADUCADO</v>
      </c>
      <c r="F25" s="239" t="str">
        <f t="shared" ca="1" si="1"/>
        <v>ALERTA</v>
      </c>
      <c r="G25" s="348" t="s">
        <v>1305</v>
      </c>
      <c r="H25" s="490" t="s">
        <v>2441</v>
      </c>
      <c r="I25" s="258" t="s">
        <v>2436</v>
      </c>
      <c r="J25" s="467" t="s">
        <v>2437</v>
      </c>
      <c r="K25" s="337" t="s">
        <v>2451</v>
      </c>
      <c r="L25" s="166"/>
      <c r="M25" s="56" t="str">
        <f>IF(ISNUMBER(FIND("/",$B21,1)),MID($B21,1,FIND("/",$B21,1)-1),$B21)</f>
        <v>D1604-26</v>
      </c>
      <c r="N25" s="56" t="str">
        <f>IF(ISNUMBER(FIND("/",$B21,1)),MID($B21,FIND("/",$B21,1)+1,LEN($B21)),"")</f>
        <v/>
      </c>
      <c r="O25" s="385"/>
      <c r="P25" s="385"/>
      <c r="Q25" s="385"/>
      <c r="R25" s="385"/>
      <c r="S25" s="385"/>
      <c r="T25" s="385"/>
      <c r="U25" s="385"/>
      <c r="V25" s="385"/>
      <c r="W25" s="385"/>
    </row>
    <row r="26" spans="1:23" s="451" customFormat="1" ht="32.25" customHeight="1">
      <c r="A26" s="317" t="s">
        <v>1634</v>
      </c>
      <c r="B26" s="237" t="s">
        <v>2462</v>
      </c>
      <c r="C26" s="238">
        <v>42471</v>
      </c>
      <c r="D26" s="239">
        <v>44287</v>
      </c>
      <c r="E26" s="239" t="str">
        <f t="shared" ca="1" si="0"/>
        <v>CADUCADO</v>
      </c>
      <c r="F26" s="239" t="str">
        <f t="shared" ca="1" si="1"/>
        <v>ALERTA</v>
      </c>
      <c r="G26" s="348" t="s">
        <v>1305</v>
      </c>
      <c r="H26" s="490" t="s">
        <v>2442</v>
      </c>
      <c r="I26" s="258" t="s">
        <v>2436</v>
      </c>
      <c r="J26" s="467" t="s">
        <v>2437</v>
      </c>
      <c r="K26" s="337" t="s">
        <v>2452</v>
      </c>
      <c r="L26" s="166"/>
      <c r="M26" s="56"/>
      <c r="N26" s="56"/>
      <c r="O26" s="385"/>
      <c r="P26" s="385"/>
      <c r="Q26" s="385"/>
      <c r="R26" s="385"/>
      <c r="S26" s="385"/>
      <c r="T26" s="385"/>
      <c r="U26" s="385"/>
      <c r="V26" s="385"/>
      <c r="W26" s="385"/>
    </row>
    <row r="27" spans="1:23" s="451" customFormat="1" ht="32.25" customHeight="1">
      <c r="A27" s="317" t="s">
        <v>1634</v>
      </c>
      <c r="B27" s="237" t="s">
        <v>2463</v>
      </c>
      <c r="C27" s="238">
        <v>42471</v>
      </c>
      <c r="D27" s="239">
        <v>44287</v>
      </c>
      <c r="E27" s="239" t="str">
        <f t="shared" ca="1" si="0"/>
        <v>CADUCADO</v>
      </c>
      <c r="F27" s="239" t="str">
        <f t="shared" ca="1" si="1"/>
        <v>ALERTA</v>
      </c>
      <c r="G27" s="348" t="s">
        <v>1305</v>
      </c>
      <c r="H27" s="490" t="s">
        <v>2443</v>
      </c>
      <c r="I27" s="258" t="s">
        <v>2436</v>
      </c>
      <c r="J27" s="467" t="s">
        <v>2437</v>
      </c>
      <c r="K27" s="337" t="s">
        <v>2453</v>
      </c>
      <c r="L27" s="166"/>
      <c r="M27" s="56"/>
      <c r="N27" s="56"/>
      <c r="O27" s="385"/>
      <c r="P27" s="385"/>
      <c r="Q27" s="385"/>
      <c r="R27" s="385"/>
      <c r="S27" s="385"/>
      <c r="T27" s="385"/>
      <c r="U27" s="385"/>
      <c r="V27" s="385"/>
      <c r="W27" s="385"/>
    </row>
    <row r="28" spans="1:23" s="451" customFormat="1" ht="32.25" customHeight="1">
      <c r="A28" s="317" t="s">
        <v>1634</v>
      </c>
      <c r="B28" s="237" t="s">
        <v>2464</v>
      </c>
      <c r="C28" s="238">
        <v>42471</v>
      </c>
      <c r="D28" s="239">
        <v>44287</v>
      </c>
      <c r="E28" s="239" t="str">
        <f t="shared" ca="1" si="0"/>
        <v>CADUCADO</v>
      </c>
      <c r="F28" s="239" t="str">
        <f t="shared" ca="1" si="1"/>
        <v>ALERTA</v>
      </c>
      <c r="G28" s="348" t="s">
        <v>1305</v>
      </c>
      <c r="H28" s="490" t="s">
        <v>2444</v>
      </c>
      <c r="I28" s="258" t="s">
        <v>2436</v>
      </c>
      <c r="J28" s="467" t="s">
        <v>2437</v>
      </c>
      <c r="K28" s="337" t="s">
        <v>2454</v>
      </c>
      <c r="L28" s="166"/>
      <c r="M28" s="56"/>
      <c r="N28" s="56"/>
      <c r="O28" s="385"/>
      <c r="P28" s="385"/>
      <c r="Q28" s="385"/>
      <c r="R28" s="385"/>
      <c r="S28" s="385"/>
      <c r="T28" s="385"/>
      <c r="U28" s="385"/>
      <c r="V28" s="385"/>
      <c r="W28" s="385"/>
    </row>
    <row r="29" spans="1:23" s="451" customFormat="1" ht="32.25" customHeight="1">
      <c r="A29" s="317" t="s">
        <v>1634</v>
      </c>
      <c r="B29" s="237" t="s">
        <v>2465</v>
      </c>
      <c r="C29" s="238">
        <v>42471</v>
      </c>
      <c r="D29" s="239">
        <v>44287</v>
      </c>
      <c r="E29" s="239" t="str">
        <f t="shared" ca="1" si="0"/>
        <v>CADUCADO</v>
      </c>
      <c r="F29" s="239" t="str">
        <f t="shared" ca="1" si="1"/>
        <v>ALERTA</v>
      </c>
      <c r="G29" s="348" t="s">
        <v>1305</v>
      </c>
      <c r="H29" s="490" t="s">
        <v>2445</v>
      </c>
      <c r="I29" s="258" t="s">
        <v>2436</v>
      </c>
      <c r="J29" s="467" t="s">
        <v>2437</v>
      </c>
      <c r="K29" s="337" t="s">
        <v>2455</v>
      </c>
      <c r="L29" s="166"/>
      <c r="M29" s="56"/>
      <c r="N29" s="56"/>
      <c r="O29" s="385"/>
      <c r="P29" s="385"/>
      <c r="Q29" s="385"/>
      <c r="R29" s="385"/>
      <c r="S29" s="385"/>
      <c r="T29" s="385"/>
      <c r="U29" s="385"/>
      <c r="V29" s="385"/>
      <c r="W29" s="385"/>
    </row>
    <row r="30" spans="1:23" s="451" customFormat="1" ht="32.25" customHeight="1">
      <c r="A30" s="317" t="s">
        <v>1634</v>
      </c>
      <c r="B30" s="237" t="s">
        <v>2466</v>
      </c>
      <c r="C30" s="238">
        <v>42471</v>
      </c>
      <c r="D30" s="239">
        <v>44287</v>
      </c>
      <c r="E30" s="239" t="str">
        <f t="shared" ca="1" si="0"/>
        <v>CADUCADO</v>
      </c>
      <c r="F30" s="239" t="str">
        <f t="shared" ca="1" si="1"/>
        <v>ALERTA</v>
      </c>
      <c r="G30" s="348" t="s">
        <v>1305</v>
      </c>
      <c r="H30" s="490" t="s">
        <v>2446</v>
      </c>
      <c r="I30" s="258" t="s">
        <v>2436</v>
      </c>
      <c r="J30" s="467" t="s">
        <v>2437</v>
      </c>
      <c r="K30" s="337" t="s">
        <v>2456</v>
      </c>
      <c r="L30" s="166"/>
      <c r="M30" s="56"/>
      <c r="N30" s="56"/>
      <c r="O30" s="385"/>
      <c r="P30" s="385"/>
      <c r="Q30" s="385"/>
      <c r="R30" s="385"/>
      <c r="S30" s="385"/>
      <c r="T30" s="385"/>
      <c r="U30" s="385"/>
      <c r="V30" s="385"/>
      <c r="W30" s="385"/>
    </row>
    <row r="31" spans="1:23" s="451" customFormat="1" ht="32.25" customHeight="1">
      <c r="A31" s="317" t="s">
        <v>1634</v>
      </c>
      <c r="B31" s="237" t="s">
        <v>2467</v>
      </c>
      <c r="C31" s="238">
        <v>42471</v>
      </c>
      <c r="D31" s="239">
        <v>44287</v>
      </c>
      <c r="E31" s="239" t="str">
        <f t="shared" ca="1" si="0"/>
        <v>CADUCADO</v>
      </c>
      <c r="F31" s="239" t="str">
        <f t="shared" ca="1" si="1"/>
        <v>ALERTA</v>
      </c>
      <c r="G31" s="348" t="s">
        <v>1305</v>
      </c>
      <c r="H31" s="490" t="s">
        <v>2447</v>
      </c>
      <c r="I31" s="258" t="s">
        <v>2436</v>
      </c>
      <c r="J31" s="467" t="s">
        <v>2437</v>
      </c>
      <c r="K31" s="337" t="s">
        <v>2457</v>
      </c>
      <c r="L31" s="166"/>
      <c r="M31" s="56"/>
      <c r="N31" s="56"/>
      <c r="O31" s="385"/>
      <c r="P31" s="385"/>
      <c r="Q31" s="385"/>
      <c r="R31" s="385"/>
      <c r="S31" s="385"/>
      <c r="T31" s="385"/>
      <c r="U31" s="385"/>
      <c r="V31" s="385"/>
      <c r="W31" s="385"/>
    </row>
    <row r="32" spans="1:23" s="451" customFormat="1" ht="42" customHeight="1">
      <c r="A32" s="317" t="s">
        <v>1633</v>
      </c>
      <c r="B32" s="237" t="s">
        <v>2468</v>
      </c>
      <c r="C32" s="238">
        <v>42471</v>
      </c>
      <c r="D32" s="239">
        <v>44287</v>
      </c>
      <c r="E32" s="239" t="str">
        <f t="shared" ca="1" si="0"/>
        <v>CADUCADO</v>
      </c>
      <c r="F32" s="239" t="str">
        <f t="shared" ca="1" si="1"/>
        <v>ALERTA</v>
      </c>
      <c r="G32" s="348" t="s">
        <v>1305</v>
      </c>
      <c r="H32" s="242" t="s">
        <v>2469</v>
      </c>
      <c r="I32" s="258" t="s">
        <v>2472</v>
      </c>
      <c r="J32" s="467" t="s">
        <v>2470</v>
      </c>
      <c r="K32" s="489" t="s">
        <v>2471</v>
      </c>
      <c r="L32" s="166"/>
      <c r="M32" s="56"/>
      <c r="N32" s="56"/>
      <c r="O32" s="385"/>
      <c r="P32" s="385"/>
      <c r="Q32" s="385"/>
      <c r="R32" s="385"/>
      <c r="S32" s="385"/>
      <c r="T32" s="385"/>
      <c r="U32" s="385"/>
      <c r="V32" s="385"/>
      <c r="W32" s="385"/>
    </row>
    <row r="33" spans="1:23" s="451" customFormat="1" ht="49.5" customHeight="1">
      <c r="A33" s="317" t="s">
        <v>1633</v>
      </c>
      <c r="B33" s="237" t="s">
        <v>2511</v>
      </c>
      <c r="C33" s="238">
        <v>42500</v>
      </c>
      <c r="D33" s="239">
        <v>44317</v>
      </c>
      <c r="E33" s="239" t="str">
        <f t="shared" ca="1" si="0"/>
        <v>CADUCADO</v>
      </c>
      <c r="F33" s="239" t="str">
        <f t="shared" ca="1" si="1"/>
        <v>ALERTA</v>
      </c>
      <c r="G33" s="348" t="s">
        <v>1305</v>
      </c>
      <c r="H33" s="242" t="s">
        <v>2512</v>
      </c>
      <c r="I33" s="258" t="s">
        <v>2514</v>
      </c>
      <c r="J33" s="467" t="s">
        <v>2513</v>
      </c>
      <c r="K33" s="489">
        <v>1001360</v>
      </c>
      <c r="L33" s="166"/>
      <c r="M33" s="56"/>
      <c r="N33" s="56"/>
      <c r="O33" s="385"/>
      <c r="P33" s="385"/>
      <c r="Q33" s="385"/>
      <c r="R33" s="385"/>
      <c r="S33" s="385"/>
      <c r="T33" s="385"/>
      <c r="U33" s="385"/>
      <c r="V33" s="385"/>
      <c r="W33" s="385"/>
    </row>
    <row r="34" spans="1:23" s="451" customFormat="1" ht="35.25" customHeight="1">
      <c r="A34" s="317" t="s">
        <v>1633</v>
      </c>
      <c r="B34" s="237" t="s">
        <v>2771</v>
      </c>
      <c r="C34" s="238">
        <v>42662</v>
      </c>
      <c r="D34" s="239">
        <v>44470</v>
      </c>
      <c r="E34" s="239" t="str">
        <f t="shared" ca="1" si="0"/>
        <v>CADUCADO</v>
      </c>
      <c r="F34" s="239" t="str">
        <f t="shared" ca="1" si="1"/>
        <v>ALERTA</v>
      </c>
      <c r="G34" s="348" t="s">
        <v>1306</v>
      </c>
      <c r="H34" s="242" t="s">
        <v>875</v>
      </c>
      <c r="I34" s="258" t="s">
        <v>2772</v>
      </c>
      <c r="J34" s="467" t="s">
        <v>2773</v>
      </c>
      <c r="K34" s="337" t="s">
        <v>2774</v>
      </c>
      <c r="L34" s="166"/>
      <c r="M34" s="56" t="str">
        <f>IF(ISNUMBER(FIND("/",$B30,1)),MID($B30,1,FIND("/",$B30,1)-1),$B30)</f>
        <v>D1604-26</v>
      </c>
      <c r="N34" s="56" t="str">
        <f>IF(ISNUMBER(FIND("/",$B30,1)),MID($B30,FIND("/",$B30,1)+1,LEN($B30)),"")</f>
        <v>9</v>
      </c>
      <c r="O34" s="385"/>
      <c r="P34" s="385"/>
      <c r="Q34" s="385"/>
      <c r="R34" s="385"/>
      <c r="S34" s="385"/>
      <c r="T34" s="385"/>
      <c r="U34" s="385"/>
      <c r="V34" s="385"/>
      <c r="W34" s="385"/>
    </row>
    <row r="35" spans="1:23" s="2154" customFormat="1" ht="51" customHeight="1">
      <c r="A35" s="2143" t="s">
        <v>1633</v>
      </c>
      <c r="B35" s="2144" t="s">
        <v>2801</v>
      </c>
      <c r="C35" s="2145">
        <v>42685</v>
      </c>
      <c r="D35" s="2146">
        <v>44501</v>
      </c>
      <c r="E35" s="2146" t="str">
        <f ca="1">IF(D35&lt;=$T$2,"CADUCADO","VIGENTE")</f>
        <v>CADUCADO</v>
      </c>
      <c r="F35" s="2146" t="str">
        <f ca="1">IF($T$2&gt;=(EDATE(D35,-4)),"ALERTA","OK")</f>
        <v>ALERTA</v>
      </c>
      <c r="G35" s="2147" t="s">
        <v>1305</v>
      </c>
      <c r="H35" s="2148" t="s">
        <v>2802</v>
      </c>
      <c r="I35" s="2149" t="s">
        <v>2803</v>
      </c>
      <c r="J35" s="2150" t="s">
        <v>2804</v>
      </c>
      <c r="K35" s="2151" t="s">
        <v>2805</v>
      </c>
      <c r="L35" s="2152"/>
      <c r="M35" s="2153"/>
      <c r="N35" s="2153"/>
      <c r="O35" s="902"/>
      <c r="P35" s="902"/>
      <c r="Q35" s="902"/>
      <c r="R35" s="902"/>
      <c r="S35" s="902"/>
      <c r="T35" s="902"/>
      <c r="U35" s="902"/>
      <c r="V35" s="902"/>
      <c r="W35" s="902"/>
    </row>
    <row r="36" spans="1:23" s="451" customFormat="1" ht="35.25" customHeight="1">
      <c r="A36" s="2135" t="s">
        <v>1633</v>
      </c>
      <c r="B36" s="2136" t="s">
        <v>5773</v>
      </c>
      <c r="C36" s="2137">
        <v>45517</v>
      </c>
      <c r="D36" s="2138">
        <v>47361</v>
      </c>
      <c r="E36" s="2138" t="str">
        <f ca="1">IF(D36&lt;=$T$2,"CADUCADO","VIGENTE")</f>
        <v>VIGENTE</v>
      </c>
      <c r="F36" s="2138" t="str">
        <f ca="1">IF($T$2&gt;=(EDATE(D36,-4)),"ALERTA","OK")</f>
        <v>OK</v>
      </c>
      <c r="G36" s="2139" t="s">
        <v>1306</v>
      </c>
      <c r="H36" s="2140" t="s">
        <v>1370</v>
      </c>
      <c r="I36" s="2141" t="s">
        <v>5771</v>
      </c>
      <c r="J36" s="2140" t="s">
        <v>5772</v>
      </c>
      <c r="K36" s="2142">
        <v>1709201</v>
      </c>
      <c r="L36" s="166"/>
      <c r="M36" s="56"/>
      <c r="N36" s="56"/>
      <c r="O36" s="385"/>
      <c r="P36" s="385"/>
      <c r="Q36" s="385"/>
      <c r="R36" s="385"/>
      <c r="S36" s="385"/>
      <c r="T36" s="385"/>
      <c r="U36" s="385"/>
      <c r="V36" s="385"/>
      <c r="W36" s="385"/>
    </row>
    <row r="37" spans="1:23" s="451" customFormat="1" ht="35.25" customHeight="1">
      <c r="A37" s="317" t="s">
        <v>1633</v>
      </c>
      <c r="B37" s="237" t="s">
        <v>5787</v>
      </c>
      <c r="C37" s="238">
        <v>45520</v>
      </c>
      <c r="D37" s="239">
        <v>47361</v>
      </c>
      <c r="E37" s="239" t="str">
        <f ca="1">IF(D37&lt;=$T$2,"CADUCADO","VIGENTE")</f>
        <v>VIGENTE</v>
      </c>
      <c r="F37" s="239" t="str">
        <f ca="1">IF($T$2&gt;=(EDATE(D37,-4)),"ALERTA","OK")</f>
        <v>OK</v>
      </c>
      <c r="G37" s="348" t="s">
        <v>1306</v>
      </c>
      <c r="H37" s="242" t="s">
        <v>875</v>
      </c>
      <c r="I37" s="258" t="s">
        <v>5774</v>
      </c>
      <c r="J37" s="467" t="s">
        <v>2773</v>
      </c>
      <c r="K37" s="337" t="s">
        <v>2774</v>
      </c>
      <c r="L37" s="166"/>
      <c r="M37" s="56" t="str">
        <f>IF(ISNUMBER(FIND("/",$B33,1)),MID($B33,1,FIND("/",$B33,1)-1),$B33)</f>
        <v>D1605-41</v>
      </c>
      <c r="N37" s="56" t="str">
        <f>IF(ISNUMBER(FIND("/",$B33,1)),MID($B33,FIND("/",$B33,1)+1,LEN($B33)),"")</f>
        <v/>
      </c>
      <c r="O37" s="385"/>
      <c r="P37" s="385"/>
      <c r="Q37" s="385"/>
      <c r="R37" s="385"/>
      <c r="S37" s="385"/>
      <c r="T37" s="385"/>
      <c r="U37" s="385"/>
      <c r="V37" s="385"/>
      <c r="W37" s="385"/>
    </row>
    <row r="38" spans="1:23" s="451" customFormat="1">
      <c r="A38" s="2305" t="s">
        <v>2240</v>
      </c>
      <c r="B38" s="2306"/>
      <c r="C38" s="452"/>
      <c r="D38" s="453"/>
      <c r="E38" s="453"/>
      <c r="F38" s="453"/>
      <c r="G38" s="167"/>
      <c r="H38" s="153"/>
      <c r="I38" s="143"/>
      <c r="J38" s="160"/>
      <c r="K38" s="166"/>
      <c r="L38" s="166"/>
      <c r="M38" s="56"/>
      <c r="N38" s="56"/>
      <c r="O38" s="385"/>
      <c r="P38" s="385"/>
      <c r="Q38" s="385"/>
      <c r="R38" s="385"/>
      <c r="S38" s="385"/>
      <c r="T38" s="385"/>
      <c r="U38" s="385"/>
      <c r="V38" s="385"/>
      <c r="W38" s="385"/>
    </row>
    <row r="39" spans="1:23" s="451" customFormat="1">
      <c r="A39" s="378"/>
      <c r="B39" s="442"/>
      <c r="C39" s="452"/>
      <c r="D39" s="453"/>
      <c r="E39" s="453"/>
      <c r="F39" s="453"/>
      <c r="G39" s="167"/>
      <c r="H39" s="153"/>
      <c r="I39" s="143"/>
      <c r="J39" s="160"/>
      <c r="K39" s="166"/>
      <c r="L39" s="454"/>
      <c r="M39" s="454"/>
      <c r="N39" s="56"/>
      <c r="O39" s="385"/>
      <c r="P39" s="385"/>
      <c r="Q39" s="385"/>
      <c r="R39" s="385"/>
      <c r="S39" s="385"/>
      <c r="T39" s="385"/>
      <c r="U39" s="385"/>
      <c r="V39" s="385"/>
      <c r="W39" s="385"/>
    </row>
    <row r="40" spans="1:23" s="451" customFormat="1" ht="34.5" customHeight="1">
      <c r="A40" s="455"/>
      <c r="B40" s="455"/>
      <c r="C40" s="455"/>
      <c r="D40" s="455"/>
      <c r="E40" s="455"/>
      <c r="F40" s="455"/>
      <c r="G40" s="455"/>
      <c r="H40" s="455"/>
      <c r="I40" s="455"/>
      <c r="J40" s="455"/>
      <c r="K40" s="455"/>
      <c r="L40" s="166"/>
      <c r="M40" s="56"/>
      <c r="N40" s="56"/>
      <c r="O40" s="385"/>
      <c r="P40" s="385"/>
      <c r="Q40" s="385"/>
      <c r="R40" s="385"/>
      <c r="S40" s="385"/>
      <c r="T40" s="385"/>
      <c r="U40" s="385"/>
      <c r="V40" s="385"/>
      <c r="W40" s="385"/>
    </row>
    <row r="41" spans="1:23" s="451" customFormat="1" ht="30">
      <c r="A41" s="458" t="s">
        <v>1645</v>
      </c>
      <c r="B41" s="458" t="s">
        <v>1646</v>
      </c>
      <c r="C41" s="458" t="s">
        <v>1647</v>
      </c>
      <c r="D41" s="458" t="s">
        <v>1648</v>
      </c>
      <c r="E41" s="551"/>
      <c r="F41" s="551"/>
      <c r="G41" s="11"/>
      <c r="H41" s="105"/>
      <c r="I41" s="14"/>
      <c r="J41" s="12"/>
      <c r="K41" s="14"/>
      <c r="L41" s="166"/>
      <c r="M41" s="56"/>
      <c r="N41" s="56"/>
      <c r="O41" s="385"/>
      <c r="P41" s="385"/>
      <c r="Q41" s="385"/>
      <c r="R41" s="385"/>
      <c r="S41" s="385"/>
      <c r="T41" s="385"/>
      <c r="U41" s="385"/>
      <c r="V41" s="385"/>
      <c r="W41" s="385"/>
    </row>
    <row r="42" spans="1:23" s="451" customFormat="1">
      <c r="A42" s="491">
        <f>COUNTIF($A5:$A39,"P")</f>
        <v>11</v>
      </c>
      <c r="B42" s="491">
        <f>COUNTIF($A5:$A39,"S*")</f>
        <v>1</v>
      </c>
      <c r="C42" s="491">
        <f>COUNTIF($A5:$A39,"F")</f>
        <v>3</v>
      </c>
      <c r="D42" s="491">
        <f>COUNTIF($A5:$A39,"P*") + COUNTIF($A5:$A39,"S2") *2 + COUNTIF($A5:$A39,"S3") *3 + COUNTIF($A5:$A39,"S4") *4</f>
        <v>32</v>
      </c>
      <c r="E42" s="11"/>
      <c r="F42" s="11"/>
      <c r="G42" s="7"/>
      <c r="H42" s="66"/>
      <c r="I42" s="14"/>
      <c r="J42" s="14"/>
      <c r="K42" s="14"/>
      <c r="L42" s="166"/>
      <c r="M42" s="56"/>
      <c r="N42" s="56"/>
      <c r="O42" s="385"/>
      <c r="P42" s="385"/>
      <c r="Q42" s="385"/>
      <c r="R42" s="385"/>
      <c r="S42" s="385"/>
      <c r="T42" s="385"/>
      <c r="U42" s="385"/>
      <c r="V42" s="385"/>
      <c r="W42" s="385"/>
    </row>
    <row r="43" spans="1:23" s="451" customFormat="1">
      <c r="A43" s="7"/>
      <c r="B43" s="7"/>
      <c r="C43" s="7"/>
      <c r="D43" s="7"/>
      <c r="E43" s="7"/>
      <c r="F43" s="7"/>
      <c r="G43" s="7"/>
      <c r="H43" s="14"/>
      <c r="I43" s="14"/>
      <c r="J43" s="14"/>
      <c r="K43" s="14"/>
      <c r="L43" s="166"/>
      <c r="M43" s="56"/>
      <c r="N43" s="56"/>
      <c r="O43" s="385"/>
      <c r="P43" s="385"/>
      <c r="Q43" s="385"/>
      <c r="R43" s="385"/>
      <c r="S43" s="385"/>
      <c r="T43" s="385"/>
      <c r="U43" s="385"/>
      <c r="V43" s="385"/>
      <c r="W43" s="385"/>
    </row>
    <row r="44" spans="1:23" s="455" customFormat="1">
      <c r="A44" s="7"/>
      <c r="B44" s="7"/>
      <c r="C44" s="7"/>
      <c r="D44" s="7"/>
      <c r="E44" s="7"/>
      <c r="F44" s="7"/>
      <c r="G44" s="7"/>
      <c r="H44" s="14"/>
      <c r="I44" s="14"/>
      <c r="J44" s="14"/>
      <c r="K44" s="14"/>
      <c r="L44" s="84"/>
      <c r="M44" s="7" t="str">
        <f>IF(ISNUMBER(FIND("/",$B31,1)),MID($B31,1,FIND("/",$B31,1)-1),$B31)</f>
        <v>D1604-26</v>
      </c>
      <c r="N44" s="7" t="str">
        <f>IF(ISNUMBER(FIND("/",$B31,1)),MID($B31,FIND("/",$B31,1)+1,LEN($B31)),"")</f>
        <v>10</v>
      </c>
      <c r="O44" s="103"/>
      <c r="P44" s="103"/>
      <c r="Q44" s="103"/>
      <c r="R44" s="103"/>
      <c r="S44" s="103"/>
      <c r="T44" s="103"/>
      <c r="U44" s="103"/>
      <c r="V44" s="103"/>
      <c r="W44" s="103"/>
    </row>
    <row r="45" spans="1:23" s="455" customFormat="1">
      <c r="A45" s="7"/>
      <c r="B45" s="7"/>
      <c r="C45" s="7"/>
      <c r="D45" s="7"/>
      <c r="E45" s="7"/>
      <c r="F45" s="7"/>
      <c r="G45" s="7"/>
      <c r="H45" s="14"/>
      <c r="I45" s="14"/>
      <c r="J45" s="14"/>
      <c r="K45" s="14"/>
      <c r="L45" s="84"/>
      <c r="M45" s="7" t="str">
        <f>IF(ISNUMBER(FIND("/",$B41,1)),MID($B41,1,FIND("/",$B41,1)-1),$B41)</f>
        <v>SISTEMAS</v>
      </c>
      <c r="N45" s="7" t="str">
        <f>IF(ISNUMBER(FIND("/",$B41,1)),MID($B41,FIND("/",$B41,1)+1,LEN($B41)),"")</f>
        <v/>
      </c>
      <c r="O45" s="103"/>
      <c r="P45" s="103"/>
      <c r="Q45" s="103"/>
      <c r="R45" s="103"/>
      <c r="S45" s="103"/>
      <c r="T45" s="103"/>
      <c r="U45" s="103"/>
      <c r="V45" s="103"/>
      <c r="W45" s="103"/>
    </row>
    <row r="46" spans="1:23" s="64" customFormat="1">
      <c r="A46" s="7"/>
      <c r="B46" s="7"/>
      <c r="C46" s="7"/>
      <c r="D46" s="7"/>
      <c r="E46" s="7"/>
      <c r="F46" s="7"/>
      <c r="G46" s="7"/>
      <c r="H46" s="14"/>
      <c r="I46" s="14"/>
      <c r="J46" s="14"/>
      <c r="K46" s="14"/>
      <c r="L46" s="84"/>
      <c r="M46" s="7">
        <f t="shared" ref="M46:M55" si="4">IF(ISNUMBER(FIND("/",$B42,1)),MID($B42,1,FIND("/",$B42,1)-1),$B42)</f>
        <v>1</v>
      </c>
      <c r="N46" s="7" t="str">
        <f t="shared" ref="N46:N55" si="5">IF(ISNUMBER(FIND("/",$B42,1)),MID($B42,FIND("/",$B42,1)+1,LEN($B42)),"")</f>
        <v/>
      </c>
      <c r="O46" s="66"/>
      <c r="P46" s="66"/>
      <c r="Q46" s="66"/>
      <c r="R46" s="66"/>
      <c r="S46" s="66"/>
      <c r="T46" s="66"/>
      <c r="U46" s="66"/>
      <c r="V46" s="66"/>
      <c r="W46" s="66"/>
    </row>
    <row r="47" spans="1:23" s="455" customFormat="1">
      <c r="A47" s="14"/>
      <c r="B47" s="14"/>
      <c r="C47" s="14"/>
      <c r="D47" s="14"/>
      <c r="E47" s="14"/>
      <c r="F47" s="14"/>
      <c r="G47" s="14"/>
      <c r="H47" s="14"/>
      <c r="I47" s="14"/>
      <c r="J47" s="14"/>
      <c r="K47" s="14"/>
      <c r="L47" s="84"/>
      <c r="M47" s="7">
        <f t="shared" si="4"/>
        <v>0</v>
      </c>
      <c r="N47" s="7" t="str">
        <f t="shared" si="5"/>
        <v/>
      </c>
      <c r="O47" s="103"/>
      <c r="P47" s="103"/>
      <c r="Q47" s="103"/>
      <c r="R47" s="103"/>
      <c r="S47" s="103"/>
      <c r="T47" s="103"/>
      <c r="U47" s="103"/>
      <c r="V47" s="103"/>
      <c r="W47" s="103"/>
    </row>
    <row r="48" spans="1:23">
      <c r="A48" s="14"/>
      <c r="B48" s="14"/>
      <c r="C48" s="14"/>
      <c r="D48" s="14"/>
      <c r="E48" s="14"/>
      <c r="F48" s="14"/>
      <c r="G48" s="14"/>
      <c r="K48" s="14"/>
      <c r="L48" s="84"/>
      <c r="M48" s="7">
        <f t="shared" si="4"/>
        <v>0</v>
      </c>
      <c r="N48" s="7" t="str">
        <f t="shared" si="5"/>
        <v/>
      </c>
      <c r="O48" s="103"/>
      <c r="P48" s="103"/>
      <c r="Q48" s="103"/>
      <c r="R48" s="103"/>
      <c r="S48" s="103"/>
      <c r="T48" s="103"/>
      <c r="U48" s="103"/>
      <c r="V48" s="103"/>
      <c r="W48" s="103"/>
    </row>
    <row r="49" spans="1:23">
      <c r="A49" s="14"/>
      <c r="B49" s="14"/>
      <c r="C49" s="14"/>
      <c r="D49" s="14"/>
      <c r="E49" s="14"/>
      <c r="F49" s="14"/>
      <c r="G49" s="14"/>
      <c r="K49" s="14"/>
      <c r="L49" s="84"/>
      <c r="M49" s="7">
        <f t="shared" si="4"/>
        <v>0</v>
      </c>
      <c r="N49" s="7" t="str">
        <f t="shared" si="5"/>
        <v/>
      </c>
      <c r="O49" s="103"/>
      <c r="P49" s="103"/>
      <c r="Q49" s="103"/>
      <c r="R49" s="103"/>
      <c r="S49" s="103"/>
      <c r="T49" s="103"/>
      <c r="U49" s="103"/>
      <c r="V49" s="103"/>
      <c r="W49" s="103"/>
    </row>
    <row r="50" spans="1:23">
      <c r="A50" s="14"/>
      <c r="B50" s="14"/>
      <c r="C50" s="14"/>
      <c r="D50" s="14"/>
      <c r="E50" s="14"/>
      <c r="F50" s="14"/>
      <c r="G50" s="14"/>
      <c r="K50" s="14"/>
      <c r="L50" s="84"/>
      <c r="M50" s="7">
        <f t="shared" si="4"/>
        <v>0</v>
      </c>
      <c r="N50" s="7" t="str">
        <f t="shared" si="5"/>
        <v/>
      </c>
      <c r="O50" s="103"/>
      <c r="P50" s="103"/>
      <c r="Q50" s="103"/>
      <c r="R50" s="103"/>
      <c r="S50" s="103"/>
      <c r="T50" s="103"/>
      <c r="U50" s="103"/>
      <c r="V50" s="103"/>
      <c r="W50" s="103"/>
    </row>
    <row r="51" spans="1:23">
      <c r="A51" s="14"/>
      <c r="B51" s="14"/>
      <c r="C51" s="14"/>
      <c r="D51" s="14"/>
      <c r="E51" s="14"/>
      <c r="F51" s="14"/>
      <c r="G51" s="14"/>
      <c r="K51" s="14"/>
      <c r="L51" s="84"/>
      <c r="M51" s="7">
        <f t="shared" si="4"/>
        <v>0</v>
      </c>
      <c r="N51" s="7" t="str">
        <f t="shared" si="5"/>
        <v/>
      </c>
      <c r="O51" s="103"/>
      <c r="P51" s="103"/>
      <c r="Q51" s="103"/>
      <c r="R51" s="103"/>
      <c r="S51" s="103"/>
      <c r="T51" s="103"/>
      <c r="U51" s="103"/>
      <c r="V51" s="103"/>
      <c r="W51" s="103"/>
    </row>
    <row r="52" spans="1:23" hidden="1">
      <c r="A52" s="14"/>
      <c r="B52" s="14"/>
      <c r="C52" s="14"/>
      <c r="D52" s="14"/>
      <c r="E52" s="14"/>
      <c r="F52" s="14"/>
      <c r="G52" s="14"/>
      <c r="K52" s="14"/>
      <c r="L52" s="84"/>
      <c r="M52" s="7">
        <f t="shared" si="4"/>
        <v>0</v>
      </c>
      <c r="N52" s="7" t="str">
        <f t="shared" si="5"/>
        <v/>
      </c>
      <c r="O52" s="103"/>
      <c r="P52" s="103"/>
      <c r="Q52" s="103"/>
      <c r="R52" s="103"/>
      <c r="S52" s="103"/>
      <c r="T52" s="103"/>
      <c r="U52" s="103"/>
      <c r="V52" s="103"/>
      <c r="W52" s="103"/>
    </row>
    <row r="53" spans="1:23" hidden="1">
      <c r="A53" s="14"/>
      <c r="B53" s="14"/>
      <c r="C53" s="14"/>
      <c r="D53" s="14"/>
      <c r="E53" s="14"/>
      <c r="F53" s="14"/>
      <c r="G53" s="14"/>
      <c r="K53" s="14"/>
      <c r="L53" s="84"/>
      <c r="M53" s="7">
        <f t="shared" si="4"/>
        <v>0</v>
      </c>
      <c r="N53" s="7" t="str">
        <f t="shared" si="5"/>
        <v/>
      </c>
      <c r="O53" s="103"/>
      <c r="P53" s="103"/>
      <c r="Q53" s="103"/>
      <c r="R53" s="103"/>
      <c r="S53" s="103"/>
      <c r="T53" s="103"/>
      <c r="U53" s="103"/>
      <c r="V53" s="103"/>
      <c r="W53" s="103"/>
    </row>
    <row r="54" spans="1:23">
      <c r="A54" s="14"/>
      <c r="B54" s="14"/>
      <c r="C54" s="14"/>
      <c r="D54" s="14"/>
      <c r="E54" s="14"/>
      <c r="F54" s="14"/>
      <c r="G54" s="14"/>
      <c r="K54" s="14"/>
      <c r="L54" s="84"/>
      <c r="M54" s="7">
        <f t="shared" si="4"/>
        <v>0</v>
      </c>
      <c r="N54" s="7" t="str">
        <f t="shared" si="5"/>
        <v/>
      </c>
      <c r="O54" s="103"/>
      <c r="P54" s="103"/>
      <c r="Q54" s="103"/>
      <c r="R54" s="103"/>
      <c r="S54" s="103"/>
      <c r="T54" s="103"/>
      <c r="U54" s="103"/>
      <c r="V54" s="103"/>
      <c r="W54" s="103"/>
    </row>
    <row r="55" spans="1:23">
      <c r="A55" s="14"/>
      <c r="B55" s="14"/>
      <c r="C55" s="14"/>
      <c r="D55" s="14"/>
      <c r="E55" s="14"/>
      <c r="F55" s="14"/>
      <c r="G55" s="14"/>
      <c r="K55" s="14"/>
      <c r="L55" s="84"/>
      <c r="M55" s="7">
        <f t="shared" si="4"/>
        <v>0</v>
      </c>
      <c r="N55" s="7" t="str">
        <f t="shared" si="5"/>
        <v/>
      </c>
      <c r="O55" s="103"/>
      <c r="P55" s="103"/>
      <c r="Q55" s="103"/>
      <c r="R55" s="103"/>
      <c r="S55" s="103"/>
      <c r="T55" s="103"/>
      <c r="U55" s="103"/>
      <c r="V55" s="103"/>
      <c r="W55" s="103"/>
    </row>
    <row r="56" spans="1:23">
      <c r="A56" s="14"/>
      <c r="B56" s="14"/>
      <c r="C56" s="14"/>
      <c r="D56" s="14"/>
      <c r="E56" s="14"/>
      <c r="F56" s="14"/>
      <c r="G56" s="14"/>
      <c r="K56" s="14"/>
      <c r="M56" s="7">
        <f t="shared" ref="M56:M109" si="6">IF(ISNUMBER(FIND("/",$B48,1)),MID($B48,1,FIND("/",$B48,1)-1),$B48)</f>
        <v>0</v>
      </c>
      <c r="N56" s="7" t="str">
        <f t="shared" ref="N56:N109" si="7">IF(ISNUMBER(FIND("/",$B48,1)),MID($B48,FIND("/",$B48,1)+1,LEN($B48)),"")</f>
        <v/>
      </c>
      <c r="O56" s="103"/>
      <c r="P56" s="103"/>
      <c r="Q56" s="103"/>
      <c r="R56" s="103"/>
      <c r="S56" s="103"/>
      <c r="T56" s="103"/>
      <c r="U56" s="103"/>
      <c r="V56" s="103"/>
      <c r="W56" s="103"/>
    </row>
    <row r="57" spans="1:23">
      <c r="A57" s="14"/>
      <c r="B57" s="14"/>
      <c r="C57" s="14"/>
      <c r="D57" s="14"/>
      <c r="E57" s="14"/>
      <c r="F57" s="14"/>
      <c r="G57" s="14"/>
      <c r="K57" s="14"/>
      <c r="M57" s="7">
        <f t="shared" si="6"/>
        <v>0</v>
      </c>
      <c r="N57" s="7" t="str">
        <f t="shared" si="7"/>
        <v/>
      </c>
      <c r="O57" s="103"/>
      <c r="P57" s="103"/>
      <c r="Q57" s="103"/>
      <c r="R57" s="103"/>
      <c r="S57" s="103"/>
      <c r="T57" s="103"/>
      <c r="U57" s="103"/>
      <c r="V57" s="103"/>
      <c r="W57" s="103"/>
    </row>
    <row r="58" spans="1:23">
      <c r="A58" s="14"/>
      <c r="B58" s="14"/>
      <c r="C58" s="14"/>
      <c r="D58" s="14"/>
      <c r="E58" s="14"/>
      <c r="F58" s="14"/>
      <c r="G58" s="14"/>
      <c r="K58" s="14"/>
      <c r="M58" s="7">
        <f t="shared" si="6"/>
        <v>0</v>
      </c>
      <c r="N58" s="7" t="str">
        <f t="shared" si="7"/>
        <v/>
      </c>
      <c r="O58" s="103"/>
      <c r="P58" s="103"/>
      <c r="Q58" s="103"/>
      <c r="R58" s="103"/>
      <c r="S58" s="103"/>
      <c r="T58" s="103"/>
      <c r="U58" s="103"/>
      <c r="V58" s="103"/>
      <c r="W58" s="103"/>
    </row>
    <row r="59" spans="1:23">
      <c r="A59" s="14"/>
      <c r="B59" s="14"/>
      <c r="C59" s="14"/>
      <c r="D59" s="14"/>
      <c r="E59" s="14"/>
      <c r="F59" s="14"/>
      <c r="G59" s="14"/>
      <c r="K59" s="14"/>
      <c r="M59" s="7">
        <f t="shared" si="6"/>
        <v>0</v>
      </c>
      <c r="N59" s="7" t="str">
        <f t="shared" si="7"/>
        <v/>
      </c>
      <c r="O59" s="103"/>
      <c r="P59" s="103"/>
      <c r="Q59" s="103"/>
      <c r="R59" s="103"/>
      <c r="S59" s="103"/>
      <c r="T59" s="103"/>
      <c r="U59" s="103"/>
      <c r="V59" s="103"/>
      <c r="W59" s="103"/>
    </row>
    <row r="60" spans="1:23">
      <c r="A60" s="14"/>
      <c r="B60" s="14"/>
      <c r="C60" s="14"/>
      <c r="D60" s="14"/>
      <c r="E60" s="14"/>
      <c r="F60" s="14"/>
      <c r="G60" s="14"/>
      <c r="K60" s="14"/>
      <c r="M60" s="7">
        <f t="shared" si="6"/>
        <v>0</v>
      </c>
      <c r="N60" s="7" t="str">
        <f t="shared" si="7"/>
        <v/>
      </c>
      <c r="O60" s="103"/>
      <c r="P60" s="103"/>
      <c r="Q60" s="103"/>
      <c r="R60" s="103"/>
      <c r="S60" s="103"/>
      <c r="T60" s="103"/>
      <c r="U60" s="103"/>
      <c r="V60" s="103"/>
      <c r="W60" s="103"/>
    </row>
    <row r="61" spans="1:23">
      <c r="A61" s="14"/>
      <c r="B61" s="14"/>
      <c r="C61" s="14"/>
      <c r="D61" s="14"/>
      <c r="E61" s="14"/>
      <c r="F61" s="14"/>
      <c r="G61" s="14"/>
      <c r="K61" s="14"/>
      <c r="M61" s="7">
        <f t="shared" si="6"/>
        <v>0</v>
      </c>
      <c r="N61" s="7" t="str">
        <f t="shared" si="7"/>
        <v/>
      </c>
      <c r="O61" s="103"/>
      <c r="P61" s="103"/>
      <c r="Q61" s="103"/>
      <c r="R61" s="103"/>
      <c r="S61" s="103"/>
      <c r="T61" s="103"/>
      <c r="U61" s="103"/>
      <c r="V61" s="103"/>
      <c r="W61" s="103"/>
    </row>
    <row r="62" spans="1:23">
      <c r="A62" s="14"/>
      <c r="B62" s="14"/>
      <c r="C62" s="14"/>
      <c r="D62" s="14"/>
      <c r="E62" s="14"/>
      <c r="F62" s="14"/>
      <c r="G62" s="14"/>
      <c r="K62" s="14"/>
      <c r="M62" s="7">
        <f t="shared" si="6"/>
        <v>0</v>
      </c>
      <c r="N62" s="7" t="str">
        <f t="shared" si="7"/>
        <v/>
      </c>
      <c r="O62" s="103"/>
      <c r="P62" s="103"/>
      <c r="Q62" s="103"/>
      <c r="R62" s="103"/>
      <c r="S62" s="103"/>
      <c r="T62" s="103"/>
      <c r="U62" s="103"/>
      <c r="V62" s="103"/>
      <c r="W62" s="103"/>
    </row>
    <row r="63" spans="1:23">
      <c r="A63" s="14"/>
      <c r="B63" s="14"/>
      <c r="C63" s="14"/>
      <c r="D63" s="14"/>
      <c r="E63" s="14"/>
      <c r="F63" s="14"/>
      <c r="G63" s="14"/>
      <c r="K63" s="14"/>
      <c r="M63" s="7">
        <f t="shared" si="6"/>
        <v>0</v>
      </c>
      <c r="N63" s="7" t="str">
        <f t="shared" si="7"/>
        <v/>
      </c>
      <c r="O63" s="103"/>
      <c r="P63" s="103"/>
      <c r="Q63" s="103"/>
      <c r="R63" s="103"/>
      <c r="S63" s="103"/>
      <c r="T63" s="103"/>
      <c r="U63" s="103"/>
      <c r="V63" s="103"/>
      <c r="W63" s="103"/>
    </row>
    <row r="64" spans="1:23">
      <c r="A64" s="14"/>
      <c r="B64" s="14"/>
      <c r="C64" s="14"/>
      <c r="D64" s="14"/>
      <c r="E64" s="14"/>
      <c r="F64" s="14"/>
      <c r="G64" s="14"/>
      <c r="K64" s="14"/>
      <c r="M64" s="7">
        <f t="shared" si="6"/>
        <v>0</v>
      </c>
      <c r="N64" s="7" t="str">
        <f t="shared" si="7"/>
        <v/>
      </c>
      <c r="O64" s="103"/>
      <c r="P64" s="103"/>
      <c r="Q64" s="103"/>
      <c r="R64" s="103"/>
      <c r="S64" s="103"/>
      <c r="T64" s="103"/>
      <c r="U64" s="103"/>
      <c r="V64" s="103"/>
      <c r="W64" s="103"/>
    </row>
    <row r="65" spans="1:23">
      <c r="A65" s="14"/>
      <c r="B65" s="14"/>
      <c r="C65" s="14"/>
      <c r="D65" s="14"/>
      <c r="E65" s="14"/>
      <c r="F65" s="14"/>
      <c r="G65" s="14"/>
      <c r="K65" s="14"/>
      <c r="M65" s="7">
        <f t="shared" si="6"/>
        <v>0</v>
      </c>
      <c r="N65" s="7" t="str">
        <f t="shared" si="7"/>
        <v/>
      </c>
      <c r="O65" s="103"/>
      <c r="P65" s="103"/>
      <c r="Q65" s="103"/>
      <c r="R65" s="103"/>
      <c r="S65" s="103"/>
      <c r="T65" s="103"/>
      <c r="U65" s="103"/>
      <c r="V65" s="103"/>
      <c r="W65" s="103"/>
    </row>
    <row r="66" spans="1:23">
      <c r="A66" s="14"/>
      <c r="B66" s="14"/>
      <c r="C66" s="14"/>
      <c r="D66" s="14"/>
      <c r="E66" s="14"/>
      <c r="F66" s="14"/>
      <c r="G66" s="14"/>
      <c r="K66" s="14"/>
      <c r="M66" s="7">
        <f t="shared" si="6"/>
        <v>0</v>
      </c>
      <c r="N66" s="7" t="str">
        <f t="shared" si="7"/>
        <v/>
      </c>
      <c r="O66" s="103"/>
      <c r="P66" s="103"/>
      <c r="Q66" s="103"/>
      <c r="R66" s="103"/>
      <c r="S66" s="103"/>
      <c r="T66" s="103"/>
      <c r="U66" s="103"/>
      <c r="V66" s="103"/>
      <c r="W66" s="103"/>
    </row>
    <row r="67" spans="1:23">
      <c r="A67" s="14"/>
      <c r="B67" s="14"/>
      <c r="C67" s="14"/>
      <c r="D67" s="14"/>
      <c r="E67" s="14"/>
      <c r="F67" s="14"/>
      <c r="G67" s="14"/>
      <c r="K67" s="14"/>
      <c r="M67" s="7">
        <f t="shared" si="6"/>
        <v>0</v>
      </c>
      <c r="N67" s="7" t="str">
        <f t="shared" si="7"/>
        <v/>
      </c>
      <c r="O67" s="103"/>
      <c r="P67" s="103"/>
      <c r="Q67" s="103"/>
      <c r="R67" s="103"/>
      <c r="S67" s="103"/>
      <c r="T67" s="103"/>
      <c r="U67" s="103"/>
      <c r="V67" s="103"/>
      <c r="W67" s="103"/>
    </row>
    <row r="68" spans="1:23">
      <c r="A68" s="14"/>
      <c r="B68" s="14"/>
      <c r="C68" s="14"/>
      <c r="D68" s="14"/>
      <c r="E68" s="14"/>
      <c r="F68" s="14"/>
      <c r="G68" s="14"/>
      <c r="K68" s="14"/>
      <c r="L68" s="387"/>
      <c r="M68" s="7">
        <f t="shared" si="6"/>
        <v>0</v>
      </c>
      <c r="N68" s="7" t="str">
        <f t="shared" si="7"/>
        <v/>
      </c>
      <c r="O68" s="103"/>
      <c r="P68" s="103"/>
      <c r="Q68" s="103"/>
      <c r="R68" s="103"/>
      <c r="S68" s="103"/>
      <c r="T68" s="103"/>
      <c r="U68" s="103"/>
      <c r="V68" s="103"/>
      <c r="W68" s="103"/>
    </row>
    <row r="69" spans="1:23">
      <c r="A69" s="14"/>
      <c r="B69" s="14"/>
      <c r="C69" s="14"/>
      <c r="D69" s="14"/>
      <c r="E69" s="14"/>
      <c r="F69" s="14"/>
      <c r="G69" s="14"/>
      <c r="K69" s="14"/>
      <c r="M69" s="7">
        <f t="shared" si="6"/>
        <v>0</v>
      </c>
      <c r="N69" s="7" t="str">
        <f t="shared" si="7"/>
        <v/>
      </c>
      <c r="O69" s="103"/>
      <c r="P69" s="103"/>
      <c r="Q69" s="103"/>
      <c r="R69" s="103"/>
      <c r="S69" s="103"/>
      <c r="T69" s="103"/>
      <c r="U69" s="103"/>
      <c r="V69" s="103"/>
      <c r="W69" s="103"/>
    </row>
    <row r="70" spans="1:23">
      <c r="A70" s="14"/>
      <c r="B70" s="14"/>
      <c r="C70" s="14"/>
      <c r="D70" s="14"/>
      <c r="E70" s="14"/>
      <c r="F70" s="14"/>
      <c r="G70" s="14"/>
      <c r="K70" s="14"/>
      <c r="M70" s="7">
        <f t="shared" si="6"/>
        <v>0</v>
      </c>
      <c r="N70" s="7" t="str">
        <f t="shared" si="7"/>
        <v/>
      </c>
      <c r="O70" s="103"/>
      <c r="P70" s="103"/>
      <c r="Q70" s="103"/>
      <c r="R70" s="103"/>
      <c r="S70" s="103"/>
      <c r="T70" s="103"/>
      <c r="U70" s="103"/>
      <c r="V70" s="103"/>
      <c r="W70" s="103"/>
    </row>
    <row r="71" spans="1:23">
      <c r="A71" s="14"/>
      <c r="B71" s="14"/>
      <c r="C71" s="14"/>
      <c r="D71" s="14"/>
      <c r="E71" s="14"/>
      <c r="F71" s="14"/>
      <c r="G71" s="14"/>
      <c r="K71" s="14"/>
      <c r="M71" s="7">
        <f t="shared" si="6"/>
        <v>0</v>
      </c>
      <c r="N71" s="7" t="str">
        <f t="shared" si="7"/>
        <v/>
      </c>
      <c r="O71" s="103"/>
      <c r="P71" s="103"/>
      <c r="Q71" s="103"/>
      <c r="R71" s="103"/>
      <c r="S71" s="103"/>
      <c r="T71" s="103"/>
      <c r="U71" s="103"/>
      <c r="V71" s="103"/>
      <c r="W71" s="103"/>
    </row>
    <row r="72" spans="1:23">
      <c r="A72" s="14"/>
      <c r="B72" s="14"/>
      <c r="C72" s="14"/>
      <c r="D72" s="14"/>
      <c r="E72" s="14"/>
      <c r="F72" s="14"/>
      <c r="G72" s="14"/>
      <c r="K72" s="14"/>
      <c r="M72" s="7">
        <f t="shared" si="6"/>
        <v>0</v>
      </c>
      <c r="N72" s="7" t="str">
        <f t="shared" si="7"/>
        <v/>
      </c>
      <c r="O72" s="103"/>
      <c r="P72" s="103"/>
      <c r="Q72" s="103"/>
      <c r="R72" s="103"/>
      <c r="S72" s="103"/>
      <c r="T72" s="103"/>
      <c r="U72" s="103"/>
      <c r="V72" s="103"/>
      <c r="W72" s="103"/>
    </row>
    <row r="73" spans="1:23">
      <c r="A73" s="14"/>
      <c r="B73" s="14"/>
      <c r="C73" s="14"/>
      <c r="D73" s="14"/>
      <c r="E73" s="14"/>
      <c r="F73" s="14"/>
      <c r="G73" s="14"/>
      <c r="K73" s="14"/>
      <c r="M73" s="7">
        <f t="shared" si="6"/>
        <v>0</v>
      </c>
      <c r="N73" s="7" t="str">
        <f t="shared" si="7"/>
        <v/>
      </c>
      <c r="O73" s="103"/>
      <c r="P73" s="103"/>
      <c r="Q73" s="103"/>
      <c r="R73" s="103"/>
      <c r="S73" s="103"/>
      <c r="T73" s="103"/>
      <c r="U73" s="103"/>
      <c r="V73" s="103"/>
      <c r="W73" s="103"/>
    </row>
    <row r="74" spans="1:23">
      <c r="A74" s="14"/>
      <c r="B74" s="14"/>
      <c r="C74" s="14"/>
      <c r="D74" s="14"/>
      <c r="E74" s="14"/>
      <c r="F74" s="14"/>
      <c r="G74" s="14"/>
      <c r="K74" s="14"/>
      <c r="M74" s="7">
        <f t="shared" si="6"/>
        <v>0</v>
      </c>
      <c r="N74" s="7" t="str">
        <f t="shared" si="7"/>
        <v/>
      </c>
      <c r="O74" s="103"/>
      <c r="P74" s="103"/>
      <c r="Q74" s="103"/>
      <c r="R74" s="103"/>
      <c r="S74" s="103"/>
      <c r="T74" s="103"/>
      <c r="U74" s="103"/>
      <c r="V74" s="103"/>
      <c r="W74" s="103"/>
    </row>
    <row r="75" spans="1:23">
      <c r="A75" s="14"/>
      <c r="B75" s="14"/>
      <c r="C75" s="14"/>
      <c r="D75" s="14"/>
      <c r="E75" s="14"/>
      <c r="F75" s="14"/>
      <c r="G75" s="14"/>
      <c r="K75" s="14"/>
      <c r="M75" s="7">
        <f t="shared" si="6"/>
        <v>0</v>
      </c>
      <c r="N75" s="7" t="str">
        <f t="shared" si="7"/>
        <v/>
      </c>
      <c r="O75" s="103"/>
      <c r="P75" s="103"/>
      <c r="Q75" s="103"/>
      <c r="R75" s="103"/>
      <c r="S75" s="103"/>
      <c r="T75" s="103"/>
      <c r="U75" s="103"/>
      <c r="V75" s="103"/>
      <c r="W75" s="103"/>
    </row>
    <row r="76" spans="1:23">
      <c r="A76" s="14"/>
      <c r="B76" s="14"/>
      <c r="C76" s="14"/>
      <c r="D76" s="14"/>
      <c r="E76" s="14"/>
      <c r="F76" s="14"/>
      <c r="G76" s="14"/>
      <c r="K76" s="14"/>
      <c r="M76" s="7">
        <f t="shared" si="6"/>
        <v>0</v>
      </c>
      <c r="N76" s="7" t="str">
        <f t="shared" si="7"/>
        <v/>
      </c>
      <c r="O76" s="103"/>
      <c r="P76" s="103"/>
      <c r="Q76" s="103"/>
      <c r="R76" s="103"/>
      <c r="S76" s="103"/>
      <c r="T76" s="103"/>
      <c r="U76" s="103"/>
      <c r="V76" s="103"/>
      <c r="W76" s="103"/>
    </row>
    <row r="77" spans="1:23">
      <c r="A77" s="14"/>
      <c r="B77" s="14"/>
      <c r="C77" s="14"/>
      <c r="D77" s="14"/>
      <c r="E77" s="14"/>
      <c r="F77" s="14"/>
      <c r="G77" s="14"/>
      <c r="K77" s="14"/>
      <c r="M77" s="7">
        <f t="shared" si="6"/>
        <v>0</v>
      </c>
      <c r="N77" s="7" t="str">
        <f t="shared" si="7"/>
        <v/>
      </c>
      <c r="O77" s="103"/>
      <c r="P77" s="103"/>
      <c r="Q77" s="103"/>
      <c r="R77" s="103"/>
      <c r="S77" s="103"/>
      <c r="T77" s="103"/>
      <c r="U77" s="103"/>
      <c r="V77" s="103"/>
      <c r="W77" s="103"/>
    </row>
    <row r="78" spans="1:23">
      <c r="A78" s="14"/>
      <c r="B78" s="14"/>
      <c r="C78" s="14"/>
      <c r="D78" s="14"/>
      <c r="E78" s="14"/>
      <c r="F78" s="14"/>
      <c r="G78" s="14"/>
      <c r="K78" s="14"/>
      <c r="M78" s="7">
        <f t="shared" si="6"/>
        <v>0</v>
      </c>
      <c r="N78" s="7" t="str">
        <f t="shared" si="7"/>
        <v/>
      </c>
      <c r="O78" s="103"/>
      <c r="P78" s="103"/>
      <c r="Q78" s="103"/>
      <c r="R78" s="103"/>
      <c r="S78" s="103"/>
      <c r="T78" s="103"/>
      <c r="U78" s="103"/>
      <c r="V78" s="103"/>
      <c r="W78" s="103"/>
    </row>
    <row r="79" spans="1:23">
      <c r="A79" s="14"/>
      <c r="B79" s="14"/>
      <c r="C79" s="14"/>
      <c r="D79" s="14"/>
      <c r="E79" s="14"/>
      <c r="F79" s="14"/>
      <c r="G79" s="14"/>
      <c r="K79" s="14"/>
      <c r="M79" s="7">
        <f t="shared" si="6"/>
        <v>0</v>
      </c>
      <c r="N79" s="7" t="str">
        <f t="shared" si="7"/>
        <v/>
      </c>
      <c r="O79" s="103"/>
      <c r="P79" s="103"/>
      <c r="Q79" s="103"/>
      <c r="R79" s="103"/>
      <c r="S79" s="103"/>
      <c r="T79" s="103"/>
      <c r="U79" s="103"/>
      <c r="V79" s="103"/>
      <c r="W79" s="103"/>
    </row>
    <row r="80" spans="1:23">
      <c r="A80" s="14"/>
      <c r="B80" s="14"/>
      <c r="C80" s="14"/>
      <c r="D80" s="14"/>
      <c r="E80" s="14"/>
      <c r="F80" s="14"/>
      <c r="G80" s="14"/>
      <c r="K80" s="14"/>
      <c r="M80" s="7">
        <f t="shared" si="6"/>
        <v>0</v>
      </c>
      <c r="N80" s="7" t="str">
        <f t="shared" si="7"/>
        <v/>
      </c>
      <c r="O80" s="103"/>
      <c r="P80" s="103"/>
      <c r="Q80" s="103"/>
      <c r="R80" s="103"/>
      <c r="S80" s="103"/>
      <c r="T80" s="103"/>
      <c r="U80" s="103"/>
      <c r="V80" s="103"/>
      <c r="W80" s="103"/>
    </row>
    <row r="81" spans="1:23">
      <c r="A81" s="14"/>
      <c r="B81" s="14"/>
      <c r="C81" s="14"/>
      <c r="D81" s="14"/>
      <c r="E81" s="14"/>
      <c r="F81" s="14"/>
      <c r="G81" s="14"/>
      <c r="K81" s="14"/>
      <c r="M81" s="7">
        <f t="shared" si="6"/>
        <v>0</v>
      </c>
      <c r="N81" s="7" t="str">
        <f t="shared" si="7"/>
        <v/>
      </c>
      <c r="O81" s="103"/>
      <c r="P81" s="103"/>
      <c r="Q81" s="103"/>
      <c r="R81" s="103"/>
      <c r="S81" s="103"/>
      <c r="T81" s="103"/>
      <c r="U81" s="103"/>
      <c r="V81" s="103"/>
      <c r="W81" s="103"/>
    </row>
    <row r="82" spans="1:23">
      <c r="A82" s="14"/>
      <c r="B82" s="14"/>
      <c r="C82" s="14"/>
      <c r="D82" s="14"/>
      <c r="E82" s="14"/>
      <c r="F82" s="14"/>
      <c r="G82" s="14"/>
      <c r="K82" s="14"/>
      <c r="M82" s="7">
        <f t="shared" si="6"/>
        <v>0</v>
      </c>
      <c r="N82" s="7" t="str">
        <f t="shared" si="7"/>
        <v/>
      </c>
      <c r="O82" s="103"/>
      <c r="P82" s="103"/>
      <c r="Q82" s="103"/>
      <c r="R82" s="103"/>
      <c r="S82" s="103"/>
      <c r="T82" s="103"/>
      <c r="U82" s="103"/>
      <c r="V82" s="103"/>
      <c r="W82" s="103"/>
    </row>
    <row r="83" spans="1:23">
      <c r="A83" s="14"/>
      <c r="B83" s="14"/>
      <c r="C83" s="14"/>
      <c r="D83" s="14"/>
      <c r="E83" s="14"/>
      <c r="F83" s="14"/>
      <c r="G83" s="14"/>
      <c r="K83" s="14"/>
      <c r="L83" s="14"/>
      <c r="M83" s="7">
        <f t="shared" si="6"/>
        <v>0</v>
      </c>
      <c r="N83" s="7" t="str">
        <f t="shared" si="7"/>
        <v/>
      </c>
      <c r="O83" s="103"/>
      <c r="P83" s="103"/>
      <c r="Q83" s="103"/>
      <c r="R83" s="103"/>
      <c r="S83" s="103"/>
      <c r="T83" s="103"/>
      <c r="U83" s="103"/>
      <c r="V83" s="103"/>
      <c r="W83" s="103"/>
    </row>
    <row r="84" spans="1:23">
      <c r="A84" s="14"/>
      <c r="B84" s="14"/>
      <c r="C84" s="14"/>
      <c r="D84" s="14"/>
      <c r="E84" s="14"/>
      <c r="F84" s="14"/>
      <c r="G84" s="14"/>
      <c r="K84" s="14"/>
      <c r="L84" s="14"/>
      <c r="M84" s="7">
        <f t="shared" si="6"/>
        <v>0</v>
      </c>
      <c r="N84" s="7" t="str">
        <f t="shared" si="7"/>
        <v/>
      </c>
      <c r="O84" s="103"/>
      <c r="P84" s="103"/>
      <c r="Q84" s="103"/>
      <c r="R84" s="103"/>
      <c r="S84" s="103"/>
      <c r="T84" s="103"/>
      <c r="U84" s="103"/>
      <c r="V84" s="103"/>
      <c r="W84" s="103"/>
    </row>
    <row r="85" spans="1:23">
      <c r="A85" s="14"/>
      <c r="B85" s="14"/>
      <c r="C85" s="14"/>
      <c r="D85" s="14"/>
      <c r="E85" s="14"/>
      <c r="F85" s="14"/>
      <c r="G85" s="14"/>
      <c r="K85" s="14"/>
      <c r="L85" s="14"/>
      <c r="M85" s="7">
        <f t="shared" si="6"/>
        <v>0</v>
      </c>
      <c r="N85" s="7" t="str">
        <f t="shared" si="7"/>
        <v/>
      </c>
      <c r="O85" s="103"/>
      <c r="P85" s="103"/>
      <c r="Q85" s="103"/>
      <c r="R85" s="103"/>
      <c r="S85" s="103"/>
      <c r="T85" s="103"/>
      <c r="U85" s="103"/>
      <c r="V85" s="103"/>
      <c r="W85" s="103"/>
    </row>
    <row r="86" spans="1:23">
      <c r="A86" s="14"/>
      <c r="B86" s="14"/>
      <c r="C86" s="14"/>
      <c r="D86" s="14"/>
      <c r="E86" s="14"/>
      <c r="F86" s="14"/>
      <c r="G86" s="14"/>
      <c r="K86" s="14"/>
      <c r="L86" s="14"/>
      <c r="M86" s="7">
        <f t="shared" si="6"/>
        <v>0</v>
      </c>
      <c r="N86" s="7" t="str">
        <f t="shared" si="7"/>
        <v/>
      </c>
      <c r="O86" s="103"/>
      <c r="P86" s="103"/>
      <c r="Q86" s="103"/>
      <c r="R86" s="103"/>
      <c r="S86" s="103"/>
      <c r="T86" s="103"/>
      <c r="U86" s="103"/>
      <c r="V86" s="103"/>
      <c r="W86" s="103"/>
    </row>
    <row r="87" spans="1:23">
      <c r="A87" s="14"/>
      <c r="B87" s="14"/>
      <c r="C87" s="14"/>
      <c r="D87" s="14"/>
      <c r="E87" s="14"/>
      <c r="F87" s="14"/>
      <c r="G87" s="14"/>
      <c r="K87" s="14"/>
      <c r="L87" s="14"/>
      <c r="M87" s="7">
        <f t="shared" si="6"/>
        <v>0</v>
      </c>
      <c r="N87" s="7" t="str">
        <f t="shared" si="7"/>
        <v/>
      </c>
      <c r="O87" s="103"/>
      <c r="P87" s="103"/>
      <c r="Q87" s="103"/>
      <c r="R87" s="103"/>
      <c r="S87" s="103"/>
      <c r="T87" s="103"/>
      <c r="U87" s="103"/>
      <c r="V87" s="103"/>
      <c r="W87" s="103"/>
    </row>
    <row r="88" spans="1:23">
      <c r="A88" s="14"/>
      <c r="B88" s="14"/>
      <c r="C88" s="14"/>
      <c r="D88" s="14"/>
      <c r="E88" s="14"/>
      <c r="F88" s="14"/>
      <c r="G88" s="14"/>
      <c r="K88" s="14"/>
      <c r="L88" s="14"/>
      <c r="M88" s="7">
        <f t="shared" si="6"/>
        <v>0</v>
      </c>
      <c r="N88" s="7" t="str">
        <f t="shared" si="7"/>
        <v/>
      </c>
      <c r="O88" s="103"/>
      <c r="P88" s="103"/>
      <c r="Q88" s="103"/>
      <c r="R88" s="103"/>
      <c r="S88" s="103"/>
      <c r="T88" s="103"/>
      <c r="U88" s="103"/>
      <c r="V88" s="103"/>
      <c r="W88" s="103"/>
    </row>
    <row r="89" spans="1:23">
      <c r="A89" s="14"/>
      <c r="B89" s="14"/>
      <c r="C89" s="14"/>
      <c r="D89" s="14"/>
      <c r="E89" s="14"/>
      <c r="F89" s="14"/>
      <c r="G89" s="14"/>
      <c r="K89" s="14"/>
      <c r="L89" s="14"/>
      <c r="M89" s="7">
        <f t="shared" si="6"/>
        <v>0</v>
      </c>
      <c r="N89" s="7" t="str">
        <f t="shared" si="7"/>
        <v/>
      </c>
      <c r="O89" s="103"/>
      <c r="P89" s="103"/>
      <c r="Q89" s="103"/>
      <c r="R89" s="103"/>
      <c r="S89" s="103"/>
      <c r="T89" s="103"/>
      <c r="U89" s="103"/>
      <c r="V89" s="103"/>
      <c r="W89" s="103"/>
    </row>
    <row r="90" spans="1:23">
      <c r="A90" s="14"/>
      <c r="B90" s="14"/>
      <c r="C90" s="14"/>
      <c r="D90" s="14"/>
      <c r="E90" s="14"/>
      <c r="F90" s="14"/>
      <c r="G90" s="14"/>
      <c r="K90" s="14"/>
      <c r="L90" s="14"/>
      <c r="M90" s="7">
        <f t="shared" si="6"/>
        <v>0</v>
      </c>
      <c r="N90" s="7" t="str">
        <f t="shared" si="7"/>
        <v/>
      </c>
      <c r="O90" s="103"/>
      <c r="P90" s="103"/>
      <c r="Q90" s="103"/>
      <c r="R90" s="103"/>
      <c r="S90" s="103"/>
      <c r="T90" s="103"/>
      <c r="U90" s="103"/>
      <c r="V90" s="103"/>
      <c r="W90" s="103"/>
    </row>
    <row r="91" spans="1:23">
      <c r="A91" s="14"/>
      <c r="B91" s="14"/>
      <c r="C91" s="14"/>
      <c r="D91" s="14"/>
      <c r="E91" s="14"/>
      <c r="F91" s="14"/>
      <c r="G91" s="14"/>
      <c r="K91" s="14"/>
      <c r="L91" s="14"/>
      <c r="M91" s="7">
        <f t="shared" si="6"/>
        <v>0</v>
      </c>
      <c r="N91" s="7" t="str">
        <f t="shared" si="7"/>
        <v/>
      </c>
      <c r="O91" s="103"/>
      <c r="P91" s="103"/>
      <c r="Q91" s="103"/>
      <c r="R91" s="103"/>
      <c r="S91" s="103"/>
      <c r="T91" s="103"/>
      <c r="U91" s="103"/>
      <c r="V91" s="103"/>
      <c r="W91" s="103"/>
    </row>
    <row r="92" spans="1:23">
      <c r="A92" s="14"/>
      <c r="B92" s="14"/>
      <c r="C92" s="14"/>
      <c r="D92" s="14"/>
      <c r="E92" s="14"/>
      <c r="F92" s="14"/>
      <c r="G92" s="14"/>
      <c r="K92" s="14"/>
      <c r="L92" s="14"/>
      <c r="M92" s="7">
        <f t="shared" si="6"/>
        <v>0</v>
      </c>
      <c r="N92" s="7" t="str">
        <f t="shared" si="7"/>
        <v/>
      </c>
      <c r="O92" s="103"/>
      <c r="P92" s="103"/>
      <c r="Q92" s="103"/>
      <c r="R92" s="103"/>
      <c r="S92" s="103"/>
      <c r="T92" s="103"/>
      <c r="U92" s="103"/>
      <c r="V92" s="103"/>
      <c r="W92" s="103"/>
    </row>
    <row r="93" spans="1:23">
      <c r="A93" s="14"/>
      <c r="B93" s="14"/>
      <c r="C93" s="14"/>
      <c r="D93" s="14"/>
      <c r="E93" s="14"/>
      <c r="F93" s="14"/>
      <c r="G93" s="14"/>
      <c r="K93" s="14"/>
      <c r="L93" s="14"/>
      <c r="M93" s="7">
        <f t="shared" si="6"/>
        <v>0</v>
      </c>
      <c r="N93" s="7" t="str">
        <f t="shared" si="7"/>
        <v/>
      </c>
      <c r="O93" s="103"/>
      <c r="P93" s="103"/>
      <c r="Q93" s="103"/>
      <c r="R93" s="103"/>
      <c r="S93" s="103"/>
      <c r="T93" s="103"/>
      <c r="U93" s="103"/>
      <c r="V93" s="103"/>
      <c r="W93" s="103"/>
    </row>
    <row r="94" spans="1:23">
      <c r="A94" s="14"/>
      <c r="B94" s="14"/>
      <c r="C94" s="14"/>
      <c r="D94" s="14"/>
      <c r="E94" s="14"/>
      <c r="F94" s="14"/>
      <c r="G94" s="14"/>
      <c r="K94" s="14"/>
      <c r="L94" s="14"/>
      <c r="M94" s="7">
        <f t="shared" si="6"/>
        <v>0</v>
      </c>
      <c r="N94" s="7" t="str">
        <f t="shared" si="7"/>
        <v/>
      </c>
      <c r="O94" s="103"/>
      <c r="P94" s="103"/>
      <c r="Q94" s="103"/>
      <c r="R94" s="103"/>
      <c r="S94" s="103"/>
      <c r="T94" s="103"/>
      <c r="U94" s="103"/>
      <c r="V94" s="103"/>
      <c r="W94" s="103"/>
    </row>
    <row r="95" spans="1:23">
      <c r="A95" s="14"/>
      <c r="B95" s="14"/>
      <c r="C95" s="14"/>
      <c r="D95" s="14"/>
      <c r="E95" s="14"/>
      <c r="F95" s="14"/>
      <c r="G95" s="14"/>
      <c r="K95" s="14"/>
      <c r="L95" s="14"/>
      <c r="M95" s="7">
        <f t="shared" si="6"/>
        <v>0</v>
      </c>
      <c r="N95" s="7" t="str">
        <f t="shared" si="7"/>
        <v/>
      </c>
      <c r="O95" s="103"/>
      <c r="P95" s="103"/>
      <c r="Q95" s="103"/>
      <c r="R95" s="103"/>
      <c r="S95" s="103"/>
      <c r="T95" s="103"/>
      <c r="U95" s="103"/>
      <c r="V95" s="103"/>
      <c r="W95" s="103"/>
    </row>
    <row r="96" spans="1:23">
      <c r="A96" s="14"/>
      <c r="B96" s="14"/>
      <c r="C96" s="14"/>
      <c r="D96" s="14"/>
      <c r="E96" s="14"/>
      <c r="F96" s="14"/>
      <c r="G96" s="14"/>
      <c r="K96" s="14"/>
      <c r="L96" s="14"/>
      <c r="M96" s="7">
        <f t="shared" si="6"/>
        <v>0</v>
      </c>
      <c r="N96" s="7" t="str">
        <f t="shared" si="7"/>
        <v/>
      </c>
      <c r="O96" s="103"/>
      <c r="P96" s="103"/>
      <c r="Q96" s="103"/>
      <c r="R96" s="103"/>
      <c r="S96" s="103"/>
      <c r="T96" s="103"/>
      <c r="U96" s="103"/>
      <c r="V96" s="103"/>
      <c r="W96" s="103"/>
    </row>
    <row r="97" spans="1:23">
      <c r="A97" s="14"/>
      <c r="B97" s="14"/>
      <c r="C97" s="14"/>
      <c r="D97" s="14"/>
      <c r="E97" s="14"/>
      <c r="F97" s="14"/>
      <c r="G97" s="14"/>
      <c r="K97" s="14"/>
      <c r="L97" s="14"/>
      <c r="M97" s="7">
        <f t="shared" si="6"/>
        <v>0</v>
      </c>
      <c r="N97" s="7" t="str">
        <f t="shared" si="7"/>
        <v/>
      </c>
      <c r="O97" s="103"/>
      <c r="P97" s="103"/>
      <c r="Q97" s="103"/>
      <c r="R97" s="103"/>
      <c r="S97" s="103"/>
      <c r="T97" s="103"/>
      <c r="U97" s="103"/>
      <c r="V97" s="103"/>
      <c r="W97" s="103"/>
    </row>
    <row r="98" spans="1:23">
      <c r="A98" s="14"/>
      <c r="B98" s="14"/>
      <c r="C98" s="14"/>
      <c r="D98" s="14"/>
      <c r="E98" s="14"/>
      <c r="F98" s="14"/>
      <c r="G98" s="14"/>
      <c r="K98" s="14"/>
      <c r="L98" s="14"/>
      <c r="M98" s="7">
        <f t="shared" si="6"/>
        <v>0</v>
      </c>
      <c r="N98" s="7" t="str">
        <f t="shared" si="7"/>
        <v/>
      </c>
      <c r="O98" s="103"/>
      <c r="P98" s="103"/>
      <c r="Q98" s="103"/>
      <c r="R98" s="103"/>
      <c r="S98" s="103"/>
      <c r="T98" s="103"/>
      <c r="U98" s="103"/>
      <c r="V98" s="103"/>
      <c r="W98" s="103"/>
    </row>
    <row r="99" spans="1:23">
      <c r="A99" s="14"/>
      <c r="B99" s="14"/>
      <c r="C99" s="14"/>
      <c r="D99" s="14"/>
      <c r="E99" s="14"/>
      <c r="F99" s="14"/>
      <c r="G99" s="14"/>
      <c r="K99" s="14"/>
      <c r="L99" s="14"/>
      <c r="M99" s="7">
        <f t="shared" si="6"/>
        <v>0</v>
      </c>
      <c r="N99" s="7" t="str">
        <f t="shared" si="7"/>
        <v/>
      </c>
      <c r="O99" s="103"/>
      <c r="P99" s="103"/>
      <c r="Q99" s="103"/>
      <c r="R99" s="103"/>
      <c r="S99" s="103"/>
      <c r="T99" s="103"/>
      <c r="U99" s="103"/>
      <c r="V99" s="103"/>
      <c r="W99" s="103"/>
    </row>
    <row r="100" spans="1:23">
      <c r="A100" s="14"/>
      <c r="B100" s="14"/>
      <c r="C100" s="14"/>
      <c r="D100" s="14"/>
      <c r="E100" s="14"/>
      <c r="F100" s="14"/>
      <c r="G100" s="14"/>
      <c r="K100" s="14"/>
      <c r="L100" s="14"/>
      <c r="M100" s="7">
        <f t="shared" si="6"/>
        <v>0</v>
      </c>
      <c r="N100" s="7" t="str">
        <f t="shared" si="7"/>
        <v/>
      </c>
      <c r="O100" s="103"/>
      <c r="P100" s="103"/>
      <c r="Q100" s="103"/>
      <c r="R100" s="103"/>
      <c r="S100" s="103"/>
      <c r="T100" s="103"/>
      <c r="U100" s="103"/>
      <c r="V100" s="103"/>
      <c r="W100" s="103"/>
    </row>
    <row r="101" spans="1:23">
      <c r="A101" s="14"/>
      <c r="B101" s="14"/>
      <c r="C101" s="14"/>
      <c r="D101" s="14"/>
      <c r="E101" s="14"/>
      <c r="F101" s="14"/>
      <c r="G101" s="14"/>
      <c r="K101" s="14"/>
      <c r="L101" s="14"/>
      <c r="M101" s="7">
        <f t="shared" si="6"/>
        <v>0</v>
      </c>
      <c r="N101" s="7" t="str">
        <f t="shared" si="7"/>
        <v/>
      </c>
      <c r="O101" s="103"/>
      <c r="P101" s="103"/>
      <c r="Q101" s="103"/>
      <c r="R101" s="103"/>
      <c r="S101" s="103"/>
      <c r="T101" s="103"/>
      <c r="U101" s="103"/>
      <c r="V101" s="103"/>
      <c r="W101" s="103"/>
    </row>
    <row r="102" spans="1:23">
      <c r="A102" s="14"/>
      <c r="B102" s="14"/>
      <c r="C102" s="14"/>
      <c r="D102" s="14"/>
      <c r="E102" s="14"/>
      <c r="F102" s="14"/>
      <c r="G102" s="14"/>
      <c r="K102" s="14"/>
      <c r="L102" s="14"/>
      <c r="M102" s="7">
        <f t="shared" si="6"/>
        <v>0</v>
      </c>
      <c r="N102" s="7" t="str">
        <f t="shared" si="7"/>
        <v/>
      </c>
      <c r="O102" s="103"/>
      <c r="P102" s="103"/>
      <c r="Q102" s="103"/>
      <c r="R102" s="103"/>
      <c r="S102" s="103"/>
      <c r="T102" s="103"/>
      <c r="U102" s="103"/>
      <c r="V102" s="103"/>
      <c r="W102" s="103"/>
    </row>
    <row r="103" spans="1:23">
      <c r="A103" s="14"/>
      <c r="B103" s="14"/>
      <c r="C103" s="14"/>
      <c r="D103" s="14"/>
      <c r="E103" s="14"/>
      <c r="F103" s="14"/>
      <c r="G103" s="14"/>
      <c r="K103" s="14"/>
      <c r="L103" s="14"/>
      <c r="M103" s="7">
        <f t="shared" si="6"/>
        <v>0</v>
      </c>
      <c r="N103" s="7" t="str">
        <f t="shared" si="7"/>
        <v/>
      </c>
      <c r="O103" s="103"/>
      <c r="P103" s="103"/>
      <c r="Q103" s="103"/>
      <c r="R103" s="103"/>
      <c r="S103" s="103"/>
      <c r="T103" s="103"/>
      <c r="U103" s="103"/>
      <c r="V103" s="103"/>
      <c r="W103" s="103"/>
    </row>
    <row r="104" spans="1:23">
      <c r="A104" s="14"/>
      <c r="B104" s="14"/>
      <c r="C104" s="14"/>
      <c r="D104" s="14"/>
      <c r="E104" s="14"/>
      <c r="F104" s="14"/>
      <c r="G104" s="14"/>
      <c r="K104" s="14"/>
      <c r="L104" s="14"/>
      <c r="M104" s="7">
        <f t="shared" si="6"/>
        <v>0</v>
      </c>
      <c r="N104" s="7" t="str">
        <f t="shared" si="7"/>
        <v/>
      </c>
      <c r="O104" s="103"/>
      <c r="P104" s="103"/>
      <c r="Q104" s="103"/>
      <c r="R104" s="103"/>
      <c r="S104" s="103"/>
      <c r="T104" s="103"/>
      <c r="U104" s="103"/>
      <c r="V104" s="103"/>
      <c r="W104" s="103"/>
    </row>
    <row r="105" spans="1:23">
      <c r="A105" s="14"/>
      <c r="B105" s="14"/>
      <c r="C105" s="14"/>
      <c r="D105" s="14"/>
      <c r="E105" s="14"/>
      <c r="F105" s="14"/>
      <c r="G105" s="14"/>
      <c r="K105" s="14"/>
      <c r="L105" s="14"/>
      <c r="M105" s="7">
        <f t="shared" si="6"/>
        <v>0</v>
      </c>
      <c r="N105" s="7" t="str">
        <f t="shared" si="7"/>
        <v/>
      </c>
      <c r="O105" s="103"/>
      <c r="P105" s="103"/>
      <c r="Q105" s="103"/>
      <c r="R105" s="103"/>
      <c r="S105" s="103"/>
      <c r="T105" s="103"/>
      <c r="U105" s="103"/>
      <c r="V105" s="103"/>
      <c r="W105" s="103"/>
    </row>
    <row r="106" spans="1:23">
      <c r="A106" s="14"/>
      <c r="B106" s="14"/>
      <c r="C106" s="14"/>
      <c r="D106" s="14"/>
      <c r="E106" s="14"/>
      <c r="F106" s="14"/>
      <c r="G106" s="14"/>
      <c r="K106" s="14"/>
      <c r="L106" s="14"/>
      <c r="M106" s="7">
        <f t="shared" si="6"/>
        <v>0</v>
      </c>
      <c r="N106" s="7" t="str">
        <f t="shared" si="7"/>
        <v/>
      </c>
      <c r="O106" s="103"/>
      <c r="P106" s="103"/>
      <c r="Q106" s="103"/>
      <c r="R106" s="103"/>
      <c r="S106" s="103"/>
      <c r="T106" s="103"/>
      <c r="U106" s="103"/>
      <c r="V106" s="103"/>
      <c r="W106" s="103"/>
    </row>
    <row r="107" spans="1:23">
      <c r="A107" s="14"/>
      <c r="B107" s="14"/>
      <c r="C107" s="14"/>
      <c r="D107" s="14"/>
      <c r="E107" s="14"/>
      <c r="F107" s="14"/>
      <c r="G107" s="14"/>
      <c r="K107" s="14"/>
      <c r="L107" s="14"/>
      <c r="M107" s="7">
        <f t="shared" si="6"/>
        <v>0</v>
      </c>
      <c r="N107" s="7" t="str">
        <f t="shared" si="7"/>
        <v/>
      </c>
      <c r="O107" s="103"/>
      <c r="P107" s="103"/>
      <c r="Q107" s="103"/>
      <c r="R107" s="103"/>
      <c r="S107" s="103"/>
      <c r="T107" s="103"/>
      <c r="U107" s="103"/>
      <c r="V107" s="103"/>
      <c r="W107" s="103"/>
    </row>
    <row r="108" spans="1:23">
      <c r="A108" s="14"/>
      <c r="B108" s="14"/>
      <c r="C108" s="14"/>
      <c r="D108" s="14"/>
      <c r="E108" s="14"/>
      <c r="F108" s="14"/>
      <c r="G108" s="14"/>
      <c r="K108" s="14"/>
      <c r="L108" s="14"/>
      <c r="M108" s="7">
        <f t="shared" si="6"/>
        <v>0</v>
      </c>
      <c r="N108" s="7" t="str">
        <f t="shared" si="7"/>
        <v/>
      </c>
      <c r="O108" s="103"/>
      <c r="P108" s="103"/>
      <c r="Q108" s="103"/>
      <c r="R108" s="103"/>
      <c r="S108" s="103"/>
      <c r="T108" s="103"/>
      <c r="U108" s="103"/>
      <c r="V108" s="103"/>
      <c r="W108" s="103"/>
    </row>
    <row r="109" spans="1:23">
      <c r="A109" s="14"/>
      <c r="B109" s="14"/>
      <c r="C109" s="14"/>
      <c r="D109" s="14"/>
      <c r="E109" s="14"/>
      <c r="F109" s="14"/>
      <c r="G109" s="14"/>
      <c r="K109" s="14"/>
      <c r="L109" s="14"/>
      <c r="M109" s="7">
        <f t="shared" si="6"/>
        <v>0</v>
      </c>
      <c r="N109" s="7" t="str">
        <f t="shared" si="7"/>
        <v/>
      </c>
      <c r="O109" s="103"/>
      <c r="P109" s="103"/>
      <c r="Q109" s="103"/>
      <c r="R109" s="103"/>
      <c r="S109" s="103"/>
      <c r="T109" s="103"/>
      <c r="U109" s="103"/>
      <c r="V109" s="103"/>
      <c r="W109" s="103"/>
    </row>
    <row r="110" spans="1:23">
      <c r="A110" s="14"/>
      <c r="B110" s="14"/>
      <c r="C110" s="14"/>
      <c r="D110" s="14"/>
      <c r="E110" s="14"/>
      <c r="F110" s="14"/>
      <c r="G110" s="14"/>
      <c r="K110" s="14"/>
      <c r="L110" s="14"/>
      <c r="M110" s="7">
        <f t="shared" ref="M110:M173" si="8">IF(ISNUMBER(FIND("/",$B102,1)),MID($B102,1,FIND("/",$B102,1)-1),$B102)</f>
        <v>0</v>
      </c>
      <c r="N110" s="7" t="str">
        <f t="shared" ref="N110:N173" si="9">IF(ISNUMBER(FIND("/",$B102,1)),MID($B102,FIND("/",$B102,1)+1,LEN($B102)),"")</f>
        <v/>
      </c>
      <c r="O110" s="103"/>
      <c r="P110" s="103"/>
      <c r="Q110" s="103"/>
      <c r="R110" s="103"/>
      <c r="S110" s="103"/>
      <c r="T110" s="103"/>
      <c r="U110" s="103"/>
      <c r="V110" s="103"/>
      <c r="W110" s="103"/>
    </row>
    <row r="111" spans="1:23">
      <c r="A111" s="14"/>
      <c r="B111" s="14"/>
      <c r="C111" s="14"/>
      <c r="D111" s="14"/>
      <c r="E111" s="14"/>
      <c r="F111" s="14"/>
      <c r="G111" s="14"/>
      <c r="K111" s="14"/>
      <c r="L111" s="14"/>
      <c r="M111" s="7">
        <f t="shared" si="8"/>
        <v>0</v>
      </c>
      <c r="N111" s="7" t="str">
        <f t="shared" si="9"/>
        <v/>
      </c>
      <c r="O111" s="103"/>
      <c r="P111" s="103"/>
      <c r="Q111" s="103"/>
      <c r="R111" s="103"/>
      <c r="S111" s="103"/>
      <c r="T111" s="103"/>
      <c r="U111" s="103"/>
      <c r="V111" s="103"/>
      <c r="W111" s="103"/>
    </row>
    <row r="112" spans="1:23">
      <c r="A112" s="14"/>
      <c r="B112" s="14"/>
      <c r="C112" s="14"/>
      <c r="D112" s="14"/>
      <c r="E112" s="14"/>
      <c r="F112" s="14"/>
      <c r="G112" s="14"/>
      <c r="K112" s="14"/>
      <c r="L112" s="14"/>
      <c r="M112" s="7">
        <f t="shared" si="8"/>
        <v>0</v>
      </c>
      <c r="N112" s="7" t="str">
        <f t="shared" si="9"/>
        <v/>
      </c>
      <c r="O112" s="103"/>
      <c r="P112" s="103"/>
      <c r="Q112" s="103"/>
      <c r="R112" s="103"/>
      <c r="S112" s="103"/>
      <c r="T112" s="103"/>
      <c r="U112" s="103"/>
      <c r="V112" s="103"/>
      <c r="W112" s="103"/>
    </row>
    <row r="113" spans="1:23">
      <c r="A113" s="14"/>
      <c r="B113" s="14"/>
      <c r="C113" s="14"/>
      <c r="D113" s="14"/>
      <c r="E113" s="14"/>
      <c r="F113" s="14"/>
      <c r="G113" s="14"/>
      <c r="K113" s="14"/>
      <c r="L113" s="14"/>
      <c r="M113" s="7">
        <f t="shared" si="8"/>
        <v>0</v>
      </c>
      <c r="N113" s="7" t="str">
        <f t="shared" si="9"/>
        <v/>
      </c>
      <c r="O113" s="103"/>
      <c r="P113" s="103"/>
      <c r="Q113" s="103"/>
      <c r="R113" s="103"/>
      <c r="S113" s="103"/>
      <c r="T113" s="103"/>
      <c r="U113" s="103"/>
      <c r="V113" s="103"/>
      <c r="W113" s="103"/>
    </row>
    <row r="114" spans="1:23">
      <c r="A114" s="14"/>
      <c r="B114" s="14"/>
      <c r="C114" s="14"/>
      <c r="D114" s="14"/>
      <c r="E114" s="14"/>
      <c r="F114" s="14"/>
      <c r="G114" s="14"/>
      <c r="K114" s="14"/>
      <c r="L114" s="14"/>
      <c r="M114" s="7">
        <f t="shared" si="8"/>
        <v>0</v>
      </c>
      <c r="N114" s="7" t="str">
        <f t="shared" si="9"/>
        <v/>
      </c>
      <c r="O114" s="103"/>
      <c r="P114" s="103"/>
      <c r="Q114" s="103"/>
      <c r="R114" s="103"/>
      <c r="S114" s="103"/>
      <c r="T114" s="103"/>
      <c r="U114" s="103"/>
      <c r="V114" s="103"/>
      <c r="W114" s="103"/>
    </row>
    <row r="115" spans="1:23">
      <c r="A115" s="14"/>
      <c r="B115" s="14"/>
      <c r="C115" s="14"/>
      <c r="D115" s="14"/>
      <c r="E115" s="14"/>
      <c r="F115" s="14"/>
      <c r="G115" s="14"/>
      <c r="K115" s="14"/>
      <c r="L115" s="14"/>
      <c r="M115" s="7">
        <f t="shared" si="8"/>
        <v>0</v>
      </c>
      <c r="N115" s="7" t="str">
        <f t="shared" si="9"/>
        <v/>
      </c>
      <c r="O115" s="103"/>
      <c r="P115" s="103"/>
      <c r="Q115" s="103"/>
      <c r="R115" s="103"/>
      <c r="S115" s="103"/>
      <c r="T115" s="103"/>
      <c r="U115" s="103"/>
      <c r="V115" s="103"/>
      <c r="W115" s="103"/>
    </row>
    <row r="116" spans="1:23">
      <c r="A116" s="14"/>
      <c r="B116" s="14"/>
      <c r="C116" s="14"/>
      <c r="D116" s="14"/>
      <c r="E116" s="14"/>
      <c r="F116" s="14"/>
      <c r="G116" s="14"/>
      <c r="K116" s="14"/>
      <c r="L116" s="14"/>
      <c r="M116" s="7">
        <f t="shared" si="8"/>
        <v>0</v>
      </c>
      <c r="N116" s="7" t="str">
        <f t="shared" si="9"/>
        <v/>
      </c>
      <c r="O116" s="103"/>
      <c r="P116" s="103"/>
      <c r="Q116" s="103"/>
      <c r="R116" s="103"/>
      <c r="S116" s="103"/>
      <c r="T116" s="103"/>
      <c r="U116" s="103"/>
      <c r="V116" s="103"/>
      <c r="W116" s="103"/>
    </row>
    <row r="117" spans="1:23">
      <c r="A117" s="14"/>
      <c r="B117" s="14"/>
      <c r="C117" s="14"/>
      <c r="D117" s="14"/>
      <c r="E117" s="14"/>
      <c r="F117" s="14"/>
      <c r="G117" s="14"/>
      <c r="K117" s="14"/>
      <c r="L117" s="14"/>
      <c r="M117" s="7">
        <f t="shared" si="8"/>
        <v>0</v>
      </c>
      <c r="N117" s="7" t="str">
        <f t="shared" si="9"/>
        <v/>
      </c>
      <c r="O117" s="103"/>
      <c r="P117" s="103"/>
      <c r="Q117" s="103"/>
      <c r="R117" s="103"/>
      <c r="S117" s="103"/>
      <c r="T117" s="103"/>
      <c r="U117" s="103"/>
      <c r="V117" s="103"/>
      <c r="W117" s="103"/>
    </row>
    <row r="118" spans="1:23">
      <c r="A118" s="14"/>
      <c r="B118" s="14"/>
      <c r="C118" s="14"/>
      <c r="D118" s="14"/>
      <c r="E118" s="14"/>
      <c r="F118" s="14"/>
      <c r="G118" s="14"/>
      <c r="K118" s="14"/>
      <c r="L118" s="14"/>
      <c r="M118" s="7">
        <f t="shared" si="8"/>
        <v>0</v>
      </c>
      <c r="N118" s="7" t="str">
        <f t="shared" si="9"/>
        <v/>
      </c>
      <c r="O118" s="103"/>
      <c r="P118" s="103"/>
      <c r="Q118" s="103"/>
      <c r="R118" s="103"/>
      <c r="S118" s="103"/>
      <c r="T118" s="103"/>
      <c r="U118" s="103"/>
      <c r="V118" s="103"/>
      <c r="W118" s="103"/>
    </row>
    <row r="119" spans="1:23">
      <c r="A119" s="14"/>
      <c r="B119" s="14"/>
      <c r="C119" s="14"/>
      <c r="D119" s="14"/>
      <c r="E119" s="14"/>
      <c r="F119" s="14"/>
      <c r="G119" s="14"/>
      <c r="K119" s="14"/>
      <c r="L119" s="14"/>
      <c r="M119" s="7">
        <f t="shared" si="8"/>
        <v>0</v>
      </c>
      <c r="N119" s="7" t="str">
        <f t="shared" si="9"/>
        <v/>
      </c>
      <c r="O119" s="103"/>
      <c r="P119" s="103"/>
      <c r="Q119" s="103"/>
      <c r="R119" s="103"/>
      <c r="S119" s="103"/>
      <c r="T119" s="103"/>
      <c r="U119" s="103"/>
      <c r="V119" s="103"/>
      <c r="W119" s="103"/>
    </row>
    <row r="120" spans="1:23">
      <c r="A120" s="14"/>
      <c r="B120" s="14"/>
      <c r="C120" s="14"/>
      <c r="D120" s="14"/>
      <c r="E120" s="14"/>
      <c r="F120" s="14"/>
      <c r="G120" s="14"/>
      <c r="K120" s="14"/>
      <c r="L120" s="14"/>
      <c r="M120" s="7">
        <f t="shared" si="8"/>
        <v>0</v>
      </c>
      <c r="N120" s="7" t="str">
        <f t="shared" si="9"/>
        <v/>
      </c>
      <c r="O120" s="103"/>
      <c r="P120" s="103"/>
      <c r="Q120" s="103"/>
      <c r="R120" s="103"/>
      <c r="S120" s="103"/>
      <c r="T120" s="103"/>
      <c r="U120" s="103"/>
      <c r="V120" s="103"/>
      <c r="W120" s="103"/>
    </row>
    <row r="121" spans="1:23">
      <c r="A121" s="14"/>
      <c r="B121" s="14"/>
      <c r="C121" s="14"/>
      <c r="D121" s="14"/>
      <c r="E121" s="14"/>
      <c r="F121" s="14"/>
      <c r="G121" s="14"/>
      <c r="K121" s="14"/>
      <c r="L121" s="14"/>
      <c r="M121" s="7">
        <f t="shared" si="8"/>
        <v>0</v>
      </c>
      <c r="N121" s="7" t="str">
        <f t="shared" si="9"/>
        <v/>
      </c>
      <c r="O121" s="103"/>
      <c r="P121" s="103"/>
      <c r="Q121" s="103"/>
      <c r="R121" s="103"/>
      <c r="S121" s="103"/>
      <c r="T121" s="103"/>
      <c r="U121" s="103"/>
      <c r="V121" s="103"/>
      <c r="W121" s="103"/>
    </row>
    <row r="122" spans="1:23">
      <c r="A122" s="14"/>
      <c r="B122" s="14"/>
      <c r="C122" s="14"/>
      <c r="D122" s="14"/>
      <c r="E122" s="14"/>
      <c r="F122" s="14"/>
      <c r="G122" s="14"/>
      <c r="K122" s="14"/>
      <c r="L122" s="14"/>
      <c r="M122" s="7">
        <f t="shared" si="8"/>
        <v>0</v>
      </c>
      <c r="N122" s="7" t="str">
        <f t="shared" si="9"/>
        <v/>
      </c>
      <c r="O122" s="103"/>
      <c r="P122" s="103"/>
      <c r="Q122" s="103"/>
      <c r="R122" s="103"/>
      <c r="S122" s="103"/>
      <c r="T122" s="103"/>
      <c r="U122" s="103"/>
      <c r="V122" s="103"/>
      <c r="W122" s="103"/>
    </row>
    <row r="123" spans="1:23">
      <c r="A123" s="14"/>
      <c r="B123" s="14"/>
      <c r="C123" s="14"/>
      <c r="D123" s="14"/>
      <c r="E123" s="14"/>
      <c r="F123" s="14"/>
      <c r="G123" s="14"/>
      <c r="K123" s="14"/>
      <c r="L123" s="14"/>
      <c r="M123" s="7">
        <f t="shared" si="8"/>
        <v>0</v>
      </c>
      <c r="N123" s="7" t="str">
        <f t="shared" si="9"/>
        <v/>
      </c>
      <c r="O123" s="103"/>
      <c r="P123" s="103"/>
      <c r="Q123" s="103"/>
      <c r="R123" s="103"/>
      <c r="S123" s="103"/>
      <c r="T123" s="103"/>
      <c r="U123" s="103"/>
      <c r="V123" s="103"/>
      <c r="W123" s="103"/>
    </row>
    <row r="124" spans="1:23">
      <c r="A124" s="14"/>
      <c r="B124" s="14"/>
      <c r="C124" s="14"/>
      <c r="D124" s="14"/>
      <c r="E124" s="14"/>
      <c r="F124" s="14"/>
      <c r="G124" s="14"/>
      <c r="K124" s="14"/>
      <c r="L124" s="14"/>
      <c r="M124" s="7">
        <f t="shared" si="8"/>
        <v>0</v>
      </c>
      <c r="N124" s="7" t="str">
        <f t="shared" si="9"/>
        <v/>
      </c>
      <c r="O124" s="103"/>
      <c r="P124" s="103"/>
      <c r="Q124" s="103"/>
      <c r="R124" s="103"/>
      <c r="S124" s="103"/>
      <c r="T124" s="103"/>
      <c r="U124" s="103"/>
      <c r="V124" s="103"/>
      <c r="W124" s="103"/>
    </row>
    <row r="125" spans="1:23">
      <c r="A125" s="14"/>
      <c r="B125" s="14"/>
      <c r="C125" s="14"/>
      <c r="D125" s="14"/>
      <c r="E125" s="14"/>
      <c r="F125" s="14"/>
      <c r="G125" s="14"/>
      <c r="K125" s="14"/>
      <c r="L125" s="14"/>
      <c r="M125" s="7">
        <f t="shared" si="8"/>
        <v>0</v>
      </c>
      <c r="N125" s="7" t="str">
        <f t="shared" si="9"/>
        <v/>
      </c>
      <c r="O125" s="103"/>
      <c r="P125" s="103"/>
      <c r="Q125" s="103"/>
      <c r="R125" s="103"/>
      <c r="S125" s="103"/>
      <c r="T125" s="103"/>
      <c r="U125" s="103"/>
      <c r="V125" s="103"/>
      <c r="W125" s="103"/>
    </row>
    <row r="126" spans="1:23">
      <c r="A126" s="14"/>
      <c r="B126" s="14"/>
      <c r="C126" s="14"/>
      <c r="D126" s="14"/>
      <c r="E126" s="14"/>
      <c r="F126" s="14"/>
      <c r="G126" s="14"/>
      <c r="K126" s="14"/>
      <c r="L126" s="14"/>
      <c r="M126" s="7">
        <f t="shared" si="8"/>
        <v>0</v>
      </c>
      <c r="N126" s="7" t="str">
        <f t="shared" si="9"/>
        <v/>
      </c>
      <c r="O126" s="103"/>
      <c r="P126" s="103"/>
      <c r="Q126" s="103"/>
      <c r="R126" s="103"/>
      <c r="S126" s="103"/>
      <c r="T126" s="103"/>
      <c r="U126" s="103"/>
      <c r="V126" s="103"/>
      <c r="W126" s="103"/>
    </row>
    <row r="127" spans="1:23">
      <c r="A127" s="14"/>
      <c r="B127" s="14"/>
      <c r="C127" s="14"/>
      <c r="D127" s="14"/>
      <c r="E127" s="14"/>
      <c r="F127" s="14"/>
      <c r="G127" s="14"/>
      <c r="K127" s="14"/>
      <c r="L127" s="14"/>
      <c r="M127" s="7">
        <f t="shared" si="8"/>
        <v>0</v>
      </c>
      <c r="N127" s="7" t="str">
        <f t="shared" si="9"/>
        <v/>
      </c>
      <c r="O127" s="103"/>
      <c r="P127" s="103"/>
      <c r="Q127" s="103"/>
      <c r="R127" s="103"/>
      <c r="S127" s="103"/>
      <c r="T127" s="103"/>
      <c r="U127" s="103"/>
      <c r="V127" s="103"/>
      <c r="W127" s="103"/>
    </row>
    <row r="128" spans="1:23">
      <c r="A128" s="14"/>
      <c r="B128" s="14"/>
      <c r="C128" s="14"/>
      <c r="D128" s="14"/>
      <c r="E128" s="14"/>
      <c r="F128" s="14"/>
      <c r="G128" s="14"/>
      <c r="K128" s="14"/>
      <c r="L128" s="14"/>
      <c r="M128" s="7">
        <f t="shared" si="8"/>
        <v>0</v>
      </c>
      <c r="N128" s="7" t="str">
        <f t="shared" si="9"/>
        <v/>
      </c>
      <c r="O128" s="103"/>
      <c r="P128" s="103"/>
      <c r="Q128" s="103"/>
      <c r="R128" s="103"/>
      <c r="S128" s="103"/>
      <c r="T128" s="103"/>
      <c r="U128" s="103"/>
      <c r="V128" s="103"/>
      <c r="W128" s="103"/>
    </row>
    <row r="129" spans="1:23">
      <c r="A129" s="14"/>
      <c r="B129" s="14"/>
      <c r="C129" s="14"/>
      <c r="D129" s="14"/>
      <c r="E129" s="14"/>
      <c r="F129" s="14"/>
      <c r="G129" s="14"/>
      <c r="K129" s="14"/>
      <c r="L129" s="14"/>
      <c r="M129" s="7">
        <f t="shared" si="8"/>
        <v>0</v>
      </c>
      <c r="N129" s="7" t="str">
        <f t="shared" si="9"/>
        <v/>
      </c>
      <c r="O129" s="103"/>
      <c r="P129" s="103"/>
      <c r="Q129" s="103"/>
      <c r="R129" s="103"/>
      <c r="S129" s="103"/>
      <c r="T129" s="103"/>
      <c r="U129" s="103"/>
      <c r="V129" s="103"/>
      <c r="W129" s="103"/>
    </row>
    <row r="130" spans="1:23">
      <c r="A130" s="14"/>
      <c r="B130" s="14"/>
      <c r="C130" s="14"/>
      <c r="D130" s="14"/>
      <c r="E130" s="14"/>
      <c r="F130" s="14"/>
      <c r="G130" s="14"/>
      <c r="K130" s="14"/>
      <c r="L130" s="14"/>
      <c r="M130" s="7">
        <f t="shared" si="8"/>
        <v>0</v>
      </c>
      <c r="N130" s="7" t="str">
        <f t="shared" si="9"/>
        <v/>
      </c>
      <c r="O130" s="103"/>
      <c r="P130" s="103"/>
      <c r="Q130" s="103"/>
      <c r="R130" s="103"/>
      <c r="S130" s="103"/>
      <c r="T130" s="103"/>
      <c r="U130" s="103"/>
      <c r="V130" s="103"/>
      <c r="W130" s="103"/>
    </row>
    <row r="131" spans="1:23">
      <c r="A131" s="14"/>
      <c r="B131" s="14"/>
      <c r="C131" s="14"/>
      <c r="D131" s="14"/>
      <c r="E131" s="14"/>
      <c r="F131" s="14"/>
      <c r="G131" s="14"/>
      <c r="K131" s="14"/>
      <c r="L131" s="14"/>
      <c r="M131" s="7">
        <f t="shared" si="8"/>
        <v>0</v>
      </c>
      <c r="N131" s="7" t="str">
        <f t="shared" si="9"/>
        <v/>
      </c>
      <c r="O131" s="103"/>
      <c r="P131" s="103"/>
      <c r="Q131" s="103"/>
      <c r="R131" s="103"/>
      <c r="S131" s="103"/>
      <c r="T131" s="103"/>
      <c r="U131" s="103"/>
      <c r="V131" s="103"/>
      <c r="W131" s="103"/>
    </row>
    <row r="132" spans="1:23">
      <c r="A132" s="14"/>
      <c r="B132" s="14"/>
      <c r="C132" s="14"/>
      <c r="D132" s="14"/>
      <c r="E132" s="14"/>
      <c r="F132" s="14"/>
      <c r="G132" s="14"/>
      <c r="K132" s="14"/>
      <c r="L132" s="14"/>
      <c r="M132" s="7">
        <f t="shared" si="8"/>
        <v>0</v>
      </c>
      <c r="N132" s="7" t="str">
        <f t="shared" si="9"/>
        <v/>
      </c>
      <c r="O132" s="103"/>
      <c r="P132" s="103"/>
      <c r="Q132" s="103"/>
      <c r="R132" s="103"/>
      <c r="S132" s="103"/>
      <c r="T132" s="103"/>
      <c r="U132" s="103"/>
      <c r="V132" s="103"/>
      <c r="W132" s="103"/>
    </row>
    <row r="133" spans="1:23">
      <c r="A133" s="14"/>
      <c r="B133" s="14"/>
      <c r="C133" s="14"/>
      <c r="D133" s="14"/>
      <c r="E133" s="14"/>
      <c r="F133" s="14"/>
      <c r="G133" s="14"/>
      <c r="K133" s="14"/>
      <c r="L133" s="14"/>
      <c r="M133" s="7">
        <f t="shared" si="8"/>
        <v>0</v>
      </c>
      <c r="N133" s="7" t="str">
        <f t="shared" si="9"/>
        <v/>
      </c>
      <c r="O133" s="103"/>
      <c r="P133" s="103"/>
      <c r="Q133" s="103"/>
      <c r="R133" s="103"/>
      <c r="S133" s="103"/>
      <c r="T133" s="103"/>
      <c r="U133" s="103"/>
      <c r="V133" s="103"/>
      <c r="W133" s="103"/>
    </row>
    <row r="134" spans="1:23">
      <c r="A134" s="14"/>
      <c r="B134" s="14"/>
      <c r="C134" s="14"/>
      <c r="D134" s="14"/>
      <c r="E134" s="14"/>
      <c r="F134" s="14"/>
      <c r="G134" s="14"/>
      <c r="K134" s="14"/>
      <c r="L134" s="14"/>
      <c r="M134" s="7">
        <f t="shared" si="8"/>
        <v>0</v>
      </c>
      <c r="N134" s="7" t="str">
        <f t="shared" si="9"/>
        <v/>
      </c>
      <c r="O134" s="103"/>
      <c r="P134" s="103"/>
      <c r="Q134" s="103"/>
      <c r="R134" s="103"/>
      <c r="S134" s="103"/>
      <c r="T134" s="103"/>
      <c r="U134" s="103"/>
      <c r="V134" s="103"/>
      <c r="W134" s="103"/>
    </row>
    <row r="135" spans="1:23">
      <c r="A135" s="14"/>
      <c r="B135" s="14"/>
      <c r="C135" s="14"/>
      <c r="D135" s="14"/>
      <c r="E135" s="14"/>
      <c r="F135" s="14"/>
      <c r="G135" s="14"/>
      <c r="K135" s="14"/>
      <c r="L135" s="14"/>
      <c r="M135" s="7">
        <f t="shared" si="8"/>
        <v>0</v>
      </c>
      <c r="N135" s="7" t="str">
        <f t="shared" si="9"/>
        <v/>
      </c>
      <c r="O135" s="103"/>
      <c r="P135" s="103"/>
      <c r="Q135" s="103"/>
      <c r="R135" s="103"/>
      <c r="S135" s="103"/>
      <c r="T135" s="103"/>
      <c r="U135" s="103"/>
      <c r="V135" s="103"/>
      <c r="W135" s="103"/>
    </row>
    <row r="136" spans="1:23">
      <c r="A136" s="14"/>
      <c r="B136" s="14"/>
      <c r="C136" s="14"/>
      <c r="D136" s="14"/>
      <c r="E136" s="14"/>
      <c r="F136" s="14"/>
      <c r="G136" s="14"/>
      <c r="K136" s="14"/>
      <c r="L136" s="14"/>
      <c r="M136" s="7">
        <f t="shared" si="8"/>
        <v>0</v>
      </c>
      <c r="N136" s="7" t="str">
        <f t="shared" si="9"/>
        <v/>
      </c>
      <c r="O136" s="103"/>
      <c r="P136" s="103"/>
      <c r="Q136" s="103"/>
      <c r="R136" s="103"/>
      <c r="S136" s="103"/>
      <c r="T136" s="103"/>
      <c r="U136" s="103"/>
      <c r="V136" s="103"/>
      <c r="W136" s="103"/>
    </row>
    <row r="137" spans="1:23">
      <c r="A137" s="14"/>
      <c r="B137" s="14"/>
      <c r="C137" s="14"/>
      <c r="D137" s="14"/>
      <c r="E137" s="14"/>
      <c r="F137" s="14"/>
      <c r="G137" s="14"/>
      <c r="K137" s="14"/>
      <c r="L137" s="14"/>
      <c r="M137" s="7">
        <f t="shared" si="8"/>
        <v>0</v>
      </c>
      <c r="N137" s="7" t="str">
        <f t="shared" si="9"/>
        <v/>
      </c>
      <c r="O137" s="103"/>
      <c r="P137" s="103"/>
      <c r="Q137" s="103"/>
      <c r="R137" s="103"/>
      <c r="S137" s="103"/>
      <c r="T137" s="103"/>
      <c r="U137" s="103"/>
      <c r="V137" s="103"/>
      <c r="W137" s="103"/>
    </row>
    <row r="138" spans="1:23">
      <c r="A138" s="14"/>
      <c r="B138" s="14"/>
      <c r="C138" s="14"/>
      <c r="D138" s="14"/>
      <c r="E138" s="14"/>
      <c r="F138" s="14"/>
      <c r="G138" s="14"/>
      <c r="K138" s="14"/>
      <c r="L138" s="14"/>
      <c r="M138" s="7">
        <f t="shared" si="8"/>
        <v>0</v>
      </c>
      <c r="N138" s="7" t="str">
        <f t="shared" si="9"/>
        <v/>
      </c>
      <c r="O138" s="103"/>
      <c r="P138" s="103"/>
      <c r="Q138" s="103"/>
      <c r="R138" s="103"/>
      <c r="S138" s="103"/>
      <c r="T138" s="103"/>
      <c r="U138" s="103"/>
      <c r="V138" s="103"/>
      <c r="W138" s="103"/>
    </row>
    <row r="139" spans="1:23">
      <c r="A139" s="14"/>
      <c r="B139" s="14"/>
      <c r="C139" s="14"/>
      <c r="D139" s="14"/>
      <c r="E139" s="14"/>
      <c r="F139" s="14"/>
      <c r="G139" s="14"/>
      <c r="K139" s="14"/>
      <c r="L139" s="14"/>
      <c r="M139" s="7">
        <f t="shared" si="8"/>
        <v>0</v>
      </c>
      <c r="N139" s="7" t="str">
        <f t="shared" si="9"/>
        <v/>
      </c>
      <c r="O139" s="103"/>
      <c r="P139" s="103"/>
      <c r="Q139" s="103"/>
      <c r="R139" s="103"/>
      <c r="S139" s="103"/>
      <c r="T139" s="103"/>
      <c r="U139" s="103"/>
      <c r="V139" s="103"/>
      <c r="W139" s="103"/>
    </row>
    <row r="140" spans="1:23">
      <c r="A140" s="14"/>
      <c r="B140" s="14"/>
      <c r="C140" s="14"/>
      <c r="D140" s="14"/>
      <c r="E140" s="14"/>
      <c r="F140" s="14"/>
      <c r="G140" s="14"/>
      <c r="K140" s="14"/>
      <c r="L140" s="14"/>
      <c r="M140" s="7">
        <f t="shared" si="8"/>
        <v>0</v>
      </c>
      <c r="N140" s="7" t="str">
        <f t="shared" si="9"/>
        <v/>
      </c>
      <c r="O140" s="103"/>
      <c r="P140" s="103"/>
      <c r="Q140" s="103"/>
      <c r="R140" s="103"/>
      <c r="S140" s="103"/>
      <c r="T140" s="103"/>
      <c r="U140" s="103"/>
      <c r="V140" s="103"/>
      <c r="W140" s="103"/>
    </row>
    <row r="141" spans="1:23">
      <c r="A141" s="14"/>
      <c r="B141" s="14"/>
      <c r="C141" s="14"/>
      <c r="D141" s="14"/>
      <c r="E141" s="14"/>
      <c r="F141" s="14"/>
      <c r="G141" s="14"/>
      <c r="K141" s="14"/>
      <c r="L141" s="14"/>
      <c r="M141" s="7">
        <f t="shared" si="8"/>
        <v>0</v>
      </c>
      <c r="N141" s="7" t="str">
        <f t="shared" si="9"/>
        <v/>
      </c>
      <c r="O141" s="103"/>
      <c r="P141" s="103"/>
      <c r="Q141" s="103"/>
      <c r="R141" s="103"/>
      <c r="S141" s="103"/>
      <c r="T141" s="103"/>
      <c r="U141" s="103"/>
      <c r="V141" s="103"/>
      <c r="W141" s="103"/>
    </row>
    <row r="142" spans="1:23">
      <c r="A142" s="14"/>
      <c r="B142" s="14"/>
      <c r="C142" s="14"/>
      <c r="D142" s="14"/>
      <c r="E142" s="14"/>
      <c r="F142" s="14"/>
      <c r="G142" s="14"/>
      <c r="K142" s="14"/>
      <c r="L142" s="14"/>
      <c r="M142" s="7">
        <f t="shared" si="8"/>
        <v>0</v>
      </c>
      <c r="N142" s="7" t="str">
        <f t="shared" si="9"/>
        <v/>
      </c>
      <c r="O142" s="103"/>
      <c r="P142" s="103"/>
      <c r="Q142" s="103"/>
      <c r="R142" s="103"/>
      <c r="S142" s="103"/>
      <c r="T142" s="103"/>
      <c r="U142" s="103"/>
      <c r="V142" s="103"/>
      <c r="W142" s="103"/>
    </row>
    <row r="143" spans="1:23">
      <c r="A143" s="14"/>
      <c r="B143" s="14"/>
      <c r="C143" s="14"/>
      <c r="D143" s="14"/>
      <c r="E143" s="14"/>
      <c r="F143" s="14"/>
      <c r="G143" s="14"/>
      <c r="K143" s="14"/>
      <c r="L143" s="14"/>
      <c r="M143" s="7">
        <f t="shared" si="8"/>
        <v>0</v>
      </c>
      <c r="N143" s="7" t="str">
        <f t="shared" si="9"/>
        <v/>
      </c>
      <c r="O143" s="103"/>
      <c r="P143" s="103"/>
      <c r="Q143" s="103"/>
      <c r="R143" s="103"/>
      <c r="S143" s="103"/>
      <c r="T143" s="103"/>
      <c r="U143" s="103"/>
      <c r="V143" s="103"/>
      <c r="W143" s="103"/>
    </row>
    <row r="144" spans="1:23">
      <c r="A144" s="14"/>
      <c r="B144" s="14"/>
      <c r="C144" s="14"/>
      <c r="D144" s="14"/>
      <c r="E144" s="14"/>
      <c r="F144" s="14"/>
      <c r="G144" s="14"/>
      <c r="K144" s="14"/>
      <c r="L144" s="14"/>
      <c r="M144" s="7">
        <f t="shared" si="8"/>
        <v>0</v>
      </c>
      <c r="N144" s="7" t="str">
        <f t="shared" si="9"/>
        <v/>
      </c>
      <c r="O144" s="103"/>
      <c r="P144" s="103"/>
      <c r="Q144" s="103"/>
      <c r="R144" s="103"/>
      <c r="S144" s="103"/>
      <c r="T144" s="103"/>
      <c r="U144" s="103"/>
      <c r="V144" s="103"/>
      <c r="W144" s="103"/>
    </row>
    <row r="145" spans="1:23">
      <c r="A145" s="14"/>
      <c r="B145" s="14"/>
      <c r="C145" s="14"/>
      <c r="D145" s="14"/>
      <c r="E145" s="14"/>
      <c r="F145" s="14"/>
      <c r="G145" s="14"/>
      <c r="K145" s="14"/>
      <c r="L145" s="14"/>
      <c r="M145" s="7">
        <f t="shared" si="8"/>
        <v>0</v>
      </c>
      <c r="N145" s="7" t="str">
        <f t="shared" si="9"/>
        <v/>
      </c>
      <c r="O145" s="103"/>
      <c r="P145" s="103"/>
      <c r="Q145" s="103"/>
      <c r="R145" s="103"/>
      <c r="S145" s="103"/>
      <c r="T145" s="103"/>
      <c r="U145" s="103"/>
      <c r="V145" s="103"/>
      <c r="W145" s="103"/>
    </row>
    <row r="146" spans="1:23">
      <c r="A146" s="14"/>
      <c r="B146" s="14"/>
      <c r="C146" s="14"/>
      <c r="D146" s="14"/>
      <c r="E146" s="14"/>
      <c r="F146" s="14"/>
      <c r="G146" s="14"/>
      <c r="K146" s="14"/>
      <c r="L146" s="14"/>
      <c r="M146" s="7">
        <f t="shared" si="8"/>
        <v>0</v>
      </c>
      <c r="N146" s="7" t="str">
        <f t="shared" si="9"/>
        <v/>
      </c>
      <c r="O146" s="103"/>
      <c r="P146" s="103"/>
      <c r="Q146" s="103"/>
      <c r="R146" s="103"/>
      <c r="S146" s="103"/>
      <c r="T146" s="103"/>
      <c r="U146" s="103"/>
      <c r="V146" s="103"/>
      <c r="W146" s="103"/>
    </row>
    <row r="147" spans="1:23">
      <c r="A147" s="14"/>
      <c r="B147" s="14"/>
      <c r="C147" s="14"/>
      <c r="D147" s="14"/>
      <c r="E147" s="14"/>
      <c r="F147" s="14"/>
      <c r="G147" s="14"/>
      <c r="K147" s="14"/>
      <c r="M147" s="7">
        <f t="shared" si="8"/>
        <v>0</v>
      </c>
      <c r="N147" s="7" t="str">
        <f t="shared" si="9"/>
        <v/>
      </c>
      <c r="O147" s="103"/>
      <c r="P147" s="103"/>
      <c r="Q147" s="103"/>
      <c r="R147" s="103"/>
      <c r="S147" s="103"/>
      <c r="T147" s="103"/>
      <c r="U147" s="103"/>
      <c r="V147" s="103"/>
      <c r="W147" s="103"/>
    </row>
    <row r="148" spans="1:23">
      <c r="A148" s="14"/>
      <c r="B148" s="14"/>
      <c r="C148" s="14"/>
      <c r="D148" s="14"/>
      <c r="E148" s="14"/>
      <c r="F148" s="14"/>
      <c r="G148" s="14"/>
      <c r="K148" s="14"/>
      <c r="M148" s="7">
        <f t="shared" si="8"/>
        <v>0</v>
      </c>
      <c r="N148" s="7" t="str">
        <f t="shared" si="9"/>
        <v/>
      </c>
      <c r="O148" s="103"/>
      <c r="P148" s="103"/>
      <c r="Q148" s="103"/>
      <c r="R148" s="103"/>
      <c r="S148" s="103"/>
      <c r="T148" s="103"/>
      <c r="U148" s="103"/>
      <c r="V148" s="103"/>
      <c r="W148" s="103"/>
    </row>
    <row r="149" spans="1:23">
      <c r="A149" s="14"/>
      <c r="B149" s="14"/>
      <c r="C149" s="14"/>
      <c r="D149" s="14"/>
      <c r="E149" s="14"/>
      <c r="F149" s="14"/>
      <c r="G149" s="14"/>
      <c r="K149" s="14"/>
      <c r="L149" s="11"/>
      <c r="M149" s="7">
        <f t="shared" si="8"/>
        <v>0</v>
      </c>
      <c r="N149" s="7" t="str">
        <f t="shared" si="9"/>
        <v/>
      </c>
      <c r="O149" s="103"/>
      <c r="P149" s="103"/>
      <c r="Q149" s="103"/>
      <c r="R149" s="103"/>
      <c r="S149" s="103"/>
      <c r="T149" s="103"/>
      <c r="U149" s="103"/>
      <c r="V149" s="103"/>
      <c r="W149" s="103"/>
    </row>
    <row r="150" spans="1:23">
      <c r="A150" s="14"/>
      <c r="B150" s="14"/>
      <c r="C150" s="14"/>
      <c r="D150" s="14"/>
      <c r="E150" s="14"/>
      <c r="F150" s="14"/>
      <c r="G150" s="14"/>
      <c r="K150" s="14"/>
      <c r="L150" s="11"/>
      <c r="M150" s="7">
        <f t="shared" si="8"/>
        <v>0</v>
      </c>
      <c r="N150" s="7" t="str">
        <f t="shared" si="9"/>
        <v/>
      </c>
      <c r="O150" s="103"/>
      <c r="P150" s="103"/>
      <c r="Q150" s="103"/>
      <c r="R150" s="103"/>
      <c r="S150" s="103"/>
      <c r="T150" s="103"/>
      <c r="U150" s="103"/>
      <c r="V150" s="103"/>
      <c r="W150" s="103"/>
    </row>
    <row r="151" spans="1:23">
      <c r="A151" s="14"/>
      <c r="B151" s="14"/>
      <c r="C151" s="14"/>
      <c r="D151" s="14"/>
      <c r="E151" s="14"/>
      <c r="F151" s="14"/>
      <c r="G151" s="14"/>
      <c r="K151" s="14"/>
      <c r="L151" s="11"/>
      <c r="M151" s="7">
        <f t="shared" si="8"/>
        <v>0</v>
      </c>
      <c r="N151" s="7" t="str">
        <f t="shared" si="9"/>
        <v/>
      </c>
      <c r="O151" s="103"/>
      <c r="P151" s="103"/>
      <c r="Q151" s="103"/>
      <c r="R151" s="103"/>
      <c r="S151" s="103"/>
      <c r="T151" s="103"/>
      <c r="U151" s="103"/>
      <c r="V151" s="103"/>
      <c r="W151" s="103"/>
    </row>
    <row r="152" spans="1:23">
      <c r="A152" s="14"/>
      <c r="B152" s="14"/>
      <c r="C152" s="14"/>
      <c r="D152" s="14"/>
      <c r="E152" s="14"/>
      <c r="F152" s="14"/>
      <c r="G152" s="14"/>
      <c r="K152" s="14"/>
      <c r="L152" s="11"/>
      <c r="M152" s="7">
        <f t="shared" si="8"/>
        <v>0</v>
      </c>
      <c r="N152" s="7" t="str">
        <f t="shared" si="9"/>
        <v/>
      </c>
      <c r="O152" s="103"/>
      <c r="P152" s="103"/>
      <c r="Q152" s="103"/>
      <c r="R152" s="103"/>
      <c r="S152" s="103"/>
      <c r="T152" s="103"/>
      <c r="U152" s="103"/>
      <c r="V152" s="103"/>
      <c r="W152" s="103"/>
    </row>
    <row r="153" spans="1:23">
      <c r="A153" s="14"/>
      <c r="B153" s="14"/>
      <c r="C153" s="14"/>
      <c r="D153" s="14"/>
      <c r="E153" s="14"/>
      <c r="F153" s="14"/>
      <c r="G153" s="14"/>
      <c r="K153" s="14"/>
      <c r="L153" s="11"/>
      <c r="M153" s="7">
        <f t="shared" si="8"/>
        <v>0</v>
      </c>
      <c r="N153" s="7" t="str">
        <f t="shared" si="9"/>
        <v/>
      </c>
      <c r="O153" s="103"/>
      <c r="P153" s="103"/>
      <c r="Q153" s="103"/>
      <c r="R153" s="103"/>
      <c r="S153" s="103"/>
      <c r="T153" s="103"/>
      <c r="U153" s="103"/>
      <c r="V153" s="103"/>
      <c r="W153" s="103"/>
    </row>
    <row r="154" spans="1:23">
      <c r="A154" s="14"/>
      <c r="B154" s="14"/>
      <c r="C154" s="14"/>
      <c r="D154" s="14"/>
      <c r="E154" s="14"/>
      <c r="F154" s="14"/>
      <c r="G154" s="14"/>
      <c r="K154" s="14"/>
      <c r="L154" s="11"/>
      <c r="M154" s="7">
        <f t="shared" si="8"/>
        <v>0</v>
      </c>
      <c r="N154" s="7" t="str">
        <f t="shared" si="9"/>
        <v/>
      </c>
      <c r="O154" s="103"/>
      <c r="P154" s="103"/>
      <c r="Q154" s="103"/>
      <c r="R154" s="103"/>
      <c r="S154" s="103"/>
      <c r="T154" s="103"/>
      <c r="U154" s="103"/>
      <c r="V154" s="103"/>
      <c r="W154" s="103"/>
    </row>
    <row r="155" spans="1:23">
      <c r="A155" s="14"/>
      <c r="B155" s="14"/>
      <c r="C155" s="14"/>
      <c r="D155" s="14"/>
      <c r="E155" s="14"/>
      <c r="F155" s="14"/>
      <c r="G155" s="14"/>
      <c r="K155" s="14"/>
      <c r="L155" s="11"/>
      <c r="M155" s="7">
        <f t="shared" si="8"/>
        <v>0</v>
      </c>
      <c r="N155" s="7" t="str">
        <f t="shared" si="9"/>
        <v/>
      </c>
      <c r="O155" s="103"/>
      <c r="P155" s="103"/>
      <c r="Q155" s="103"/>
      <c r="R155" s="103"/>
      <c r="S155" s="103"/>
      <c r="T155" s="103"/>
      <c r="U155" s="103"/>
      <c r="V155" s="103"/>
      <c r="W155" s="103"/>
    </row>
    <row r="156" spans="1:23">
      <c r="A156" s="14"/>
      <c r="B156" s="14"/>
      <c r="C156" s="14"/>
      <c r="D156" s="14"/>
      <c r="E156" s="14"/>
      <c r="F156" s="14"/>
      <c r="G156" s="14"/>
      <c r="K156" s="14"/>
      <c r="L156" s="11"/>
      <c r="M156" s="7">
        <f t="shared" si="8"/>
        <v>0</v>
      </c>
      <c r="N156" s="7" t="str">
        <f t="shared" si="9"/>
        <v/>
      </c>
      <c r="O156" s="103"/>
      <c r="P156" s="103"/>
      <c r="Q156" s="103"/>
      <c r="R156" s="103"/>
      <c r="S156" s="103"/>
      <c r="T156" s="103"/>
      <c r="U156" s="103"/>
      <c r="V156" s="103"/>
      <c r="W156" s="103"/>
    </row>
    <row r="157" spans="1:23">
      <c r="A157" s="14"/>
      <c r="B157" s="14"/>
      <c r="C157" s="14"/>
      <c r="D157" s="14"/>
      <c r="E157" s="14"/>
      <c r="F157" s="14"/>
      <c r="G157" s="14"/>
      <c r="K157" s="14"/>
      <c r="L157" s="11"/>
      <c r="M157" s="7">
        <f t="shared" si="8"/>
        <v>0</v>
      </c>
      <c r="N157" s="7" t="str">
        <f t="shared" si="9"/>
        <v/>
      </c>
      <c r="O157" s="103"/>
      <c r="P157" s="103"/>
      <c r="Q157" s="103"/>
      <c r="R157" s="103"/>
      <c r="S157" s="103"/>
      <c r="T157" s="103"/>
      <c r="U157" s="103"/>
      <c r="V157" s="103"/>
      <c r="W157" s="103"/>
    </row>
    <row r="158" spans="1:23">
      <c r="A158" s="14"/>
      <c r="B158" s="14"/>
      <c r="C158" s="14"/>
      <c r="D158" s="14"/>
      <c r="E158" s="14"/>
      <c r="F158" s="14"/>
      <c r="G158" s="14"/>
      <c r="K158" s="14"/>
      <c r="L158" s="11"/>
      <c r="M158" s="7">
        <f t="shared" si="8"/>
        <v>0</v>
      </c>
      <c r="N158" s="7" t="str">
        <f t="shared" si="9"/>
        <v/>
      </c>
      <c r="O158" s="103"/>
      <c r="P158" s="103"/>
      <c r="Q158" s="103"/>
      <c r="R158" s="103"/>
      <c r="S158" s="103"/>
      <c r="T158" s="103"/>
      <c r="U158" s="103"/>
      <c r="V158" s="103"/>
      <c r="W158" s="103"/>
    </row>
    <row r="159" spans="1:23">
      <c r="A159" s="14"/>
      <c r="B159" s="14"/>
      <c r="C159" s="14"/>
      <c r="D159" s="14"/>
      <c r="E159" s="14"/>
      <c r="F159" s="14"/>
      <c r="G159" s="14"/>
      <c r="K159" s="14"/>
      <c r="L159" s="11"/>
      <c r="M159" s="7">
        <f t="shared" si="8"/>
        <v>0</v>
      </c>
      <c r="N159" s="7" t="str">
        <f t="shared" si="9"/>
        <v/>
      </c>
      <c r="O159" s="103"/>
      <c r="P159" s="103"/>
      <c r="Q159" s="103"/>
      <c r="R159" s="103"/>
      <c r="S159" s="103"/>
      <c r="T159" s="103"/>
      <c r="U159" s="103"/>
      <c r="V159" s="103"/>
      <c r="W159" s="103"/>
    </row>
    <row r="160" spans="1:23">
      <c r="A160" s="14"/>
      <c r="B160" s="14"/>
      <c r="C160" s="14"/>
      <c r="D160" s="14"/>
      <c r="E160" s="14"/>
      <c r="F160" s="14"/>
      <c r="G160" s="14"/>
      <c r="K160" s="14"/>
      <c r="L160" s="11"/>
      <c r="M160" s="7">
        <f t="shared" si="8"/>
        <v>0</v>
      </c>
      <c r="N160" s="7" t="str">
        <f t="shared" si="9"/>
        <v/>
      </c>
      <c r="O160" s="103"/>
      <c r="P160" s="103"/>
      <c r="Q160" s="103"/>
      <c r="R160" s="103"/>
      <c r="S160" s="103"/>
      <c r="T160" s="103"/>
      <c r="U160" s="103"/>
      <c r="V160" s="103"/>
      <c r="W160" s="103"/>
    </row>
    <row r="161" spans="1:23">
      <c r="A161" s="14"/>
      <c r="B161" s="14"/>
      <c r="C161" s="14"/>
      <c r="D161" s="14"/>
      <c r="E161" s="14"/>
      <c r="F161" s="14"/>
      <c r="G161" s="14"/>
      <c r="K161" s="14"/>
      <c r="L161" s="11"/>
      <c r="M161" s="7">
        <f t="shared" si="8"/>
        <v>0</v>
      </c>
      <c r="N161" s="7" t="str">
        <f t="shared" si="9"/>
        <v/>
      </c>
      <c r="O161" s="103"/>
      <c r="P161" s="103"/>
      <c r="Q161" s="103"/>
      <c r="R161" s="103"/>
      <c r="S161" s="103"/>
      <c r="T161" s="103"/>
      <c r="U161" s="103"/>
      <c r="V161" s="103"/>
      <c r="W161" s="103"/>
    </row>
    <row r="162" spans="1:23">
      <c r="A162" s="14"/>
      <c r="B162" s="14"/>
      <c r="C162" s="14"/>
      <c r="D162" s="14"/>
      <c r="E162" s="14"/>
      <c r="F162" s="14"/>
      <c r="G162" s="14"/>
      <c r="K162" s="14"/>
      <c r="L162" s="11"/>
      <c r="M162" s="7">
        <f t="shared" si="8"/>
        <v>0</v>
      </c>
      <c r="N162" s="7" t="str">
        <f t="shared" si="9"/>
        <v/>
      </c>
      <c r="O162" s="103"/>
      <c r="P162" s="103"/>
      <c r="Q162" s="103"/>
      <c r="R162" s="103"/>
      <c r="S162" s="103"/>
      <c r="T162" s="103"/>
      <c r="U162" s="103"/>
      <c r="V162" s="103"/>
      <c r="W162" s="103"/>
    </row>
    <row r="163" spans="1:23">
      <c r="A163" s="14"/>
      <c r="B163" s="14"/>
      <c r="C163" s="14"/>
      <c r="D163" s="14"/>
      <c r="E163" s="14"/>
      <c r="F163" s="14"/>
      <c r="G163" s="14"/>
      <c r="K163" s="14"/>
      <c r="L163" s="11"/>
      <c r="M163" s="7">
        <f t="shared" si="8"/>
        <v>0</v>
      </c>
      <c r="N163" s="7" t="str">
        <f t="shared" si="9"/>
        <v/>
      </c>
      <c r="O163" s="103"/>
      <c r="P163" s="103"/>
      <c r="Q163" s="103"/>
      <c r="R163" s="103"/>
      <c r="S163" s="103"/>
      <c r="T163" s="103"/>
      <c r="U163" s="103"/>
      <c r="V163" s="103"/>
      <c r="W163" s="103"/>
    </row>
    <row r="164" spans="1:23">
      <c r="A164" s="14"/>
      <c r="B164" s="14"/>
      <c r="C164" s="14"/>
      <c r="D164" s="14"/>
      <c r="E164" s="14"/>
      <c r="F164" s="14"/>
      <c r="G164" s="14"/>
      <c r="K164" s="14"/>
      <c r="L164" s="11"/>
      <c r="M164" s="7">
        <f t="shared" si="8"/>
        <v>0</v>
      </c>
      <c r="N164" s="7" t="str">
        <f t="shared" si="9"/>
        <v/>
      </c>
      <c r="O164" s="103"/>
      <c r="P164" s="103"/>
      <c r="Q164" s="103"/>
      <c r="R164" s="103"/>
      <c r="S164" s="103"/>
      <c r="T164" s="103"/>
      <c r="U164" s="103"/>
      <c r="V164" s="103"/>
      <c r="W164" s="103"/>
    </row>
    <row r="165" spans="1:23">
      <c r="A165" s="14"/>
      <c r="B165" s="14"/>
      <c r="C165" s="14"/>
      <c r="D165" s="14"/>
      <c r="E165" s="14"/>
      <c r="F165" s="14"/>
      <c r="G165" s="14"/>
      <c r="K165" s="14"/>
      <c r="L165" s="11"/>
      <c r="M165" s="7">
        <f t="shared" si="8"/>
        <v>0</v>
      </c>
      <c r="N165" s="7" t="str">
        <f t="shared" si="9"/>
        <v/>
      </c>
      <c r="O165" s="103"/>
      <c r="P165" s="103"/>
      <c r="Q165" s="103"/>
      <c r="R165" s="103"/>
      <c r="S165" s="103"/>
      <c r="T165" s="103"/>
      <c r="U165" s="103"/>
      <c r="V165" s="103"/>
      <c r="W165" s="103"/>
    </row>
    <row r="166" spans="1:23">
      <c r="A166" s="14"/>
      <c r="B166" s="14"/>
      <c r="C166" s="14"/>
      <c r="D166" s="14"/>
      <c r="E166" s="14"/>
      <c r="F166" s="14"/>
      <c r="G166" s="14"/>
      <c r="K166" s="14"/>
      <c r="L166" s="11"/>
      <c r="M166" s="7">
        <f t="shared" si="8"/>
        <v>0</v>
      </c>
      <c r="N166" s="7" t="str">
        <f t="shared" si="9"/>
        <v/>
      </c>
      <c r="O166" s="103"/>
      <c r="P166" s="103"/>
      <c r="Q166" s="103"/>
      <c r="R166" s="103"/>
      <c r="S166" s="103"/>
      <c r="T166" s="103"/>
      <c r="U166" s="103"/>
      <c r="V166" s="103"/>
      <c r="W166" s="103"/>
    </row>
    <row r="167" spans="1:23">
      <c r="A167" s="14"/>
      <c r="B167" s="14"/>
      <c r="C167" s="14"/>
      <c r="D167" s="14"/>
      <c r="E167" s="14"/>
      <c r="F167" s="14"/>
      <c r="G167" s="14"/>
      <c r="K167" s="14"/>
      <c r="L167" s="11"/>
      <c r="M167" s="7">
        <f t="shared" si="8"/>
        <v>0</v>
      </c>
      <c r="N167" s="7" t="str">
        <f t="shared" si="9"/>
        <v/>
      </c>
      <c r="O167" s="103"/>
      <c r="P167" s="103"/>
      <c r="Q167" s="103"/>
      <c r="R167" s="103"/>
      <c r="S167" s="103"/>
      <c r="T167" s="103"/>
      <c r="U167" s="103"/>
      <c r="V167" s="103"/>
      <c r="W167" s="103"/>
    </row>
    <row r="168" spans="1:23">
      <c r="A168" s="14"/>
      <c r="B168" s="14"/>
      <c r="C168" s="14"/>
      <c r="D168" s="14"/>
      <c r="E168" s="14"/>
      <c r="F168" s="14"/>
      <c r="G168" s="14"/>
      <c r="K168" s="14"/>
      <c r="L168" s="11"/>
      <c r="M168" s="7">
        <f t="shared" si="8"/>
        <v>0</v>
      </c>
      <c r="N168" s="7" t="str">
        <f t="shared" si="9"/>
        <v/>
      </c>
      <c r="O168" s="103"/>
      <c r="P168" s="103"/>
      <c r="Q168" s="103"/>
      <c r="R168" s="103"/>
      <c r="S168" s="103"/>
      <c r="T168" s="103"/>
      <c r="U168" s="103"/>
      <c r="V168" s="103"/>
      <c r="W168" s="103"/>
    </row>
    <row r="169" spans="1:23">
      <c r="A169" s="14"/>
      <c r="B169" s="14"/>
      <c r="C169" s="14"/>
      <c r="D169" s="14"/>
      <c r="E169" s="14"/>
      <c r="F169" s="14"/>
      <c r="G169" s="14"/>
      <c r="K169" s="14"/>
      <c r="L169" s="11"/>
      <c r="M169" s="7">
        <f t="shared" si="8"/>
        <v>0</v>
      </c>
      <c r="N169" s="7" t="str">
        <f t="shared" si="9"/>
        <v/>
      </c>
      <c r="O169" s="103"/>
      <c r="P169" s="103"/>
      <c r="Q169" s="103"/>
      <c r="R169" s="103"/>
      <c r="S169" s="103"/>
      <c r="T169" s="103"/>
      <c r="U169" s="103"/>
      <c r="V169" s="103"/>
      <c r="W169" s="103"/>
    </row>
    <row r="170" spans="1:23">
      <c r="A170" s="14"/>
      <c r="B170" s="14"/>
      <c r="C170" s="14"/>
      <c r="D170" s="14"/>
      <c r="E170" s="14"/>
      <c r="F170" s="14"/>
      <c r="G170" s="14"/>
      <c r="K170" s="14"/>
      <c r="L170" s="42"/>
      <c r="M170" s="7">
        <f t="shared" si="8"/>
        <v>0</v>
      </c>
      <c r="N170" s="7" t="str">
        <f t="shared" si="9"/>
        <v/>
      </c>
      <c r="O170" s="103"/>
      <c r="P170" s="103"/>
      <c r="Q170" s="103"/>
      <c r="R170" s="103"/>
      <c r="S170" s="103"/>
      <c r="T170" s="103"/>
      <c r="U170" s="103"/>
      <c r="V170" s="103"/>
      <c r="W170" s="103"/>
    </row>
    <row r="171" spans="1:23">
      <c r="A171" s="14"/>
      <c r="B171" s="14"/>
      <c r="C171" s="14"/>
      <c r="D171" s="14"/>
      <c r="E171" s="14"/>
      <c r="F171" s="14"/>
      <c r="G171" s="14"/>
      <c r="K171" s="14"/>
      <c r="L171" s="42"/>
      <c r="M171" s="7">
        <f t="shared" si="8"/>
        <v>0</v>
      </c>
      <c r="N171" s="7" t="str">
        <f t="shared" si="9"/>
        <v/>
      </c>
      <c r="O171" s="103"/>
      <c r="P171" s="103"/>
      <c r="Q171" s="103"/>
      <c r="R171" s="103"/>
      <c r="S171" s="103"/>
      <c r="T171" s="103"/>
      <c r="U171" s="103"/>
      <c r="V171" s="103"/>
      <c r="W171" s="103"/>
    </row>
    <row r="172" spans="1:23">
      <c r="A172" s="14"/>
      <c r="B172" s="14"/>
      <c r="C172" s="14"/>
      <c r="D172" s="14"/>
      <c r="E172" s="14"/>
      <c r="F172" s="14"/>
      <c r="G172" s="14"/>
      <c r="K172" s="14"/>
      <c r="L172" s="42"/>
      <c r="M172" s="7">
        <f t="shared" si="8"/>
        <v>0</v>
      </c>
      <c r="N172" s="7" t="str">
        <f t="shared" si="9"/>
        <v/>
      </c>
      <c r="O172" s="103"/>
      <c r="P172" s="103"/>
      <c r="Q172" s="103"/>
      <c r="R172" s="103"/>
      <c r="S172" s="103"/>
      <c r="T172" s="103"/>
      <c r="U172" s="103"/>
      <c r="V172" s="103"/>
      <c r="W172" s="103"/>
    </row>
    <row r="173" spans="1:23">
      <c r="A173" s="14"/>
      <c r="B173" s="14"/>
      <c r="C173" s="14"/>
      <c r="D173" s="14"/>
      <c r="E173" s="14"/>
      <c r="F173" s="14"/>
      <c r="G173" s="14"/>
      <c r="K173" s="14"/>
      <c r="L173" s="42"/>
      <c r="M173" s="7">
        <f t="shared" si="8"/>
        <v>0</v>
      </c>
      <c r="N173" s="7" t="str">
        <f t="shared" si="9"/>
        <v/>
      </c>
      <c r="O173" s="103"/>
      <c r="P173" s="103"/>
      <c r="Q173" s="103"/>
      <c r="R173" s="103"/>
      <c r="S173" s="103"/>
      <c r="T173" s="103"/>
      <c r="U173" s="103"/>
      <c r="V173" s="103"/>
      <c r="W173" s="103"/>
    </row>
    <row r="174" spans="1:23">
      <c r="A174" s="14"/>
      <c r="B174" s="14"/>
      <c r="C174" s="14"/>
      <c r="D174" s="14"/>
      <c r="E174" s="14"/>
      <c r="F174" s="14"/>
      <c r="G174" s="14"/>
      <c r="K174" s="14"/>
      <c r="L174" s="42"/>
      <c r="M174" s="7">
        <f t="shared" ref="M174:M237" si="10">IF(ISNUMBER(FIND("/",$B166,1)),MID($B166,1,FIND("/",$B166,1)-1),$B166)</f>
        <v>0</v>
      </c>
      <c r="N174" s="7" t="str">
        <f t="shared" ref="N174:N237" si="11">IF(ISNUMBER(FIND("/",$B166,1)),MID($B166,FIND("/",$B166,1)+1,LEN($B166)),"")</f>
        <v/>
      </c>
      <c r="O174" s="103"/>
      <c r="P174" s="103"/>
      <c r="Q174" s="103"/>
      <c r="R174" s="103"/>
      <c r="S174" s="103"/>
      <c r="T174" s="103"/>
      <c r="U174" s="103"/>
      <c r="V174" s="103"/>
      <c r="W174" s="103"/>
    </row>
    <row r="175" spans="1:23">
      <c r="A175" s="14"/>
      <c r="B175" s="14"/>
      <c r="C175" s="14"/>
      <c r="D175" s="14"/>
      <c r="E175" s="14"/>
      <c r="F175" s="14"/>
      <c r="G175" s="14"/>
      <c r="K175" s="14"/>
      <c r="L175" s="42"/>
      <c r="M175" s="7">
        <f t="shared" si="10"/>
        <v>0</v>
      </c>
      <c r="N175" s="7" t="str">
        <f t="shared" si="11"/>
        <v/>
      </c>
      <c r="O175" s="103"/>
      <c r="P175" s="103"/>
      <c r="Q175" s="103"/>
      <c r="R175" s="103"/>
      <c r="S175" s="103"/>
      <c r="T175" s="103"/>
      <c r="U175" s="103"/>
      <c r="V175" s="103"/>
      <c r="W175" s="103"/>
    </row>
    <row r="176" spans="1:23">
      <c r="A176" s="14"/>
      <c r="B176" s="14"/>
      <c r="C176" s="14"/>
      <c r="D176" s="14"/>
      <c r="E176" s="14"/>
      <c r="F176" s="14"/>
      <c r="G176" s="14"/>
      <c r="K176" s="14"/>
      <c r="L176" s="42"/>
      <c r="M176" s="7">
        <f t="shared" si="10"/>
        <v>0</v>
      </c>
      <c r="N176" s="7" t="str">
        <f t="shared" si="11"/>
        <v/>
      </c>
      <c r="O176" s="103"/>
      <c r="P176" s="103"/>
      <c r="Q176" s="103"/>
      <c r="R176" s="103"/>
      <c r="S176" s="103"/>
      <c r="T176" s="103"/>
      <c r="U176" s="103"/>
      <c r="V176" s="103"/>
      <c r="W176" s="103"/>
    </row>
    <row r="177" spans="1:23">
      <c r="A177" s="14"/>
      <c r="B177" s="14"/>
      <c r="C177" s="14"/>
      <c r="D177" s="14"/>
      <c r="E177" s="14"/>
      <c r="F177" s="14"/>
      <c r="G177" s="14"/>
      <c r="K177" s="14"/>
      <c r="L177" s="42"/>
      <c r="M177" s="7">
        <f t="shared" si="10"/>
        <v>0</v>
      </c>
      <c r="N177" s="7" t="str">
        <f t="shared" si="11"/>
        <v/>
      </c>
      <c r="O177" s="103"/>
      <c r="P177" s="103"/>
      <c r="Q177" s="103"/>
      <c r="R177" s="103"/>
      <c r="S177" s="103"/>
      <c r="T177" s="103"/>
      <c r="U177" s="103"/>
      <c r="V177" s="103"/>
      <c r="W177" s="103"/>
    </row>
    <row r="178" spans="1:23">
      <c r="A178" s="14"/>
      <c r="B178" s="14"/>
      <c r="C178" s="14"/>
      <c r="D178" s="14"/>
      <c r="E178" s="14"/>
      <c r="F178" s="14"/>
      <c r="G178" s="14"/>
      <c r="K178" s="14"/>
      <c r="L178" s="42"/>
      <c r="M178" s="7">
        <f t="shared" si="10"/>
        <v>0</v>
      </c>
      <c r="N178" s="7" t="str">
        <f t="shared" si="11"/>
        <v/>
      </c>
      <c r="O178" s="103"/>
      <c r="P178" s="103"/>
      <c r="Q178" s="103"/>
      <c r="R178" s="103"/>
      <c r="S178" s="103"/>
      <c r="T178" s="103"/>
      <c r="U178" s="103"/>
      <c r="V178" s="103"/>
      <c r="W178" s="103"/>
    </row>
    <row r="179" spans="1:23">
      <c r="A179" s="14"/>
      <c r="B179" s="14"/>
      <c r="C179" s="14"/>
      <c r="D179" s="14"/>
      <c r="E179" s="14"/>
      <c r="F179" s="14"/>
      <c r="G179" s="14"/>
      <c r="K179" s="14"/>
      <c r="L179" s="42"/>
      <c r="M179" s="7">
        <f t="shared" si="10"/>
        <v>0</v>
      </c>
      <c r="N179" s="7" t="str">
        <f t="shared" si="11"/>
        <v/>
      </c>
    </row>
    <row r="180" spans="1:23">
      <c r="A180" s="14"/>
      <c r="B180" s="14"/>
      <c r="C180" s="14"/>
      <c r="D180" s="14"/>
      <c r="E180" s="14"/>
      <c r="F180" s="14"/>
      <c r="G180" s="14"/>
      <c r="K180" s="14"/>
      <c r="L180" s="42"/>
      <c r="M180" s="7">
        <f t="shared" si="10"/>
        <v>0</v>
      </c>
      <c r="N180" s="7" t="str">
        <f t="shared" si="11"/>
        <v/>
      </c>
    </row>
    <row r="181" spans="1:23">
      <c r="A181" s="14"/>
      <c r="B181" s="14"/>
      <c r="C181" s="14"/>
      <c r="D181" s="14"/>
      <c r="E181" s="14"/>
      <c r="F181" s="14"/>
      <c r="G181" s="14"/>
      <c r="K181" s="14"/>
      <c r="L181" s="42"/>
      <c r="M181" s="7">
        <f t="shared" si="10"/>
        <v>0</v>
      </c>
      <c r="N181" s="7" t="str">
        <f t="shared" si="11"/>
        <v/>
      </c>
    </row>
    <row r="182" spans="1:23">
      <c r="A182" s="14"/>
      <c r="B182" s="14"/>
      <c r="C182" s="14"/>
      <c r="D182" s="14"/>
      <c r="E182" s="14"/>
      <c r="F182" s="14"/>
      <c r="G182" s="14"/>
      <c r="K182" s="14"/>
      <c r="L182" s="42"/>
      <c r="M182" s="7">
        <f t="shared" si="10"/>
        <v>0</v>
      </c>
      <c r="N182" s="7" t="str">
        <f t="shared" si="11"/>
        <v/>
      </c>
    </row>
    <row r="183" spans="1:23">
      <c r="A183" s="14"/>
      <c r="B183" s="14"/>
      <c r="C183" s="14"/>
      <c r="D183" s="14"/>
      <c r="E183" s="14"/>
      <c r="F183" s="14"/>
      <c r="G183" s="14"/>
      <c r="K183" s="14"/>
      <c r="L183" s="42"/>
      <c r="M183" s="7">
        <f t="shared" si="10"/>
        <v>0</v>
      </c>
      <c r="N183" s="7" t="str">
        <f t="shared" si="11"/>
        <v/>
      </c>
    </row>
    <row r="184" spans="1:23">
      <c r="A184" s="14"/>
      <c r="B184" s="14"/>
      <c r="C184" s="14"/>
      <c r="D184" s="14"/>
      <c r="E184" s="14"/>
      <c r="F184" s="14"/>
      <c r="G184" s="14"/>
      <c r="K184" s="14"/>
      <c r="L184" s="42"/>
      <c r="M184" s="7">
        <f t="shared" si="10"/>
        <v>0</v>
      </c>
      <c r="N184" s="7" t="str">
        <f t="shared" si="11"/>
        <v/>
      </c>
    </row>
    <row r="185" spans="1:23">
      <c r="A185" s="14"/>
      <c r="B185" s="14"/>
      <c r="C185" s="14"/>
      <c r="D185" s="14"/>
      <c r="E185" s="14"/>
      <c r="F185" s="14"/>
      <c r="G185" s="14"/>
      <c r="K185" s="14"/>
      <c r="L185" s="42"/>
      <c r="M185" s="7">
        <f t="shared" si="10"/>
        <v>0</v>
      </c>
      <c r="N185" s="7" t="str">
        <f t="shared" si="11"/>
        <v/>
      </c>
    </row>
    <row r="186" spans="1:23">
      <c r="A186" s="14"/>
      <c r="B186" s="14"/>
      <c r="C186" s="14"/>
      <c r="D186" s="14"/>
      <c r="E186" s="14"/>
      <c r="F186" s="14"/>
      <c r="G186" s="14"/>
      <c r="K186" s="14"/>
      <c r="L186" s="42"/>
      <c r="M186" s="7">
        <f t="shared" si="10"/>
        <v>0</v>
      </c>
      <c r="N186" s="7" t="str">
        <f t="shared" si="11"/>
        <v/>
      </c>
    </row>
    <row r="187" spans="1:23">
      <c r="A187" s="14"/>
      <c r="B187" s="14"/>
      <c r="C187" s="14"/>
      <c r="D187" s="14"/>
      <c r="E187" s="14"/>
      <c r="F187" s="14"/>
      <c r="G187" s="14"/>
      <c r="K187" s="14"/>
      <c r="L187" s="42"/>
      <c r="M187" s="7">
        <f t="shared" si="10"/>
        <v>0</v>
      </c>
      <c r="N187" s="7" t="str">
        <f t="shared" si="11"/>
        <v/>
      </c>
    </row>
    <row r="188" spans="1:23">
      <c r="A188" s="14"/>
      <c r="B188" s="14"/>
      <c r="C188" s="14"/>
      <c r="D188" s="14"/>
      <c r="E188" s="14"/>
      <c r="F188" s="14"/>
      <c r="G188" s="14"/>
      <c r="K188" s="14"/>
      <c r="L188" s="42"/>
      <c r="M188" s="7">
        <f t="shared" si="10"/>
        <v>0</v>
      </c>
      <c r="N188" s="7" t="str">
        <f t="shared" si="11"/>
        <v/>
      </c>
    </row>
    <row r="189" spans="1:23">
      <c r="A189" s="14"/>
      <c r="B189" s="14"/>
      <c r="C189" s="14"/>
      <c r="D189" s="14"/>
      <c r="E189" s="14"/>
      <c r="F189" s="14"/>
      <c r="G189" s="14"/>
      <c r="K189" s="14"/>
      <c r="L189" s="42"/>
      <c r="M189" s="7">
        <f t="shared" si="10"/>
        <v>0</v>
      </c>
      <c r="N189" s="7" t="str">
        <f t="shared" si="11"/>
        <v/>
      </c>
    </row>
    <row r="190" spans="1:23">
      <c r="A190" s="14"/>
      <c r="B190" s="14"/>
      <c r="C190" s="14"/>
      <c r="D190" s="14"/>
      <c r="E190" s="14"/>
      <c r="F190" s="14"/>
      <c r="G190" s="14"/>
      <c r="K190" s="14"/>
      <c r="L190" s="42"/>
      <c r="M190" s="7">
        <f t="shared" si="10"/>
        <v>0</v>
      </c>
      <c r="N190" s="7" t="str">
        <f t="shared" si="11"/>
        <v/>
      </c>
    </row>
    <row r="191" spans="1:23">
      <c r="A191" s="14"/>
      <c r="B191" s="14"/>
      <c r="C191" s="14"/>
      <c r="D191" s="14"/>
      <c r="E191" s="14"/>
      <c r="F191" s="14"/>
      <c r="G191" s="14"/>
      <c r="K191" s="14"/>
      <c r="L191" s="42"/>
      <c r="M191" s="7">
        <f t="shared" si="10"/>
        <v>0</v>
      </c>
      <c r="N191" s="7" t="str">
        <f t="shared" si="11"/>
        <v/>
      </c>
    </row>
    <row r="192" spans="1:23">
      <c r="A192" s="14"/>
      <c r="B192" s="14"/>
      <c r="C192" s="14"/>
      <c r="D192" s="14"/>
      <c r="E192" s="14"/>
      <c r="F192" s="14"/>
      <c r="G192" s="14"/>
      <c r="K192" s="14"/>
      <c r="L192" s="11"/>
      <c r="M192" s="7">
        <f t="shared" si="10"/>
        <v>0</v>
      </c>
      <c r="N192" s="7" t="str">
        <f t="shared" si="11"/>
        <v/>
      </c>
    </row>
    <row r="193" spans="1:14">
      <c r="A193" s="14"/>
      <c r="B193" s="14"/>
      <c r="C193" s="14"/>
      <c r="D193" s="14"/>
      <c r="E193" s="14"/>
      <c r="F193" s="14"/>
      <c r="G193" s="14"/>
      <c r="K193" s="14"/>
      <c r="L193" s="11"/>
      <c r="M193" s="7">
        <f t="shared" si="10"/>
        <v>0</v>
      </c>
      <c r="N193" s="7" t="str">
        <f t="shared" si="11"/>
        <v/>
      </c>
    </row>
    <row r="194" spans="1:14">
      <c r="A194" s="14"/>
      <c r="B194" s="14"/>
      <c r="C194" s="14"/>
      <c r="D194" s="14"/>
      <c r="E194" s="14"/>
      <c r="F194" s="14"/>
      <c r="G194" s="14"/>
      <c r="K194" s="14"/>
      <c r="L194" s="11"/>
      <c r="M194" s="7">
        <f t="shared" si="10"/>
        <v>0</v>
      </c>
      <c r="N194" s="7" t="str">
        <f t="shared" si="11"/>
        <v/>
      </c>
    </row>
    <row r="195" spans="1:14">
      <c r="A195" s="14"/>
      <c r="B195" s="14"/>
      <c r="C195" s="14"/>
      <c r="D195" s="14"/>
      <c r="E195" s="14"/>
      <c r="F195" s="14"/>
      <c r="G195" s="14"/>
      <c r="K195" s="14"/>
      <c r="L195" s="11"/>
      <c r="M195" s="7">
        <f t="shared" si="10"/>
        <v>0</v>
      </c>
      <c r="N195" s="7" t="str">
        <f t="shared" si="11"/>
        <v/>
      </c>
    </row>
    <row r="196" spans="1:14">
      <c r="A196" s="14"/>
      <c r="B196" s="14"/>
      <c r="C196" s="14"/>
      <c r="D196" s="14"/>
      <c r="E196" s="14"/>
      <c r="F196" s="14"/>
      <c r="G196" s="14"/>
      <c r="K196" s="14"/>
      <c r="L196" s="11"/>
      <c r="M196" s="7">
        <f t="shared" si="10"/>
        <v>0</v>
      </c>
      <c r="N196" s="7" t="str">
        <f t="shared" si="11"/>
        <v/>
      </c>
    </row>
    <row r="197" spans="1:14">
      <c r="A197" s="14"/>
      <c r="B197" s="14"/>
      <c r="C197" s="14"/>
      <c r="D197" s="14"/>
      <c r="E197" s="14"/>
      <c r="F197" s="14"/>
      <c r="G197" s="14"/>
      <c r="K197" s="14"/>
      <c r="L197" s="11"/>
      <c r="M197" s="7">
        <f t="shared" si="10"/>
        <v>0</v>
      </c>
      <c r="N197" s="7" t="str">
        <f t="shared" si="11"/>
        <v/>
      </c>
    </row>
    <row r="198" spans="1:14">
      <c r="A198" s="14"/>
      <c r="B198" s="14"/>
      <c r="C198" s="14"/>
      <c r="D198" s="14"/>
      <c r="E198" s="14"/>
      <c r="F198" s="14"/>
      <c r="G198" s="14"/>
      <c r="K198" s="14"/>
      <c r="L198" s="11"/>
      <c r="M198" s="7">
        <f t="shared" si="10"/>
        <v>0</v>
      </c>
      <c r="N198" s="7" t="str">
        <f t="shared" si="11"/>
        <v/>
      </c>
    </row>
    <row r="199" spans="1:14">
      <c r="A199" s="14"/>
      <c r="B199" s="14"/>
      <c r="C199" s="14"/>
      <c r="D199" s="14"/>
      <c r="E199" s="14"/>
      <c r="F199" s="14"/>
      <c r="G199" s="14"/>
      <c r="K199" s="14"/>
      <c r="M199" s="7">
        <f t="shared" si="10"/>
        <v>0</v>
      </c>
      <c r="N199" s="7" t="str">
        <f t="shared" si="11"/>
        <v/>
      </c>
    </row>
    <row r="200" spans="1:14">
      <c r="A200" s="14"/>
      <c r="B200" s="14"/>
      <c r="C200" s="14"/>
      <c r="D200" s="14"/>
      <c r="E200" s="14"/>
      <c r="F200" s="14"/>
      <c r="G200" s="14"/>
      <c r="K200" s="14"/>
      <c r="M200" s="7">
        <f t="shared" si="10"/>
        <v>0</v>
      </c>
      <c r="N200" s="7" t="str">
        <f t="shared" si="11"/>
        <v/>
      </c>
    </row>
    <row r="201" spans="1:14">
      <c r="A201" s="14"/>
      <c r="B201" s="14"/>
      <c r="C201" s="14"/>
      <c r="D201" s="14"/>
      <c r="E201" s="14"/>
      <c r="F201" s="14"/>
      <c r="G201" s="14"/>
      <c r="K201" s="14"/>
      <c r="M201" s="7">
        <f t="shared" si="10"/>
        <v>0</v>
      </c>
      <c r="N201" s="7" t="str">
        <f t="shared" si="11"/>
        <v/>
      </c>
    </row>
    <row r="202" spans="1:14">
      <c r="A202" s="14"/>
      <c r="B202" s="14"/>
      <c r="C202" s="14"/>
      <c r="D202" s="14"/>
      <c r="E202" s="14"/>
      <c r="F202" s="14"/>
      <c r="G202" s="14"/>
      <c r="K202" s="14"/>
      <c r="M202" s="7">
        <f t="shared" si="10"/>
        <v>0</v>
      </c>
      <c r="N202" s="7" t="str">
        <f t="shared" si="11"/>
        <v/>
      </c>
    </row>
    <row r="203" spans="1:14">
      <c r="A203" s="14"/>
      <c r="B203" s="14"/>
      <c r="C203" s="14"/>
      <c r="D203" s="14"/>
      <c r="E203" s="14"/>
      <c r="F203" s="14"/>
      <c r="G203" s="14"/>
      <c r="K203" s="14"/>
      <c r="M203" s="7">
        <f t="shared" si="10"/>
        <v>0</v>
      </c>
      <c r="N203" s="7" t="str">
        <f t="shared" si="11"/>
        <v/>
      </c>
    </row>
    <row r="204" spans="1:14">
      <c r="A204" s="14"/>
      <c r="B204" s="14"/>
      <c r="C204" s="14"/>
      <c r="D204" s="14"/>
      <c r="E204" s="14"/>
      <c r="F204" s="14"/>
      <c r="G204" s="14"/>
      <c r="K204" s="14"/>
      <c r="M204" s="7">
        <f t="shared" si="10"/>
        <v>0</v>
      </c>
      <c r="N204" s="7" t="str">
        <f t="shared" si="11"/>
        <v/>
      </c>
    </row>
    <row r="205" spans="1:14">
      <c r="A205" s="14"/>
      <c r="B205" s="14"/>
      <c r="C205" s="14"/>
      <c r="D205" s="14"/>
      <c r="E205" s="14"/>
      <c r="F205" s="14"/>
      <c r="G205" s="14"/>
      <c r="K205" s="14"/>
      <c r="M205" s="7">
        <f t="shared" si="10"/>
        <v>0</v>
      </c>
      <c r="N205" s="7" t="str">
        <f t="shared" si="11"/>
        <v/>
      </c>
    </row>
    <row r="206" spans="1:14">
      <c r="A206" s="14"/>
      <c r="B206" s="14"/>
      <c r="C206" s="14"/>
      <c r="D206" s="14"/>
      <c r="E206" s="14"/>
      <c r="F206" s="14"/>
      <c r="G206" s="14"/>
      <c r="K206" s="14"/>
      <c r="M206" s="7">
        <f t="shared" si="10"/>
        <v>0</v>
      </c>
      <c r="N206" s="7" t="str">
        <f t="shared" si="11"/>
        <v/>
      </c>
    </row>
    <row r="207" spans="1:14">
      <c r="A207" s="14"/>
      <c r="B207" s="14"/>
      <c r="C207" s="14"/>
      <c r="D207" s="14"/>
      <c r="E207" s="14"/>
      <c r="F207" s="14"/>
      <c r="G207" s="14"/>
      <c r="K207" s="14"/>
      <c r="M207" s="7">
        <f t="shared" si="10"/>
        <v>0</v>
      </c>
      <c r="N207" s="7" t="str">
        <f t="shared" si="11"/>
        <v/>
      </c>
    </row>
    <row r="208" spans="1:14">
      <c r="A208" s="14"/>
      <c r="B208" s="14"/>
      <c r="C208" s="14"/>
      <c r="D208" s="14"/>
      <c r="E208" s="14"/>
      <c r="F208" s="14"/>
      <c r="G208" s="14"/>
      <c r="K208" s="14"/>
      <c r="M208" s="7">
        <f t="shared" si="10"/>
        <v>0</v>
      </c>
      <c r="N208" s="7" t="str">
        <f t="shared" si="11"/>
        <v/>
      </c>
    </row>
    <row r="209" spans="1:14">
      <c r="A209" s="14"/>
      <c r="B209" s="14"/>
      <c r="C209" s="14"/>
      <c r="D209" s="14"/>
      <c r="E209" s="14"/>
      <c r="F209" s="14"/>
      <c r="G209" s="14"/>
      <c r="K209" s="14"/>
      <c r="M209" s="7">
        <f t="shared" si="10"/>
        <v>0</v>
      </c>
      <c r="N209" s="7" t="str">
        <f t="shared" si="11"/>
        <v/>
      </c>
    </row>
    <row r="210" spans="1:14">
      <c r="A210" s="14"/>
      <c r="B210" s="14"/>
      <c r="C210" s="14"/>
      <c r="D210" s="14"/>
      <c r="E210" s="14"/>
      <c r="F210" s="14"/>
      <c r="G210" s="14"/>
      <c r="K210" s="14"/>
      <c r="M210" s="7">
        <f t="shared" si="10"/>
        <v>0</v>
      </c>
      <c r="N210" s="7" t="str">
        <f t="shared" si="11"/>
        <v/>
      </c>
    </row>
    <row r="211" spans="1:14">
      <c r="A211" s="14"/>
      <c r="B211" s="14"/>
      <c r="C211" s="14"/>
      <c r="D211" s="14"/>
      <c r="E211" s="14"/>
      <c r="F211" s="14"/>
      <c r="G211" s="14"/>
      <c r="K211" s="14"/>
      <c r="L211" s="14"/>
      <c r="M211" s="7">
        <f t="shared" si="10"/>
        <v>0</v>
      </c>
      <c r="N211" s="7" t="str">
        <f t="shared" si="11"/>
        <v/>
      </c>
    </row>
    <row r="212" spans="1:14">
      <c r="A212" s="14"/>
      <c r="B212" s="14"/>
      <c r="C212" s="14"/>
      <c r="D212" s="14"/>
      <c r="E212" s="14"/>
      <c r="F212" s="14"/>
      <c r="G212" s="14"/>
      <c r="K212" s="14"/>
      <c r="L212" s="14"/>
      <c r="M212" s="7">
        <f t="shared" si="10"/>
        <v>0</v>
      </c>
      <c r="N212" s="7" t="str">
        <f t="shared" si="11"/>
        <v/>
      </c>
    </row>
    <row r="213" spans="1:14">
      <c r="A213" s="14"/>
      <c r="B213" s="14"/>
      <c r="C213" s="14"/>
      <c r="D213" s="14"/>
      <c r="E213" s="14"/>
      <c r="F213" s="14"/>
      <c r="G213" s="14"/>
      <c r="K213" s="14"/>
      <c r="L213" s="14"/>
      <c r="M213" s="7">
        <f t="shared" si="10"/>
        <v>0</v>
      </c>
      <c r="N213" s="7" t="str">
        <f t="shared" si="11"/>
        <v/>
      </c>
    </row>
    <row r="214" spans="1:14">
      <c r="A214" s="14"/>
      <c r="B214" s="14"/>
      <c r="C214" s="14"/>
      <c r="D214" s="14"/>
      <c r="E214" s="14"/>
      <c r="F214" s="14"/>
      <c r="G214" s="14"/>
      <c r="K214" s="14"/>
      <c r="L214" s="14"/>
      <c r="M214" s="7">
        <f t="shared" si="10"/>
        <v>0</v>
      </c>
      <c r="N214" s="7" t="str">
        <f t="shared" si="11"/>
        <v/>
      </c>
    </row>
    <row r="215" spans="1:14">
      <c r="A215" s="14"/>
      <c r="B215" s="14"/>
      <c r="C215" s="14"/>
      <c r="D215" s="14"/>
      <c r="E215" s="14"/>
      <c r="F215" s="14"/>
      <c r="G215" s="14"/>
      <c r="K215" s="14"/>
      <c r="L215" s="14"/>
      <c r="M215" s="7">
        <f t="shared" si="10"/>
        <v>0</v>
      </c>
      <c r="N215" s="7" t="str">
        <f t="shared" si="11"/>
        <v/>
      </c>
    </row>
    <row r="216" spans="1:14">
      <c r="A216" s="14"/>
      <c r="B216" s="14"/>
      <c r="C216" s="14"/>
      <c r="D216" s="14"/>
      <c r="E216" s="14"/>
      <c r="F216" s="14"/>
      <c r="G216" s="14"/>
      <c r="K216" s="14"/>
      <c r="L216" s="14"/>
      <c r="M216" s="7">
        <f t="shared" si="10"/>
        <v>0</v>
      </c>
      <c r="N216" s="7" t="str">
        <f t="shared" si="11"/>
        <v/>
      </c>
    </row>
    <row r="217" spans="1:14">
      <c r="A217" s="14"/>
      <c r="B217" s="14"/>
      <c r="C217" s="14"/>
      <c r="D217" s="14"/>
      <c r="E217" s="14"/>
      <c r="F217" s="14"/>
      <c r="G217" s="14"/>
      <c r="K217" s="14"/>
      <c r="L217" s="14"/>
      <c r="M217" s="7">
        <f t="shared" si="10"/>
        <v>0</v>
      </c>
      <c r="N217" s="7" t="str">
        <f t="shared" si="11"/>
        <v/>
      </c>
    </row>
    <row r="218" spans="1:14">
      <c r="A218" s="14"/>
      <c r="B218" s="14"/>
      <c r="C218" s="14"/>
      <c r="D218" s="14"/>
      <c r="E218" s="14"/>
      <c r="F218" s="14"/>
      <c r="G218" s="14"/>
      <c r="K218" s="14"/>
      <c r="L218" s="14"/>
      <c r="M218" s="7">
        <f t="shared" si="10"/>
        <v>0</v>
      </c>
      <c r="N218" s="7" t="str">
        <f t="shared" si="11"/>
        <v/>
      </c>
    </row>
    <row r="219" spans="1:14">
      <c r="A219" s="14"/>
      <c r="B219" s="14"/>
      <c r="C219" s="14"/>
      <c r="D219" s="14"/>
      <c r="E219" s="14"/>
      <c r="F219" s="14"/>
      <c r="G219" s="14"/>
      <c r="K219" s="14"/>
      <c r="L219" s="14"/>
      <c r="M219" s="7">
        <f t="shared" si="10"/>
        <v>0</v>
      </c>
      <c r="N219" s="7" t="str">
        <f t="shared" si="11"/>
        <v/>
      </c>
    </row>
    <row r="220" spans="1:14">
      <c r="A220" s="14"/>
      <c r="B220" s="14"/>
      <c r="C220" s="14"/>
      <c r="D220" s="14"/>
      <c r="E220" s="14"/>
      <c r="F220" s="14"/>
      <c r="G220" s="14"/>
      <c r="K220" s="14"/>
      <c r="L220" s="14"/>
      <c r="M220" s="7">
        <f t="shared" si="10"/>
        <v>0</v>
      </c>
      <c r="N220" s="7" t="str">
        <f t="shared" si="11"/>
        <v/>
      </c>
    </row>
    <row r="221" spans="1:14">
      <c r="A221" s="14"/>
      <c r="B221" s="14"/>
      <c r="C221" s="14"/>
      <c r="D221" s="14"/>
      <c r="E221" s="14"/>
      <c r="F221" s="14"/>
      <c r="G221" s="14"/>
      <c r="K221" s="14"/>
      <c r="L221" s="14"/>
      <c r="M221" s="7">
        <f t="shared" si="10"/>
        <v>0</v>
      </c>
      <c r="N221" s="7" t="str">
        <f t="shared" si="11"/>
        <v/>
      </c>
    </row>
    <row r="222" spans="1:14">
      <c r="A222" s="14"/>
      <c r="B222" s="14"/>
      <c r="C222" s="14"/>
      <c r="D222" s="14"/>
      <c r="E222" s="14"/>
      <c r="F222" s="14"/>
      <c r="G222" s="14"/>
      <c r="K222" s="14"/>
      <c r="L222" s="14"/>
      <c r="M222" s="7">
        <f t="shared" si="10"/>
        <v>0</v>
      </c>
      <c r="N222" s="7" t="str">
        <f t="shared" si="11"/>
        <v/>
      </c>
    </row>
    <row r="223" spans="1:14">
      <c r="A223" s="14"/>
      <c r="B223" s="14"/>
      <c r="C223" s="14"/>
      <c r="D223" s="14"/>
      <c r="E223" s="14"/>
      <c r="F223" s="14"/>
      <c r="G223" s="14"/>
      <c r="K223" s="14"/>
      <c r="L223" s="14"/>
      <c r="M223" s="7">
        <f t="shared" si="10"/>
        <v>0</v>
      </c>
      <c r="N223" s="7" t="str">
        <f t="shared" si="11"/>
        <v/>
      </c>
    </row>
    <row r="224" spans="1:14">
      <c r="A224" s="14"/>
      <c r="B224" s="14"/>
      <c r="C224" s="14"/>
      <c r="D224" s="14"/>
      <c r="E224" s="14"/>
      <c r="F224" s="14"/>
      <c r="G224" s="14"/>
      <c r="K224" s="14"/>
      <c r="L224" s="14"/>
      <c r="M224" s="7">
        <f t="shared" si="10"/>
        <v>0</v>
      </c>
      <c r="N224" s="7" t="str">
        <f t="shared" si="11"/>
        <v/>
      </c>
    </row>
    <row r="225" spans="1:14">
      <c r="A225" s="14"/>
      <c r="B225" s="14"/>
      <c r="C225" s="14"/>
      <c r="D225" s="14"/>
      <c r="E225" s="14"/>
      <c r="F225" s="14"/>
      <c r="G225" s="14"/>
      <c r="K225" s="14"/>
      <c r="L225" s="14"/>
      <c r="M225" s="7">
        <f t="shared" si="10"/>
        <v>0</v>
      </c>
      <c r="N225" s="7" t="str">
        <f t="shared" si="11"/>
        <v/>
      </c>
    </row>
    <row r="226" spans="1:14">
      <c r="A226" s="14"/>
      <c r="B226" s="14"/>
      <c r="C226" s="14"/>
      <c r="D226" s="14"/>
      <c r="E226" s="14"/>
      <c r="F226" s="14"/>
      <c r="G226" s="14"/>
      <c r="K226" s="14"/>
      <c r="L226" s="14"/>
      <c r="M226" s="7">
        <f t="shared" si="10"/>
        <v>0</v>
      </c>
      <c r="N226" s="7" t="str">
        <f t="shared" si="11"/>
        <v/>
      </c>
    </row>
    <row r="227" spans="1:14">
      <c r="A227" s="14"/>
      <c r="B227" s="14"/>
      <c r="C227" s="14"/>
      <c r="D227" s="14"/>
      <c r="E227" s="14"/>
      <c r="F227" s="14"/>
      <c r="G227" s="14"/>
      <c r="K227" s="14"/>
      <c r="L227" s="14"/>
      <c r="M227" s="7">
        <f t="shared" si="10"/>
        <v>0</v>
      </c>
      <c r="N227" s="7" t="str">
        <f t="shared" si="11"/>
        <v/>
      </c>
    </row>
    <row r="228" spans="1:14">
      <c r="A228" s="14"/>
      <c r="B228" s="14"/>
      <c r="C228" s="14"/>
      <c r="D228" s="14"/>
      <c r="E228" s="14"/>
      <c r="F228" s="14"/>
      <c r="G228" s="14"/>
      <c r="K228" s="14"/>
      <c r="L228" s="14"/>
      <c r="M228" s="7">
        <f t="shared" si="10"/>
        <v>0</v>
      </c>
      <c r="N228" s="7" t="str">
        <f t="shared" si="11"/>
        <v/>
      </c>
    </row>
    <row r="229" spans="1:14">
      <c r="A229" s="14"/>
      <c r="B229" s="14"/>
      <c r="C229" s="14"/>
      <c r="D229" s="14"/>
      <c r="E229" s="14"/>
      <c r="F229" s="14"/>
      <c r="G229" s="14"/>
      <c r="K229" s="14"/>
      <c r="L229" s="14"/>
      <c r="M229" s="7">
        <f t="shared" si="10"/>
        <v>0</v>
      </c>
      <c r="N229" s="7" t="str">
        <f t="shared" si="11"/>
        <v/>
      </c>
    </row>
    <row r="230" spans="1:14">
      <c r="A230" s="14"/>
      <c r="B230" s="14"/>
      <c r="C230" s="14"/>
      <c r="D230" s="14"/>
      <c r="E230" s="14"/>
      <c r="F230" s="14"/>
      <c r="G230" s="14"/>
      <c r="K230" s="14"/>
      <c r="L230" s="14"/>
      <c r="M230" s="7">
        <f t="shared" si="10"/>
        <v>0</v>
      </c>
      <c r="N230" s="7" t="str">
        <f t="shared" si="11"/>
        <v/>
      </c>
    </row>
    <row r="231" spans="1:14">
      <c r="A231" s="14"/>
      <c r="B231" s="14"/>
      <c r="C231" s="14"/>
      <c r="D231" s="14"/>
      <c r="E231" s="14"/>
      <c r="F231" s="14"/>
      <c r="G231" s="14"/>
      <c r="K231" s="14"/>
      <c r="L231" s="14"/>
      <c r="M231" s="7">
        <f t="shared" si="10"/>
        <v>0</v>
      </c>
      <c r="N231" s="7" t="str">
        <f t="shared" si="11"/>
        <v/>
      </c>
    </row>
    <row r="232" spans="1:14">
      <c r="A232" s="14"/>
      <c r="B232" s="14"/>
      <c r="C232" s="14"/>
      <c r="D232" s="14"/>
      <c r="E232" s="14"/>
      <c r="F232" s="14"/>
      <c r="G232" s="14"/>
      <c r="K232" s="14"/>
      <c r="L232" s="14"/>
      <c r="M232" s="7">
        <f t="shared" si="10"/>
        <v>0</v>
      </c>
      <c r="N232" s="7" t="str">
        <f t="shared" si="11"/>
        <v/>
      </c>
    </row>
    <row r="233" spans="1:14">
      <c r="A233" s="14"/>
      <c r="B233" s="14"/>
      <c r="C233" s="14"/>
      <c r="D233" s="14"/>
      <c r="E233" s="14"/>
      <c r="F233" s="14"/>
      <c r="G233" s="14"/>
      <c r="K233" s="14"/>
      <c r="L233" s="14"/>
      <c r="M233" s="7">
        <f t="shared" si="10"/>
        <v>0</v>
      </c>
      <c r="N233" s="7" t="str">
        <f t="shared" si="11"/>
        <v/>
      </c>
    </row>
    <row r="234" spans="1:14">
      <c r="A234" s="14"/>
      <c r="B234" s="14"/>
      <c r="C234" s="14"/>
      <c r="D234" s="14"/>
      <c r="E234" s="14"/>
      <c r="F234" s="14"/>
      <c r="G234" s="14"/>
      <c r="K234" s="14"/>
      <c r="L234" s="14"/>
      <c r="M234" s="7">
        <f t="shared" si="10"/>
        <v>0</v>
      </c>
      <c r="N234" s="7" t="str">
        <f t="shared" si="11"/>
        <v/>
      </c>
    </row>
    <row r="235" spans="1:14">
      <c r="A235" s="14"/>
      <c r="B235" s="14"/>
      <c r="C235" s="14"/>
      <c r="D235" s="14"/>
      <c r="E235" s="14"/>
      <c r="F235" s="14"/>
      <c r="G235" s="14"/>
      <c r="K235" s="14"/>
      <c r="L235" s="14"/>
      <c r="M235" s="7">
        <f t="shared" si="10"/>
        <v>0</v>
      </c>
      <c r="N235" s="7" t="str">
        <f t="shared" si="11"/>
        <v/>
      </c>
    </row>
    <row r="236" spans="1:14">
      <c r="A236" s="14"/>
      <c r="B236" s="14"/>
      <c r="C236" s="14"/>
      <c r="D236" s="14"/>
      <c r="E236" s="14"/>
      <c r="F236" s="14"/>
      <c r="G236" s="14"/>
      <c r="K236" s="14"/>
      <c r="L236" s="14"/>
      <c r="M236" s="7">
        <f t="shared" si="10"/>
        <v>0</v>
      </c>
      <c r="N236" s="7" t="str">
        <f t="shared" si="11"/>
        <v/>
      </c>
    </row>
    <row r="237" spans="1:14">
      <c r="A237" s="14"/>
      <c r="B237" s="14"/>
      <c r="C237" s="14"/>
      <c r="D237" s="14"/>
      <c r="E237" s="14"/>
      <c r="F237" s="14"/>
      <c r="G237" s="14"/>
      <c r="K237" s="14"/>
      <c r="L237" s="14"/>
      <c r="M237" s="7">
        <f t="shared" si="10"/>
        <v>0</v>
      </c>
      <c r="N237" s="7" t="str">
        <f t="shared" si="11"/>
        <v/>
      </c>
    </row>
    <row r="238" spans="1:14">
      <c r="A238" s="14"/>
      <c r="B238" s="14"/>
      <c r="C238" s="14"/>
      <c r="D238" s="14"/>
      <c r="E238" s="14"/>
      <c r="F238" s="14"/>
      <c r="G238" s="14"/>
      <c r="K238" s="14"/>
      <c r="L238" s="14"/>
      <c r="M238" s="7">
        <f t="shared" ref="M238:M276" si="12">IF(ISNUMBER(FIND("/",$B230,1)),MID($B230,1,FIND("/",$B230,1)-1),$B230)</f>
        <v>0</v>
      </c>
      <c r="N238" s="7" t="str">
        <f t="shared" ref="N238:N276" si="13">IF(ISNUMBER(FIND("/",$B230,1)),MID($B230,FIND("/",$B230,1)+1,LEN($B230)),"")</f>
        <v/>
      </c>
    </row>
    <row r="239" spans="1:14">
      <c r="A239" s="14"/>
      <c r="B239" s="14"/>
      <c r="C239" s="14"/>
      <c r="D239" s="14"/>
      <c r="E239" s="14"/>
      <c r="F239" s="14"/>
      <c r="G239" s="14"/>
      <c r="K239" s="14"/>
      <c r="L239" s="14"/>
      <c r="M239" s="7">
        <f t="shared" si="12"/>
        <v>0</v>
      </c>
      <c r="N239" s="7" t="str">
        <f t="shared" si="13"/>
        <v/>
      </c>
    </row>
    <row r="240" spans="1:14">
      <c r="A240" s="14"/>
      <c r="B240" s="14"/>
      <c r="C240" s="14"/>
      <c r="D240" s="14"/>
      <c r="E240" s="14"/>
      <c r="F240" s="14"/>
      <c r="G240" s="14"/>
      <c r="K240" s="14"/>
      <c r="L240" s="14"/>
      <c r="M240" s="7">
        <f t="shared" si="12"/>
        <v>0</v>
      </c>
      <c r="N240" s="7" t="str">
        <f t="shared" si="13"/>
        <v/>
      </c>
    </row>
    <row r="241" spans="1:14">
      <c r="A241" s="14"/>
      <c r="B241" s="14"/>
      <c r="C241" s="14"/>
      <c r="D241" s="14"/>
      <c r="E241" s="14"/>
      <c r="F241" s="14"/>
      <c r="G241" s="14"/>
      <c r="K241" s="14"/>
      <c r="L241" s="14"/>
      <c r="M241" s="7">
        <f t="shared" si="12"/>
        <v>0</v>
      </c>
      <c r="N241" s="7" t="str">
        <f t="shared" si="13"/>
        <v/>
      </c>
    </row>
    <row r="242" spans="1:14">
      <c r="A242" s="14"/>
      <c r="B242" s="14"/>
      <c r="C242" s="14"/>
      <c r="D242" s="14"/>
      <c r="E242" s="14"/>
      <c r="F242" s="14"/>
      <c r="G242" s="14"/>
      <c r="K242" s="14"/>
      <c r="L242" s="14"/>
      <c r="M242" s="7">
        <f t="shared" si="12"/>
        <v>0</v>
      </c>
      <c r="N242" s="7" t="str">
        <f t="shared" si="13"/>
        <v/>
      </c>
    </row>
    <row r="243" spans="1:14">
      <c r="A243" s="14"/>
      <c r="B243" s="14"/>
      <c r="C243" s="14"/>
      <c r="D243" s="14"/>
      <c r="E243" s="14"/>
      <c r="F243" s="14"/>
      <c r="G243" s="14"/>
      <c r="K243" s="14"/>
      <c r="L243" s="14"/>
      <c r="M243" s="7">
        <f t="shared" si="12"/>
        <v>0</v>
      </c>
      <c r="N243" s="7" t="str">
        <f t="shared" si="13"/>
        <v/>
      </c>
    </row>
    <row r="244" spans="1:14">
      <c r="A244" s="14"/>
      <c r="B244" s="14"/>
      <c r="C244" s="14"/>
      <c r="D244" s="14"/>
      <c r="E244" s="14"/>
      <c r="F244" s="14"/>
      <c r="G244" s="14"/>
      <c r="K244" s="14"/>
      <c r="L244" s="14"/>
      <c r="M244" s="7">
        <f t="shared" si="12"/>
        <v>0</v>
      </c>
      <c r="N244" s="7" t="str">
        <f t="shared" si="13"/>
        <v/>
      </c>
    </row>
    <row r="245" spans="1:14">
      <c r="A245" s="14"/>
      <c r="B245" s="14"/>
      <c r="C245" s="14"/>
      <c r="D245" s="14"/>
      <c r="E245" s="14"/>
      <c r="F245" s="14"/>
      <c r="G245" s="14"/>
      <c r="K245" s="14"/>
      <c r="L245" s="14"/>
      <c r="M245" s="7">
        <f t="shared" si="12"/>
        <v>0</v>
      </c>
      <c r="N245" s="7" t="str">
        <f t="shared" si="13"/>
        <v/>
      </c>
    </row>
    <row r="246" spans="1:14">
      <c r="A246" s="14"/>
      <c r="B246" s="14"/>
      <c r="C246" s="14"/>
      <c r="D246" s="14"/>
      <c r="E246" s="14"/>
      <c r="F246" s="14"/>
      <c r="G246" s="14"/>
      <c r="K246" s="14"/>
      <c r="L246" s="14"/>
      <c r="M246" s="7">
        <f t="shared" si="12"/>
        <v>0</v>
      </c>
      <c r="N246" s="7" t="str">
        <f t="shared" si="13"/>
        <v/>
      </c>
    </row>
    <row r="247" spans="1:14">
      <c r="A247" s="14"/>
      <c r="B247" s="14"/>
      <c r="C247" s="14"/>
      <c r="D247" s="14"/>
      <c r="E247" s="14"/>
      <c r="F247" s="14"/>
      <c r="G247" s="14"/>
      <c r="K247" s="14"/>
      <c r="L247" s="14"/>
      <c r="M247" s="7">
        <f t="shared" si="12"/>
        <v>0</v>
      </c>
      <c r="N247" s="7" t="str">
        <f t="shared" si="13"/>
        <v/>
      </c>
    </row>
    <row r="248" spans="1:14">
      <c r="A248" s="14"/>
      <c r="B248" s="14"/>
      <c r="C248" s="14"/>
      <c r="D248" s="14"/>
      <c r="E248" s="14"/>
      <c r="F248" s="14"/>
      <c r="G248" s="14"/>
      <c r="K248" s="14"/>
      <c r="L248" s="14"/>
      <c r="M248" s="7">
        <f t="shared" si="12"/>
        <v>0</v>
      </c>
      <c r="N248" s="7" t="str">
        <f t="shared" si="13"/>
        <v/>
      </c>
    </row>
    <row r="249" spans="1:14">
      <c r="A249" s="14"/>
      <c r="B249" s="14"/>
      <c r="C249" s="14"/>
      <c r="D249" s="14"/>
      <c r="E249" s="14"/>
      <c r="F249" s="14"/>
      <c r="G249" s="14"/>
      <c r="K249" s="14"/>
      <c r="L249" s="14"/>
      <c r="M249" s="7">
        <f t="shared" si="12"/>
        <v>0</v>
      </c>
      <c r="N249" s="7" t="str">
        <f t="shared" si="13"/>
        <v/>
      </c>
    </row>
    <row r="250" spans="1:14">
      <c r="A250" s="14"/>
      <c r="B250" s="14"/>
      <c r="C250" s="14"/>
      <c r="D250" s="14"/>
      <c r="E250" s="14"/>
      <c r="F250" s="14"/>
      <c r="G250" s="14"/>
      <c r="K250" s="14"/>
      <c r="L250" s="14"/>
      <c r="M250" s="7">
        <f t="shared" si="12"/>
        <v>0</v>
      </c>
      <c r="N250" s="7" t="str">
        <f t="shared" si="13"/>
        <v/>
      </c>
    </row>
    <row r="251" spans="1:14">
      <c r="A251" s="14"/>
      <c r="B251" s="14"/>
      <c r="C251" s="14"/>
      <c r="D251" s="14"/>
      <c r="E251" s="14"/>
      <c r="F251" s="14"/>
      <c r="G251" s="14"/>
      <c r="K251" s="14"/>
      <c r="L251" s="14"/>
      <c r="M251" s="7">
        <f t="shared" si="12"/>
        <v>0</v>
      </c>
      <c r="N251" s="7" t="str">
        <f t="shared" si="13"/>
        <v/>
      </c>
    </row>
    <row r="252" spans="1:14">
      <c r="A252" s="14"/>
      <c r="B252" s="14"/>
      <c r="C252" s="14"/>
      <c r="D252" s="14"/>
      <c r="E252" s="14"/>
      <c r="F252" s="14"/>
      <c r="G252" s="14"/>
      <c r="K252" s="14"/>
      <c r="L252" s="14"/>
      <c r="M252" s="7">
        <f t="shared" si="12"/>
        <v>0</v>
      </c>
      <c r="N252" s="7" t="str">
        <f t="shared" si="13"/>
        <v/>
      </c>
    </row>
    <row r="253" spans="1:14">
      <c r="A253" s="14"/>
      <c r="B253" s="14"/>
      <c r="C253" s="14"/>
      <c r="D253" s="14"/>
      <c r="E253" s="14"/>
      <c r="F253" s="14"/>
      <c r="G253" s="14"/>
      <c r="K253" s="14"/>
      <c r="L253" s="14"/>
      <c r="M253" s="7">
        <f t="shared" si="12"/>
        <v>0</v>
      </c>
      <c r="N253" s="7" t="str">
        <f t="shared" si="13"/>
        <v/>
      </c>
    </row>
    <row r="254" spans="1:14">
      <c r="A254" s="14"/>
      <c r="B254" s="14"/>
      <c r="C254" s="14"/>
      <c r="D254" s="14"/>
      <c r="E254" s="14"/>
      <c r="F254" s="14"/>
      <c r="G254" s="14"/>
      <c r="K254" s="14"/>
      <c r="L254" s="14"/>
      <c r="M254" s="7">
        <f t="shared" si="12"/>
        <v>0</v>
      </c>
      <c r="N254" s="7" t="str">
        <f t="shared" si="13"/>
        <v/>
      </c>
    </row>
    <row r="255" spans="1:14">
      <c r="A255" s="14"/>
      <c r="B255" s="14"/>
      <c r="C255" s="14"/>
      <c r="D255" s="14"/>
      <c r="E255" s="14"/>
      <c r="F255" s="14"/>
      <c r="G255" s="14"/>
      <c r="K255" s="14"/>
      <c r="L255" s="14"/>
      <c r="M255" s="7">
        <f t="shared" si="12"/>
        <v>0</v>
      </c>
      <c r="N255" s="7" t="str">
        <f t="shared" si="13"/>
        <v/>
      </c>
    </row>
    <row r="256" spans="1:14">
      <c r="A256" s="14"/>
      <c r="B256" s="14"/>
      <c r="C256" s="14"/>
      <c r="D256" s="14"/>
      <c r="E256" s="14"/>
      <c r="F256" s="14"/>
      <c r="G256" s="14"/>
      <c r="K256" s="14"/>
      <c r="L256" s="14"/>
      <c r="M256" s="7">
        <f t="shared" si="12"/>
        <v>0</v>
      </c>
      <c r="N256" s="7" t="str">
        <f t="shared" si="13"/>
        <v/>
      </c>
    </row>
    <row r="257" spans="1:14">
      <c r="A257" s="14"/>
      <c r="B257" s="14"/>
      <c r="C257" s="14"/>
      <c r="D257" s="14"/>
      <c r="E257" s="14"/>
      <c r="F257" s="14"/>
      <c r="G257" s="14"/>
      <c r="K257" s="14"/>
      <c r="L257" s="14"/>
      <c r="M257" s="7">
        <f t="shared" si="12"/>
        <v>0</v>
      </c>
      <c r="N257" s="7" t="str">
        <f t="shared" si="13"/>
        <v/>
      </c>
    </row>
    <row r="258" spans="1:14">
      <c r="A258" s="14"/>
      <c r="B258" s="14"/>
      <c r="C258" s="14"/>
      <c r="D258" s="14"/>
      <c r="E258" s="14"/>
      <c r="F258" s="14"/>
      <c r="G258" s="14"/>
      <c r="K258" s="14"/>
      <c r="L258" s="14"/>
      <c r="M258" s="7">
        <f t="shared" si="12"/>
        <v>0</v>
      </c>
      <c r="N258" s="7" t="str">
        <f t="shared" si="13"/>
        <v/>
      </c>
    </row>
    <row r="259" spans="1:14">
      <c r="A259" s="14"/>
      <c r="B259" s="14"/>
      <c r="C259" s="14"/>
      <c r="D259" s="14"/>
      <c r="E259" s="14"/>
      <c r="F259" s="14"/>
      <c r="G259" s="14"/>
      <c r="K259" s="14"/>
      <c r="M259" s="7">
        <f t="shared" si="12"/>
        <v>0</v>
      </c>
      <c r="N259" s="7" t="str">
        <f t="shared" si="13"/>
        <v/>
      </c>
    </row>
    <row r="260" spans="1:14">
      <c r="A260" s="14"/>
      <c r="B260" s="14"/>
      <c r="C260" s="14"/>
      <c r="D260" s="14"/>
      <c r="E260" s="14"/>
      <c r="F260" s="14"/>
      <c r="G260" s="14"/>
      <c r="K260" s="14"/>
      <c r="M260" s="7">
        <f t="shared" si="12"/>
        <v>0</v>
      </c>
      <c r="N260" s="7" t="str">
        <f t="shared" si="13"/>
        <v/>
      </c>
    </row>
    <row r="261" spans="1:14">
      <c r="A261" s="14"/>
      <c r="B261" s="14"/>
      <c r="C261" s="14"/>
      <c r="D261" s="14"/>
      <c r="E261" s="14"/>
      <c r="F261" s="14"/>
      <c r="G261" s="14"/>
      <c r="K261" s="14"/>
      <c r="M261" s="7">
        <f t="shared" si="12"/>
        <v>0</v>
      </c>
      <c r="N261" s="7" t="str">
        <f t="shared" si="13"/>
        <v/>
      </c>
    </row>
    <row r="262" spans="1:14">
      <c r="A262" s="14"/>
      <c r="B262" s="14"/>
      <c r="C262" s="14"/>
      <c r="D262" s="14"/>
      <c r="E262" s="14"/>
      <c r="F262" s="14"/>
      <c r="G262" s="14"/>
      <c r="K262" s="14"/>
      <c r="M262" s="7">
        <f t="shared" si="12"/>
        <v>0</v>
      </c>
      <c r="N262" s="7" t="str">
        <f t="shared" si="13"/>
        <v/>
      </c>
    </row>
    <row r="263" spans="1:14">
      <c r="A263" s="14"/>
      <c r="B263" s="14"/>
      <c r="C263" s="14"/>
      <c r="D263" s="14"/>
      <c r="E263" s="14"/>
      <c r="F263" s="14"/>
      <c r="G263" s="14"/>
      <c r="K263" s="14"/>
      <c r="M263" s="7">
        <f t="shared" si="12"/>
        <v>0</v>
      </c>
      <c r="N263" s="7" t="str">
        <f t="shared" si="13"/>
        <v/>
      </c>
    </row>
    <row r="264" spans="1:14">
      <c r="A264" s="14"/>
      <c r="B264" s="14"/>
      <c r="C264" s="14"/>
      <c r="D264" s="14"/>
      <c r="E264" s="14"/>
      <c r="F264" s="14"/>
      <c r="G264" s="14"/>
      <c r="K264" s="14"/>
      <c r="M264" s="7">
        <f t="shared" si="12"/>
        <v>0</v>
      </c>
      <c r="N264" s="7" t="str">
        <f t="shared" si="13"/>
        <v/>
      </c>
    </row>
    <row r="265" spans="1:14">
      <c r="A265" s="14"/>
      <c r="B265" s="14"/>
      <c r="C265" s="14"/>
      <c r="D265" s="14"/>
      <c r="E265" s="14"/>
      <c r="F265" s="14"/>
      <c r="G265" s="14"/>
      <c r="K265" s="14"/>
      <c r="M265" s="7">
        <f t="shared" si="12"/>
        <v>0</v>
      </c>
      <c r="N265" s="7" t="str">
        <f t="shared" si="13"/>
        <v/>
      </c>
    </row>
    <row r="266" spans="1:14">
      <c r="A266" s="14"/>
      <c r="B266" s="14"/>
      <c r="C266" s="14"/>
      <c r="D266" s="14"/>
      <c r="E266" s="14"/>
      <c r="F266" s="14"/>
      <c r="G266" s="14"/>
      <c r="K266" s="14"/>
      <c r="M266" s="7">
        <f t="shared" si="12"/>
        <v>0</v>
      </c>
      <c r="N266" s="7" t="str">
        <f t="shared" si="13"/>
        <v/>
      </c>
    </row>
    <row r="267" spans="1:14">
      <c r="A267" s="14"/>
      <c r="B267" s="14"/>
      <c r="C267" s="14"/>
      <c r="D267" s="14"/>
      <c r="E267" s="14"/>
      <c r="F267" s="14"/>
      <c r="G267" s="14"/>
      <c r="K267" s="14"/>
      <c r="M267" s="7">
        <f t="shared" si="12"/>
        <v>0</v>
      </c>
      <c r="N267" s="7" t="str">
        <f t="shared" si="13"/>
        <v/>
      </c>
    </row>
    <row r="268" spans="1:14">
      <c r="A268" s="14"/>
      <c r="B268" s="14"/>
      <c r="C268" s="14"/>
      <c r="D268" s="14"/>
      <c r="E268" s="14"/>
      <c r="F268" s="14"/>
      <c r="G268" s="14"/>
      <c r="K268" s="14"/>
      <c r="M268" s="7">
        <f t="shared" si="12"/>
        <v>0</v>
      </c>
      <c r="N268" s="7" t="str">
        <f t="shared" si="13"/>
        <v/>
      </c>
    </row>
    <row r="269" spans="1:14">
      <c r="A269" s="14"/>
      <c r="B269" s="14"/>
      <c r="C269" s="14"/>
      <c r="D269" s="14"/>
      <c r="E269" s="14"/>
      <c r="F269" s="14"/>
      <c r="G269" s="14"/>
      <c r="K269" s="14"/>
      <c r="M269" s="7">
        <f t="shared" si="12"/>
        <v>0</v>
      </c>
      <c r="N269" s="7" t="str">
        <f t="shared" si="13"/>
        <v/>
      </c>
    </row>
    <row r="270" spans="1:14">
      <c r="A270" s="14"/>
      <c r="B270" s="14"/>
      <c r="C270" s="14"/>
      <c r="D270" s="14"/>
      <c r="E270" s="14"/>
      <c r="F270" s="14"/>
      <c r="G270" s="14"/>
      <c r="K270" s="14"/>
      <c r="M270" s="7">
        <f t="shared" si="12"/>
        <v>0</v>
      </c>
      <c r="N270" s="7" t="str">
        <f t="shared" si="13"/>
        <v/>
      </c>
    </row>
    <row r="271" spans="1:14">
      <c r="A271" s="14"/>
      <c r="B271" s="14"/>
      <c r="C271" s="14"/>
      <c r="D271" s="14"/>
      <c r="E271" s="14"/>
      <c r="F271" s="14"/>
      <c r="G271" s="14"/>
      <c r="K271" s="14"/>
      <c r="M271" s="7">
        <f t="shared" si="12"/>
        <v>0</v>
      </c>
      <c r="N271" s="7" t="str">
        <f t="shared" si="13"/>
        <v/>
      </c>
    </row>
    <row r="272" spans="1:14">
      <c r="A272" s="14"/>
      <c r="B272" s="14"/>
      <c r="C272" s="14"/>
      <c r="D272" s="14"/>
      <c r="E272" s="14"/>
      <c r="F272" s="14"/>
      <c r="G272" s="14"/>
      <c r="K272" s="14"/>
      <c r="L272" s="388"/>
      <c r="M272" s="7">
        <f t="shared" si="12"/>
        <v>0</v>
      </c>
      <c r="N272" s="7" t="str">
        <f t="shared" si="13"/>
        <v/>
      </c>
    </row>
    <row r="273" spans="1:14">
      <c r="A273" s="14"/>
      <c r="B273" s="14"/>
      <c r="C273" s="14"/>
      <c r="D273" s="14"/>
      <c r="E273" s="14"/>
      <c r="F273" s="14"/>
      <c r="G273" s="14"/>
      <c r="K273" s="14"/>
      <c r="L273" s="84"/>
      <c r="M273" s="7">
        <f t="shared" si="12"/>
        <v>0</v>
      </c>
      <c r="N273" s="7" t="str">
        <f t="shared" si="13"/>
        <v/>
      </c>
    </row>
    <row r="274" spans="1:14">
      <c r="A274" s="14"/>
      <c r="B274" s="14"/>
      <c r="C274" s="14"/>
      <c r="D274" s="14"/>
      <c r="E274" s="14"/>
      <c r="F274" s="14"/>
      <c r="G274" s="14"/>
      <c r="K274" s="14"/>
      <c r="L274" s="84"/>
      <c r="M274" s="7">
        <f t="shared" si="12"/>
        <v>0</v>
      </c>
      <c r="N274" s="7" t="str">
        <f t="shared" si="13"/>
        <v/>
      </c>
    </row>
    <row r="275" spans="1:14">
      <c r="A275" s="14"/>
      <c r="B275" s="14"/>
      <c r="C275" s="14"/>
      <c r="D275" s="14"/>
      <c r="E275" s="14"/>
      <c r="F275" s="14"/>
      <c r="G275" s="14"/>
      <c r="K275" s="14"/>
      <c r="L275" s="388"/>
      <c r="M275" s="7">
        <f t="shared" si="12"/>
        <v>0</v>
      </c>
      <c r="N275" s="7" t="str">
        <f t="shared" si="13"/>
        <v/>
      </c>
    </row>
    <row r="276" spans="1:14">
      <c r="A276" s="14"/>
      <c r="B276" s="14"/>
      <c r="C276" s="14"/>
      <c r="D276" s="14"/>
      <c r="E276" s="14"/>
      <c r="F276" s="14"/>
      <c r="G276" s="14"/>
      <c r="K276" s="14"/>
      <c r="L276" s="388"/>
      <c r="M276" s="7">
        <f t="shared" si="12"/>
        <v>0</v>
      </c>
      <c r="N276" s="7" t="str">
        <f t="shared" si="13"/>
        <v/>
      </c>
    </row>
    <row r="277" spans="1:14">
      <c r="L277" s="388"/>
    </row>
    <row r="278" spans="1:14">
      <c r="L278" s="388"/>
    </row>
    <row r="279" spans="1:14">
      <c r="L279" s="154"/>
    </row>
    <row r="280" spans="1:14">
      <c r="L280" s="154"/>
      <c r="M280" s="14"/>
      <c r="N280" s="14"/>
    </row>
  </sheetData>
  <mergeCells count="3">
    <mergeCell ref="A1:H1"/>
    <mergeCell ref="A38:B38"/>
    <mergeCell ref="A3:G3"/>
  </mergeCells>
  <phoneticPr fontId="0" type="noConversion"/>
  <conditionalFormatting sqref="F5:F34 F36">
    <cfRule type="containsText" dxfId="24" priority="5" operator="containsText" text="ALERTA">
      <formula>NOT(ISERROR(SEARCH("ALERTA",F5)))</formula>
    </cfRule>
  </conditionalFormatting>
  <conditionalFormatting sqref="E5:F5">
    <cfRule type="containsText" dxfId="23" priority="8" operator="containsText" text="CADUCADO">
      <formula>NOT(ISERROR(SEARCH("CADUCADO",E5)))</formula>
    </cfRule>
    <cfRule type="expression" dxfId="22" priority="9">
      <formula xml:space="preserve"> CADUCADO</formula>
    </cfRule>
  </conditionalFormatting>
  <conditionalFormatting sqref="F5">
    <cfRule type="containsText" dxfId="21" priority="7" operator="containsText" text="ALERTA">
      <formula>NOT(ISERROR(SEARCH("ALERTA",F5)))</formula>
    </cfRule>
  </conditionalFormatting>
  <conditionalFormatting sqref="E5:E34 E36">
    <cfRule type="containsText" dxfId="20" priority="6" operator="containsText" text="CADUCADO">
      <formula>NOT(ISERROR(SEARCH("CADUCADO",E5)))</formula>
    </cfRule>
  </conditionalFormatting>
  <conditionalFormatting sqref="F35">
    <cfRule type="containsText" dxfId="19" priority="3" operator="containsText" text="ALERTA">
      <formula>NOT(ISERROR(SEARCH("ALERTA",F35)))</formula>
    </cfRule>
  </conditionalFormatting>
  <conditionalFormatting sqref="E35">
    <cfRule type="containsText" dxfId="18" priority="4" operator="containsText" text="CADUCADO">
      <formula>NOT(ISERROR(SEARCH("CADUCADO",E35)))</formula>
    </cfRule>
  </conditionalFormatting>
  <conditionalFormatting sqref="F37">
    <cfRule type="containsText" dxfId="17" priority="1" operator="containsText" text="ALERTA">
      <formula>NOT(ISERROR(SEARCH("ALERTA",F37)))</formula>
    </cfRule>
  </conditionalFormatting>
  <conditionalFormatting sqref="E37">
    <cfRule type="containsText" dxfId="16" priority="2" operator="containsText" text="CADUCADO">
      <formula>NOT(ISERROR(SEARCH("CADUCADO",E37)))</formula>
    </cfRule>
  </conditionalFormatting>
  <hyperlinks>
    <hyperlink ref="A1:H1" location="TITULARES!A1" display="LISTA DE DIAGNOSTICADORES CON AUTORIZACIÓN DE COMERCIALIZACIÓN EN CUBA 2017" xr:uid="{00000000-0004-0000-1900-000000000000}"/>
  </hyperlinks>
  <pageMargins left="0.75" right="0.75" top="1" bottom="1" header="0" footer="0"/>
  <pageSetup scale="57" fitToHeight="0" orientation="landscape" verticalDpi="30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pageSetUpPr fitToPage="1"/>
  </sheetPr>
  <dimension ref="A1:FX334"/>
  <sheetViews>
    <sheetView workbookViewId="0">
      <selection sqref="A1:H1"/>
    </sheetView>
  </sheetViews>
  <sheetFormatPr baseColWidth="10" defaultRowHeight="15"/>
  <cols>
    <col min="1" max="1" width="15.7109375" style="66" customWidth="1"/>
    <col min="2" max="2" width="11.42578125" style="66"/>
    <col min="3" max="3" width="12.140625" style="66" customWidth="1"/>
    <col min="4" max="4" width="16.28515625" style="66" customWidth="1"/>
    <col min="5" max="5" width="18.7109375" style="66" customWidth="1"/>
    <col min="6" max="6" width="15.7109375" style="66" customWidth="1"/>
    <col min="7" max="7" width="13.85546875" style="66" customWidth="1"/>
    <col min="8" max="8" width="37.42578125" style="66" customWidth="1"/>
    <col min="9" max="9" width="65.7109375" style="66" customWidth="1"/>
    <col min="10" max="10" width="36.5703125" style="66" customWidth="1"/>
    <col min="11" max="11" width="17" style="1594" customWidth="1"/>
    <col min="12" max="12" width="11.42578125" style="84" customWidth="1"/>
    <col min="13" max="13" width="12.85546875" style="84" hidden="1" customWidth="1"/>
    <col min="14" max="14" width="17.28515625" style="84" customWidth="1"/>
    <col min="15" max="15" width="11.5703125" style="66" customWidth="1"/>
    <col min="16" max="16" width="8.85546875" style="66" customWidth="1"/>
    <col min="17" max="17" width="5" style="66" customWidth="1"/>
    <col min="18" max="18" width="11.42578125" style="66" customWidth="1"/>
    <col min="19" max="19" width="11.42578125" style="66"/>
    <col min="20" max="27" width="0" style="66" hidden="1" customWidth="1"/>
    <col min="28" max="16384" width="11.42578125" style="66"/>
  </cols>
  <sheetData>
    <row r="1" spans="1:27" ht="21" customHeight="1">
      <c r="A1" s="2334" t="s">
        <v>5695</v>
      </c>
      <c r="B1" s="2334"/>
      <c r="C1" s="2334"/>
      <c r="D1" s="2334"/>
      <c r="E1" s="2334"/>
      <c r="F1" s="2334"/>
      <c r="G1" s="2334"/>
      <c r="H1" s="2334"/>
    </row>
    <row r="2" spans="1:27" ht="28.5" customHeight="1" thickBot="1">
      <c r="A2" s="501" t="s">
        <v>782</v>
      </c>
      <c r="B2" s="892"/>
      <c r="C2" s="892"/>
      <c r="D2" s="892"/>
      <c r="E2" s="892"/>
      <c r="F2" s="892"/>
      <c r="S2" s="546" t="s">
        <v>2871</v>
      </c>
      <c r="T2" s="1005">
        <f ca="1">TODAY()</f>
        <v>45825</v>
      </c>
    </row>
    <row r="3" spans="1:27" ht="23.25" customHeight="1" thickTop="1" thickBot="1">
      <c r="A3" s="2316" t="s">
        <v>1188</v>
      </c>
      <c r="B3" s="2317"/>
      <c r="C3" s="2317"/>
      <c r="D3" s="2317"/>
      <c r="E3" s="2363"/>
      <c r="F3" s="2363"/>
      <c r="G3" s="2318"/>
      <c r="H3" s="1006"/>
      <c r="I3" s="1006"/>
      <c r="J3" s="1006"/>
      <c r="K3" s="1595"/>
    </row>
    <row r="4" spans="1:27" s="156" customFormat="1" ht="39" customHeight="1" thickTop="1">
      <c r="A4" s="578" t="s">
        <v>1649</v>
      </c>
      <c r="B4" s="563" t="s">
        <v>1187</v>
      </c>
      <c r="C4" s="563" t="s">
        <v>1189</v>
      </c>
      <c r="D4" s="1596" t="s">
        <v>1190</v>
      </c>
      <c r="E4" s="616" t="s">
        <v>2869</v>
      </c>
      <c r="F4" s="616" t="s">
        <v>2870</v>
      </c>
      <c r="G4" s="1597" t="s">
        <v>618</v>
      </c>
      <c r="H4" s="563" t="s">
        <v>1632</v>
      </c>
      <c r="I4" s="563" t="s">
        <v>1191</v>
      </c>
      <c r="J4" s="563" t="s">
        <v>443</v>
      </c>
      <c r="K4" s="1598" t="s">
        <v>1071</v>
      </c>
      <c r="L4" s="168" t="s">
        <v>1638</v>
      </c>
      <c r="M4" s="168" t="s">
        <v>1636</v>
      </c>
      <c r="N4" s="168" t="s">
        <v>1637</v>
      </c>
      <c r="O4" s="459"/>
      <c r="P4" s="459"/>
      <c r="Q4" s="459"/>
      <c r="R4" s="459"/>
      <c r="T4" s="678"/>
      <c r="U4" s="682">
        <v>2012</v>
      </c>
      <c r="V4" s="677">
        <v>2013</v>
      </c>
      <c r="W4" s="677">
        <v>2014</v>
      </c>
      <c r="X4" s="677">
        <v>2015</v>
      </c>
      <c r="Y4" s="677">
        <v>2016</v>
      </c>
      <c r="Z4" s="682" t="s">
        <v>2872</v>
      </c>
      <c r="AA4" s="699" t="s">
        <v>1641</v>
      </c>
    </row>
    <row r="5" spans="1:27" s="156" customFormat="1" ht="30" customHeight="1">
      <c r="A5" s="278" t="s">
        <v>1633</v>
      </c>
      <c r="B5" s="237" t="s">
        <v>1390</v>
      </c>
      <c r="C5" s="257">
        <v>40245</v>
      </c>
      <c r="D5" s="239">
        <v>43891</v>
      </c>
      <c r="E5" s="239" t="str">
        <f t="shared" ref="E5:E50" ca="1" si="0">IF(D5&lt;=$T$2,"CADUCADO","VIGENTE")</f>
        <v>CADUCADO</v>
      </c>
      <c r="F5" s="239" t="str">
        <f t="shared" ref="F5:F50" ca="1" si="1">IF($T$2&gt;=(EDATE(D5,-4)),"ALERTA","OK")</f>
        <v>ALERTA</v>
      </c>
      <c r="G5" s="237" t="s">
        <v>1306</v>
      </c>
      <c r="H5" s="258" t="s">
        <v>1001</v>
      </c>
      <c r="I5" s="335" t="s">
        <v>2044</v>
      </c>
      <c r="J5" s="331" t="s">
        <v>579</v>
      </c>
      <c r="K5" s="468" t="s">
        <v>578</v>
      </c>
      <c r="L5" s="168"/>
      <c r="M5" s="168" t="str">
        <f>IF(ISNUMBER(FIND("/",$B5,1)),MID($B5,1,FIND("/",$B5,1)-1),$B5)</f>
        <v>D1003-13</v>
      </c>
      <c r="N5" s="168" t="str">
        <f>IF(ISNUMBER(FIND("/",$B5,1)),MID($B5,FIND("/",$B5,1)+1,LEN($B5)),"")</f>
        <v/>
      </c>
      <c r="O5" s="459"/>
      <c r="P5" s="459"/>
      <c r="Q5" s="459"/>
      <c r="R5" s="459"/>
      <c r="T5" s="1599"/>
      <c r="U5" s="683">
        <f>COUNTIFS($C$6:$C$251, "&gt;="&amp;U10, $C$6:$C$251, "&lt;="&amp;U11, $A$6:$A$251, "&lt;&gt;F")</f>
        <v>0</v>
      </c>
      <c r="V5" s="683">
        <f>COUNTIFS($C$6:$C$251, "&gt;="&amp;V10, $C$6:$C$251, "&lt;="&amp;V11, $A$6:$A$251, "&lt;&gt;F")</f>
        <v>10</v>
      </c>
      <c r="W5" s="683">
        <f>COUNTIFS($C$6:$C$251, "&gt;="&amp;W10, $C$6:$C$251, "&lt;="&amp;W11, $A$6:$A$251, "&lt;&gt;F")</f>
        <v>3</v>
      </c>
      <c r="X5" s="683">
        <f>COUNTIFS($C$6:$C$251, "&gt;="&amp;X10, $C$6:$C$251, "&lt;="&amp;X11, $A$6:$A$251, "&lt;&gt;F")</f>
        <v>6</v>
      </c>
      <c r="Y5" s="683">
        <f>COUNTIFS($C$6:$C$251, "&gt;="&amp;Y10, $C$6:$C$251, "&lt;="&amp;Y11, $A$6:$A$251, "&lt;&gt;F")</f>
        <v>17</v>
      </c>
      <c r="Z5" s="683">
        <f>COUNTIFS($C$6:$C$251,"&gt;="&amp;Z10, $C$6:$C$251, "&lt;="&amp;Z11, $A$6:$A$251, "&lt;&gt;F")</f>
        <v>36</v>
      </c>
      <c r="AA5" s="700">
        <f>SUM(U5:Y5)</f>
        <v>36</v>
      </c>
    </row>
    <row r="6" spans="1:27" s="156" customFormat="1" ht="46.5" customHeight="1">
      <c r="A6" s="278" t="s">
        <v>1633</v>
      </c>
      <c r="B6" s="348" t="s">
        <v>1391</v>
      </c>
      <c r="C6" s="257">
        <v>40463</v>
      </c>
      <c r="D6" s="239">
        <v>45931</v>
      </c>
      <c r="E6" s="239" t="str">
        <f t="shared" ca="1" si="0"/>
        <v>VIGENTE</v>
      </c>
      <c r="F6" s="239" t="str">
        <f t="shared" ca="1" si="1"/>
        <v>ALERTA</v>
      </c>
      <c r="G6" s="237" t="s">
        <v>1306</v>
      </c>
      <c r="H6" s="258" t="s">
        <v>1002</v>
      </c>
      <c r="I6" s="335" t="s">
        <v>2046</v>
      </c>
      <c r="J6" s="331" t="s">
        <v>580</v>
      </c>
      <c r="K6" s="468" t="s">
        <v>584</v>
      </c>
      <c r="L6" s="168"/>
      <c r="M6" s="168" t="str">
        <f t="shared" ref="M6:M11" si="2">IF(ISNUMBER(FIND("/",$B6,1)),MID($B6,1,FIND("/",$B6,1)-1),$B6)</f>
        <v>D1010-37</v>
      </c>
      <c r="N6" s="168" t="str">
        <f t="shared" ref="N6:N11" si="3">IF(ISNUMBER(FIND("/",$B6,1)),MID($B6,FIND("/",$B6,1)+1,LEN($B6)),"")</f>
        <v/>
      </c>
      <c r="O6" s="459"/>
      <c r="P6" s="459"/>
      <c r="Q6" s="465"/>
      <c r="R6" s="459"/>
      <c r="T6" s="1600" t="s">
        <v>2873</v>
      </c>
      <c r="U6" s="683">
        <f>COUNTIFS($C$6:$C$251, "&gt;="&amp;U10, $C$6:$C$251, "&lt;="&amp;U11, $A$6:$A$251, "&lt;&gt;F",$G$6:$G$251, "A" )</f>
        <v>0</v>
      </c>
      <c r="V6" s="683">
        <f>COUNTIFS($C$6:$C$251, "&gt;="&amp;V10, $C$6:$C$251, "&lt;="&amp;V11, $A$6:$A$251, "&lt;&gt;F",$G$6:$G$251, "A" )</f>
        <v>0</v>
      </c>
      <c r="W6" s="683">
        <f>COUNTIFS($C$6:$C$251, "&gt;="&amp;W10, $C$6:$C$251, "&lt;="&amp;W11, $A$6:$A$251, "&lt;&gt;F",$G$6:$G$251, "A" )</f>
        <v>0</v>
      </c>
      <c r="X6" s="683">
        <f>COUNTIFS($C$6:$C$251, "&gt;="&amp;X10, $C$6:$C$251, "&lt;="&amp;X11, $A$6:$A$251, "&lt;&gt;F",$G$6:$G$251, "A" )</f>
        <v>0</v>
      </c>
      <c r="Y6" s="683">
        <f>COUNTIFS($C$6:$C$251, "&gt;="&amp;Y10, $C$6:$C$251, "&lt;="&amp;Y11, $A$6:$A$251, "&lt;&gt;F",$G$6:$G$251, "A" )</f>
        <v>0</v>
      </c>
      <c r="Z6" s="683">
        <f>COUNTIFS($C$6:$C$251,"&gt;="&amp;Z11, $C$6:$C$251, "&lt;="&amp;Z12, $A$6:$A$251, "&lt;&gt;F",$G$6:$G$251, "A")</f>
        <v>0</v>
      </c>
      <c r="AA6" s="700">
        <f>SUM(U6:Y6)</f>
        <v>0</v>
      </c>
    </row>
    <row r="7" spans="1:27" s="156" customFormat="1" ht="51.4" customHeight="1">
      <c r="A7" s="278" t="s">
        <v>1633</v>
      </c>
      <c r="B7" s="348" t="s">
        <v>1392</v>
      </c>
      <c r="C7" s="257">
        <v>40463</v>
      </c>
      <c r="D7" s="239">
        <v>45931</v>
      </c>
      <c r="E7" s="239" t="str">
        <f t="shared" ca="1" si="0"/>
        <v>VIGENTE</v>
      </c>
      <c r="F7" s="239" t="str">
        <f t="shared" ca="1" si="1"/>
        <v>ALERTA</v>
      </c>
      <c r="G7" s="237" t="s">
        <v>1306</v>
      </c>
      <c r="H7" s="258" t="s">
        <v>1003</v>
      </c>
      <c r="I7" s="331" t="s">
        <v>2045</v>
      </c>
      <c r="J7" s="331" t="s">
        <v>581</v>
      </c>
      <c r="K7" s="468" t="s">
        <v>585</v>
      </c>
      <c r="L7" s="168"/>
      <c r="M7" s="168" t="str">
        <f t="shared" si="2"/>
        <v>D1010-38</v>
      </c>
      <c r="N7" s="168" t="str">
        <f t="shared" si="3"/>
        <v/>
      </c>
      <c r="O7" s="459"/>
      <c r="P7" s="459"/>
      <c r="Q7" s="465"/>
      <c r="R7" s="459"/>
      <c r="T7" s="1600" t="s">
        <v>2874</v>
      </c>
      <c r="U7" s="683">
        <f>COUNTIFS($C$6:$C$251, "&gt;="&amp;U10, $C$6:$C$251, "&lt;="&amp;U11, $A$6:$A$251, "&lt;&gt;F",$G$6:$G$251, "B" )</f>
        <v>0</v>
      </c>
      <c r="V7" s="683">
        <f>COUNTIFS($C$6:$C$251, "&gt;="&amp;V10, $C$6:$C$251, "&lt;="&amp;V11, $A$6:$A$251, "&lt;&gt;F",$G$6:$G$251, "B" )</f>
        <v>10</v>
      </c>
      <c r="W7" s="683">
        <f>COUNTIFS($C$6:$C$251, "&gt;="&amp;W10, $C$6:$C$251, "&lt;="&amp;W11, $A$6:$A$251, "&lt;&gt;F",$G$6:$G$251, "B" )</f>
        <v>3</v>
      </c>
      <c r="X7" s="683">
        <f>COUNTIFS($C$6:$C$251, "&gt;="&amp;X10, $C$6:$C$251, "&lt;="&amp;X11, $A$6:$A$251, "&lt;&gt;F",$G$6:$G$251, "B" )</f>
        <v>6</v>
      </c>
      <c r="Y7" s="683">
        <f>COUNTIFS($C$6:$C$251, "&gt;="&amp;Y10, $C$6:$C$251, "&lt;="&amp;Y11, $A$6:$A$251, "&lt;&gt;F",$G$6:$G$251, "B" )</f>
        <v>17</v>
      </c>
      <c r="Z7" s="683">
        <f>COUNTIFS($C$6:$C$251,"&gt;="&amp;Z12, $C$6:$C$251, "&lt;="&amp;Z13, $A$6:$A$251, "&lt;&gt;F",$G$6:$G$251, "A")</f>
        <v>0</v>
      </c>
      <c r="AA7" s="700">
        <f>SUM(U7:Y7)</f>
        <v>36</v>
      </c>
    </row>
    <row r="8" spans="1:27" s="156" customFormat="1" ht="43.5" customHeight="1">
      <c r="A8" s="278" t="s">
        <v>1633</v>
      </c>
      <c r="B8" s="348" t="s">
        <v>1393</v>
      </c>
      <c r="C8" s="257">
        <v>40696</v>
      </c>
      <c r="D8" s="239">
        <v>46174</v>
      </c>
      <c r="E8" s="239" t="str">
        <f t="shared" ca="1" si="0"/>
        <v>VIGENTE</v>
      </c>
      <c r="F8" s="239" t="str">
        <f t="shared" ca="1" si="1"/>
        <v>OK</v>
      </c>
      <c r="G8" s="237" t="s">
        <v>1306</v>
      </c>
      <c r="H8" s="258" t="s">
        <v>5271</v>
      </c>
      <c r="I8" s="331" t="s">
        <v>5272</v>
      </c>
      <c r="J8" s="467" t="s">
        <v>5273</v>
      </c>
      <c r="K8" s="468" t="s">
        <v>586</v>
      </c>
      <c r="L8" s="168"/>
      <c r="M8" s="168" t="str">
        <f t="shared" si="2"/>
        <v>D1106-21</v>
      </c>
      <c r="N8" s="168" t="str">
        <f t="shared" si="3"/>
        <v/>
      </c>
      <c r="O8" s="459"/>
      <c r="P8" s="459"/>
      <c r="Q8" s="465"/>
      <c r="R8" s="459"/>
      <c r="T8" s="1600" t="s">
        <v>2875</v>
      </c>
      <c r="U8" s="683">
        <f>COUNTIFS($C$6:$C$251, "&gt;="&amp;U10, $C$6:$C$251, "&lt;="&amp;U11, $A$6:$A$251, "&lt;&gt;F",$G$6:$G$251, "C" )</f>
        <v>0</v>
      </c>
      <c r="V8" s="683">
        <f>COUNTIFS($C$6:$C$251, "&gt;="&amp;V10, $C$6:$C$251, "&lt;="&amp;V11, $A$6:$A$251, "&lt;&gt;F",$G$6:$G$251, "C" )</f>
        <v>0</v>
      </c>
      <c r="W8" s="683">
        <f>COUNTIFS($C$6:$C$251, "&gt;="&amp;W10, $C$6:$C$251, "&lt;="&amp;W11, $A$6:$A$251, "&lt;&gt;F",$G$6:$G$251, "C" )</f>
        <v>0</v>
      </c>
      <c r="X8" s="683">
        <f>COUNTIFS($C$6:$C$251, "&gt;="&amp;X10, $C$6:$C$251, "&lt;="&amp;X11, $A$6:$A$251, "&lt;&gt;F",$G$6:$G$251, "C" )</f>
        <v>0</v>
      </c>
      <c r="Y8" s="683">
        <f>COUNTIFS($C$6:$C$251, "&gt;="&amp;Y10, $C$6:$C$251, "&lt;="&amp;Y11, $A$6:$A$251, "&lt;&gt;F",$G$6:$G$251, "C" )</f>
        <v>0</v>
      </c>
      <c r="Z8" s="683">
        <f>COUNTIFS($C$6:$C$251,"&gt;="&amp;Z13, $C$6:$C$251, "&lt;="&amp;Z14, $A$6:$A$251, "&lt;&gt;F",$G$6:$G$251, "A")</f>
        <v>0</v>
      </c>
      <c r="AA8" s="700">
        <f>SUM(U8:Y8)</f>
        <v>0</v>
      </c>
    </row>
    <row r="9" spans="1:27" s="156" customFormat="1" ht="45.4" customHeight="1" thickBot="1">
      <c r="A9" s="278" t="s">
        <v>1633</v>
      </c>
      <c r="B9" s="348" t="s">
        <v>1394</v>
      </c>
      <c r="C9" s="257">
        <v>40696</v>
      </c>
      <c r="D9" s="239">
        <v>46175</v>
      </c>
      <c r="E9" s="239" t="str">
        <f t="shared" ca="1" si="0"/>
        <v>VIGENTE</v>
      </c>
      <c r="F9" s="239" t="str">
        <f t="shared" ca="1" si="1"/>
        <v>OK</v>
      </c>
      <c r="G9" s="237" t="s">
        <v>1305</v>
      </c>
      <c r="H9" s="258" t="s">
        <v>1264</v>
      </c>
      <c r="I9" s="331" t="s">
        <v>5274</v>
      </c>
      <c r="J9" s="331" t="s">
        <v>5275</v>
      </c>
      <c r="K9" s="468" t="s">
        <v>587</v>
      </c>
      <c r="L9" s="168"/>
      <c r="M9" s="168" t="str">
        <f t="shared" si="2"/>
        <v>D1106-22</v>
      </c>
      <c r="N9" s="168" t="str">
        <f t="shared" si="3"/>
        <v/>
      </c>
      <c r="O9" s="459"/>
      <c r="P9" s="459"/>
      <c r="Q9" s="459"/>
      <c r="R9" s="459"/>
      <c r="T9" s="1601" t="s">
        <v>2876</v>
      </c>
      <c r="U9" s="684">
        <f>COUNTIFS($C$6:$C$251, "&gt;="&amp;U10, $C$6:$C$251, "&lt;="&amp;U11, $A$6:$A$251, "&lt;&gt;F",$G$6:$G$251, "D" )</f>
        <v>0</v>
      </c>
      <c r="V9" s="684">
        <f>COUNTIFS($C$6:$C$251, "&gt;="&amp;V10, $C$6:$C$251, "&lt;="&amp;V11, $A$6:$A$251, "&lt;&gt;F",$G$6:$G$251, "D" )</f>
        <v>0</v>
      </c>
      <c r="W9" s="684">
        <f>COUNTIFS($C$6:$C$251, "&gt;="&amp;W10, $C$6:$C$251, "&lt;="&amp;W11, $A$6:$A$251, "&lt;&gt;F",$G$6:$G$251, "D" )</f>
        <v>0</v>
      </c>
      <c r="X9" s="684">
        <f>COUNTIFS($C$6:$C$251, "&gt;="&amp;X10, $C$6:$C$251, "&lt;="&amp;X11, $A$6:$A$251, "&lt;&gt;F",$G$6:$G$251, "D" )</f>
        <v>0</v>
      </c>
      <c r="Y9" s="684">
        <f>COUNTIFS($C$6:$C$251, "&gt;="&amp;Y10, $C$6:$C$251, "&lt;="&amp;Y11, $A$6:$A$251, "&lt;&gt;F",$G$6:$G$251, "D" )</f>
        <v>0</v>
      </c>
      <c r="Z9" s="684">
        <f>COUNTIFS($C$6:$C$251,"&gt;="&amp;Z14, $C$6:$C$251, "&lt;="&amp;Z15, $A$6:$A$251, "&lt;&gt;F",$G$6:$G$251, "A")</f>
        <v>0</v>
      </c>
      <c r="AA9" s="701">
        <f>SUM(U9:Y9)</f>
        <v>0</v>
      </c>
    </row>
    <row r="10" spans="1:27" s="156" customFormat="1" ht="45.6" customHeight="1" thickTop="1">
      <c r="A10" s="278" t="s">
        <v>1633</v>
      </c>
      <c r="B10" s="348" t="s">
        <v>999</v>
      </c>
      <c r="C10" s="257">
        <v>40730</v>
      </c>
      <c r="D10" s="239">
        <v>46204</v>
      </c>
      <c r="E10" s="239" t="str">
        <f t="shared" ca="1" si="0"/>
        <v>VIGENTE</v>
      </c>
      <c r="F10" s="239" t="str">
        <f t="shared" ca="1" si="1"/>
        <v>OK</v>
      </c>
      <c r="G10" s="237" t="s">
        <v>1305</v>
      </c>
      <c r="H10" s="258" t="s">
        <v>1265</v>
      </c>
      <c r="I10" s="331" t="s">
        <v>2708</v>
      </c>
      <c r="J10" s="331" t="s">
        <v>5276</v>
      </c>
      <c r="K10" s="468" t="s">
        <v>593</v>
      </c>
      <c r="L10" s="168"/>
      <c r="M10" s="168" t="str">
        <f t="shared" si="2"/>
        <v>D1107-24</v>
      </c>
      <c r="N10" s="168" t="str">
        <f t="shared" si="3"/>
        <v/>
      </c>
      <c r="O10" s="459"/>
      <c r="P10" s="459"/>
      <c r="Q10" s="459"/>
      <c r="R10" s="459"/>
      <c r="T10" s="726"/>
      <c r="U10" s="672">
        <v>40909</v>
      </c>
      <c r="V10" s="672">
        <v>41275</v>
      </c>
      <c r="W10" s="672">
        <v>41640</v>
      </c>
      <c r="X10" s="672">
        <v>42005</v>
      </c>
      <c r="Y10" s="672">
        <v>42370</v>
      </c>
      <c r="Z10" s="672">
        <v>40909</v>
      </c>
      <c r="AA10" s="726"/>
    </row>
    <row r="11" spans="1:27" s="156" customFormat="1" ht="46.5" customHeight="1">
      <c r="A11" s="278" t="s">
        <v>1633</v>
      </c>
      <c r="B11" s="348" t="s">
        <v>1000</v>
      </c>
      <c r="C11" s="257">
        <v>40758</v>
      </c>
      <c r="D11" s="239">
        <v>46235</v>
      </c>
      <c r="E11" s="239" t="str">
        <f t="shared" ca="1" si="0"/>
        <v>VIGENTE</v>
      </c>
      <c r="F11" s="239" t="str">
        <f t="shared" ca="1" si="1"/>
        <v>OK</v>
      </c>
      <c r="G11" s="237" t="s">
        <v>1305</v>
      </c>
      <c r="H11" s="258" t="s">
        <v>1266</v>
      </c>
      <c r="I11" s="331" t="s">
        <v>5277</v>
      </c>
      <c r="J11" s="331" t="s">
        <v>5278</v>
      </c>
      <c r="K11" s="468" t="s">
        <v>588</v>
      </c>
      <c r="L11" s="168"/>
      <c r="M11" s="168" t="str">
        <f t="shared" si="2"/>
        <v>D1108-25</v>
      </c>
      <c r="N11" s="168" t="str">
        <f t="shared" si="3"/>
        <v/>
      </c>
      <c r="O11" s="459"/>
      <c r="P11" s="459"/>
      <c r="Q11" s="459"/>
      <c r="R11" s="459"/>
      <c r="T11" s="726"/>
      <c r="U11" s="768">
        <v>41274</v>
      </c>
      <c r="V11" s="768">
        <v>41639</v>
      </c>
      <c r="W11" s="768">
        <v>42004</v>
      </c>
      <c r="X11" s="768">
        <v>42369</v>
      </c>
      <c r="Y11" s="768">
        <v>42735</v>
      </c>
      <c r="Z11" s="768">
        <v>42735</v>
      </c>
      <c r="AA11" s="726"/>
    </row>
    <row r="12" spans="1:27" s="156" customFormat="1" ht="42.2" customHeight="1">
      <c r="A12" s="278" t="s">
        <v>1633</v>
      </c>
      <c r="B12" s="348" t="s">
        <v>801</v>
      </c>
      <c r="C12" s="257">
        <v>40851</v>
      </c>
      <c r="D12" s="239">
        <v>44501</v>
      </c>
      <c r="E12" s="239" t="str">
        <f t="shared" ca="1" si="0"/>
        <v>CADUCADO</v>
      </c>
      <c r="F12" s="239" t="str">
        <f t="shared" ca="1" si="1"/>
        <v>ALERTA</v>
      </c>
      <c r="G12" s="237" t="s">
        <v>1305</v>
      </c>
      <c r="H12" s="467" t="s">
        <v>805</v>
      </c>
      <c r="I12" s="331" t="s">
        <v>2954</v>
      </c>
      <c r="J12" s="331" t="s">
        <v>2955</v>
      </c>
      <c r="K12" s="468" t="s">
        <v>589</v>
      </c>
      <c r="L12" s="168"/>
      <c r="M12" s="168" t="e">
        <f>IF(ISNUMBER(FIND("/",#REF!,1)),MID(#REF!,1,FIND("/",#REF!,1)-1),#REF!)</f>
        <v>#REF!</v>
      </c>
      <c r="N12" s="168" t="str">
        <f>IF(ISNUMBER(FIND("/",#REF!,1)),MID(#REF!,FIND("/",#REF!,1)+1,LEN(#REF!)),"")</f>
        <v/>
      </c>
      <c r="O12" s="730"/>
      <c r="P12" s="730"/>
      <c r="Q12" s="730"/>
      <c r="R12" s="730"/>
    </row>
    <row r="13" spans="1:27" s="156" customFormat="1" ht="46.5" customHeight="1">
      <c r="A13" s="278" t="s">
        <v>1633</v>
      </c>
      <c r="B13" s="348" t="s">
        <v>802</v>
      </c>
      <c r="C13" s="257">
        <v>40851</v>
      </c>
      <c r="D13" s="239">
        <v>44501</v>
      </c>
      <c r="E13" s="239" t="str">
        <f t="shared" ca="1" si="0"/>
        <v>CADUCADO</v>
      </c>
      <c r="F13" s="239" t="str">
        <f t="shared" ca="1" si="1"/>
        <v>ALERTA</v>
      </c>
      <c r="G13" s="237" t="s">
        <v>1305</v>
      </c>
      <c r="H13" s="467" t="s">
        <v>806</v>
      </c>
      <c r="I13" s="331" t="s">
        <v>2957</v>
      </c>
      <c r="J13" s="331" t="s">
        <v>2958</v>
      </c>
      <c r="K13" s="468" t="s">
        <v>583</v>
      </c>
      <c r="L13" s="168"/>
      <c r="M13" s="168" t="str">
        <f t="shared" ref="M13:M79" si="4">IF(ISNUMBER(FIND("/",$B12,1)),MID($B12,1,FIND("/",$B12,1)-1),$B12)</f>
        <v>D1111-27</v>
      </c>
      <c r="N13" s="168" t="str">
        <f t="shared" ref="N13:N41" si="5">IF(ISNUMBER(FIND("/",$B12,1)),MID($B12,FIND("/",$B12,1)+1,LEN($B12)),"")</f>
        <v/>
      </c>
      <c r="O13" s="730"/>
      <c r="P13" s="730"/>
      <c r="Q13" s="730"/>
      <c r="R13" s="730"/>
    </row>
    <row r="14" spans="1:27" s="156" customFormat="1" ht="42.2" customHeight="1">
      <c r="A14" s="278" t="s">
        <v>1633</v>
      </c>
      <c r="B14" s="348" t="s">
        <v>803</v>
      </c>
      <c r="C14" s="257">
        <v>40851</v>
      </c>
      <c r="D14" s="239">
        <v>44503</v>
      </c>
      <c r="E14" s="239" t="str">
        <f t="shared" ca="1" si="0"/>
        <v>CADUCADO</v>
      </c>
      <c r="F14" s="239" t="str">
        <f t="shared" ca="1" si="1"/>
        <v>ALERTA</v>
      </c>
      <c r="G14" s="237" t="s">
        <v>1305</v>
      </c>
      <c r="H14" s="467" t="s">
        <v>807</v>
      </c>
      <c r="I14" s="331" t="s">
        <v>808</v>
      </c>
      <c r="J14" s="331" t="s">
        <v>592</v>
      </c>
      <c r="K14" s="468" t="s">
        <v>590</v>
      </c>
      <c r="L14" s="168"/>
      <c r="M14" s="168" t="str">
        <f t="shared" si="4"/>
        <v>D1111-28</v>
      </c>
      <c r="N14" s="168" t="str">
        <f t="shared" si="5"/>
        <v/>
      </c>
      <c r="O14" s="459"/>
      <c r="P14" s="459"/>
      <c r="Q14" s="459"/>
    </row>
    <row r="15" spans="1:27" s="156" customFormat="1" ht="42.2" customHeight="1">
      <c r="A15" s="278" t="s">
        <v>1633</v>
      </c>
      <c r="B15" s="348" t="s">
        <v>804</v>
      </c>
      <c r="C15" s="257">
        <v>40851</v>
      </c>
      <c r="D15" s="239">
        <v>44501</v>
      </c>
      <c r="E15" s="239" t="str">
        <f t="shared" ca="1" si="0"/>
        <v>CADUCADO</v>
      </c>
      <c r="F15" s="239" t="str">
        <f t="shared" ca="1" si="1"/>
        <v>ALERTA</v>
      </c>
      <c r="G15" s="237" t="s">
        <v>1305</v>
      </c>
      <c r="H15" s="467" t="s">
        <v>2953</v>
      </c>
      <c r="I15" s="331" t="s">
        <v>2956</v>
      </c>
      <c r="J15" s="242" t="s">
        <v>73</v>
      </c>
      <c r="K15" s="468" t="s">
        <v>591</v>
      </c>
      <c r="L15" s="168"/>
      <c r="M15" s="168" t="str">
        <f t="shared" si="4"/>
        <v>D1111-29</v>
      </c>
      <c r="N15" s="168" t="str">
        <f t="shared" si="5"/>
        <v/>
      </c>
      <c r="O15" s="730"/>
      <c r="P15" s="730"/>
      <c r="Q15" s="730"/>
    </row>
    <row r="16" spans="1:27" s="156" customFormat="1" ht="42.2" customHeight="1">
      <c r="A16" s="278" t="s">
        <v>1633</v>
      </c>
      <c r="B16" s="348" t="s">
        <v>89</v>
      </c>
      <c r="C16" s="257">
        <v>41318</v>
      </c>
      <c r="D16" s="239">
        <v>46784</v>
      </c>
      <c r="E16" s="239" t="str">
        <f t="shared" ca="1" si="0"/>
        <v>VIGENTE</v>
      </c>
      <c r="F16" s="239" t="str">
        <f t="shared" ca="1" si="1"/>
        <v>OK</v>
      </c>
      <c r="G16" s="237" t="s">
        <v>1305</v>
      </c>
      <c r="H16" s="467" t="s">
        <v>3884</v>
      </c>
      <c r="I16" s="242" t="s">
        <v>88</v>
      </c>
      <c r="J16" s="467" t="s">
        <v>87</v>
      </c>
      <c r="K16" s="468" t="s">
        <v>94</v>
      </c>
      <c r="L16" s="168"/>
      <c r="M16" s="168" t="str">
        <f t="shared" si="4"/>
        <v>D1111-30</v>
      </c>
      <c r="N16" s="168" t="str">
        <f t="shared" si="5"/>
        <v/>
      </c>
      <c r="O16" s="730"/>
      <c r="P16" s="730"/>
      <c r="Q16" s="730"/>
    </row>
    <row r="17" spans="1:17" s="156" customFormat="1" ht="42.2" customHeight="1">
      <c r="A17" s="1331" t="s">
        <v>1633</v>
      </c>
      <c r="B17" s="329" t="s">
        <v>3885</v>
      </c>
      <c r="C17" s="334">
        <v>41318</v>
      </c>
      <c r="D17" s="471">
        <v>46811</v>
      </c>
      <c r="E17" s="471" t="str">
        <f ca="1">IF(D17&lt;=$T$2,"CADUCADO","VIGENTE")</f>
        <v>VIGENTE</v>
      </c>
      <c r="F17" s="471" t="str">
        <f ca="1">IF($T$2&gt;=(EDATE(D17,-4)),"ALERTA","OK")</f>
        <v>OK</v>
      </c>
      <c r="G17" s="329" t="s">
        <v>1305</v>
      </c>
      <c r="H17" s="470" t="s">
        <v>3886</v>
      </c>
      <c r="I17" s="349" t="s">
        <v>3887</v>
      </c>
      <c r="J17" s="335" t="s">
        <v>93</v>
      </c>
      <c r="K17" s="1602" t="s">
        <v>3888</v>
      </c>
      <c r="L17" s="168"/>
      <c r="M17" s="168"/>
      <c r="N17" s="168"/>
      <c r="O17" s="730"/>
      <c r="P17" s="730"/>
      <c r="Q17" s="730"/>
    </row>
    <row r="18" spans="1:17" s="156" customFormat="1" ht="30">
      <c r="A18" s="278" t="s">
        <v>1633</v>
      </c>
      <c r="B18" s="348" t="s">
        <v>91</v>
      </c>
      <c r="C18" s="257">
        <v>41344</v>
      </c>
      <c r="D18" s="239">
        <v>46813</v>
      </c>
      <c r="E18" s="239" t="str">
        <f t="shared" ca="1" si="0"/>
        <v>VIGENTE</v>
      </c>
      <c r="F18" s="239" t="str">
        <f t="shared" ca="1" si="1"/>
        <v>OK</v>
      </c>
      <c r="G18" s="237" t="s">
        <v>1305</v>
      </c>
      <c r="H18" s="467" t="s">
        <v>90</v>
      </c>
      <c r="I18" s="242" t="s">
        <v>92</v>
      </c>
      <c r="J18" s="242" t="s">
        <v>104</v>
      </c>
      <c r="K18" s="468" t="s">
        <v>95</v>
      </c>
      <c r="L18" s="168"/>
      <c r="M18" s="168" t="str">
        <f>IF(ISNUMBER(FIND("/",$B16,1)),MID($B16,1,FIND("/",$B16,1)-1),$B16)</f>
        <v>D1302-17</v>
      </c>
      <c r="N18" s="168" t="str">
        <f>IF(ISNUMBER(FIND("/",$B16,1)),MID($B16,FIND("/",$B16,1)+1,LEN($B16)),"")</f>
        <v/>
      </c>
      <c r="O18" s="730"/>
      <c r="P18" s="730"/>
      <c r="Q18" s="730"/>
    </row>
    <row r="19" spans="1:17" s="156" customFormat="1" ht="42.2" customHeight="1">
      <c r="A19" s="278" t="s">
        <v>1633</v>
      </c>
      <c r="B19" s="348" t="s">
        <v>96</v>
      </c>
      <c r="C19" s="257">
        <v>41344</v>
      </c>
      <c r="D19" s="239">
        <v>44986</v>
      </c>
      <c r="E19" s="239" t="str">
        <f t="shared" ca="1" si="0"/>
        <v>CADUCADO</v>
      </c>
      <c r="F19" s="239" t="str">
        <f t="shared" ca="1" si="1"/>
        <v>ALERTA</v>
      </c>
      <c r="G19" s="237" t="s">
        <v>1305</v>
      </c>
      <c r="H19" s="467" t="s">
        <v>102</v>
      </c>
      <c r="I19" s="242" t="s">
        <v>103</v>
      </c>
      <c r="J19" s="242" t="s">
        <v>93</v>
      </c>
      <c r="K19" s="468" t="s">
        <v>105</v>
      </c>
      <c r="L19" s="168"/>
      <c r="M19" s="168" t="str">
        <f t="shared" si="4"/>
        <v>D1303-21</v>
      </c>
      <c r="N19" s="168" t="str">
        <f t="shared" si="5"/>
        <v/>
      </c>
    </row>
    <row r="20" spans="1:17" s="156" customFormat="1" ht="42.2" customHeight="1">
      <c r="A20" s="278" t="s">
        <v>1633</v>
      </c>
      <c r="B20" s="348" t="s">
        <v>97</v>
      </c>
      <c r="C20" s="257">
        <v>41344</v>
      </c>
      <c r="D20" s="239">
        <v>46813</v>
      </c>
      <c r="E20" s="239" t="str">
        <f t="shared" ca="1" si="0"/>
        <v>VIGENTE</v>
      </c>
      <c r="F20" s="239" t="str">
        <f t="shared" ca="1" si="1"/>
        <v>OK</v>
      </c>
      <c r="G20" s="237" t="s">
        <v>1305</v>
      </c>
      <c r="H20" s="242" t="s">
        <v>106</v>
      </c>
      <c r="I20" s="242" t="s">
        <v>107</v>
      </c>
      <c r="J20" s="242" t="s">
        <v>93</v>
      </c>
      <c r="K20" s="468" t="s">
        <v>108</v>
      </c>
      <c r="L20" s="168"/>
      <c r="M20" s="168" t="str">
        <f t="shared" si="4"/>
        <v>D1303-22</v>
      </c>
      <c r="N20" s="168" t="str">
        <f t="shared" si="5"/>
        <v/>
      </c>
    </row>
    <row r="21" spans="1:17" s="156" customFormat="1" ht="42.2" customHeight="1">
      <c r="A21" s="278" t="s">
        <v>1633</v>
      </c>
      <c r="B21" s="348" t="s">
        <v>98</v>
      </c>
      <c r="C21" s="257">
        <v>41344</v>
      </c>
      <c r="D21" s="239">
        <v>46813</v>
      </c>
      <c r="E21" s="239" t="str">
        <f t="shared" ca="1" si="0"/>
        <v>VIGENTE</v>
      </c>
      <c r="F21" s="239" t="str">
        <f t="shared" ca="1" si="1"/>
        <v>OK</v>
      </c>
      <c r="G21" s="237" t="s">
        <v>1305</v>
      </c>
      <c r="H21" s="242" t="s">
        <v>109</v>
      </c>
      <c r="I21" s="242" t="s">
        <v>110</v>
      </c>
      <c r="J21" s="242" t="s">
        <v>93</v>
      </c>
      <c r="K21" s="468" t="s">
        <v>111</v>
      </c>
      <c r="L21" s="168"/>
      <c r="M21" s="168" t="str">
        <f t="shared" si="4"/>
        <v>D1303-23</v>
      </c>
      <c r="N21" s="168" t="str">
        <f t="shared" si="5"/>
        <v/>
      </c>
    </row>
    <row r="22" spans="1:17" s="156" customFormat="1" ht="42.2" customHeight="1">
      <c r="A22" s="278" t="s">
        <v>1633</v>
      </c>
      <c r="B22" s="348" t="s">
        <v>99</v>
      </c>
      <c r="C22" s="257">
        <v>41344</v>
      </c>
      <c r="D22" s="239">
        <v>46813</v>
      </c>
      <c r="E22" s="239" t="str">
        <f t="shared" ca="1" si="0"/>
        <v>VIGENTE</v>
      </c>
      <c r="F22" s="239" t="str">
        <f t="shared" ca="1" si="1"/>
        <v>OK</v>
      </c>
      <c r="G22" s="237" t="s">
        <v>1305</v>
      </c>
      <c r="H22" s="242" t="s">
        <v>112</v>
      </c>
      <c r="I22" s="242" t="s">
        <v>113</v>
      </c>
      <c r="J22" s="242" t="s">
        <v>93</v>
      </c>
      <c r="K22" s="468" t="s">
        <v>114</v>
      </c>
      <c r="L22" s="168"/>
      <c r="M22" s="168" t="str">
        <f t="shared" si="4"/>
        <v>D1303-24</v>
      </c>
      <c r="N22" s="168" t="str">
        <f t="shared" si="5"/>
        <v/>
      </c>
    </row>
    <row r="23" spans="1:17" s="156" customFormat="1" ht="42.2" customHeight="1">
      <c r="A23" s="278" t="s">
        <v>1633</v>
      </c>
      <c r="B23" s="348" t="s">
        <v>100</v>
      </c>
      <c r="C23" s="257">
        <v>41344</v>
      </c>
      <c r="D23" s="239">
        <v>46813</v>
      </c>
      <c r="E23" s="239" t="str">
        <f t="shared" ca="1" si="0"/>
        <v>VIGENTE</v>
      </c>
      <c r="F23" s="239" t="str">
        <f t="shared" ca="1" si="1"/>
        <v>OK</v>
      </c>
      <c r="G23" s="237" t="s">
        <v>1305</v>
      </c>
      <c r="H23" s="242" t="s">
        <v>115</v>
      </c>
      <c r="I23" s="258" t="s">
        <v>116</v>
      </c>
      <c r="J23" s="242" t="s">
        <v>117</v>
      </c>
      <c r="K23" s="468" t="s">
        <v>118</v>
      </c>
      <c r="L23" s="168"/>
      <c r="M23" s="168" t="str">
        <f t="shared" si="4"/>
        <v>D1303-25</v>
      </c>
      <c r="N23" s="168" t="str">
        <f t="shared" si="5"/>
        <v/>
      </c>
    </row>
    <row r="24" spans="1:17" s="156" customFormat="1" ht="42.2" customHeight="1">
      <c r="A24" s="278" t="s">
        <v>1633</v>
      </c>
      <c r="B24" s="348" t="s">
        <v>101</v>
      </c>
      <c r="C24" s="257">
        <v>41344</v>
      </c>
      <c r="D24" s="239">
        <v>46813</v>
      </c>
      <c r="E24" s="239" t="str">
        <f t="shared" ca="1" si="0"/>
        <v>VIGENTE</v>
      </c>
      <c r="F24" s="239" t="str">
        <f t="shared" ca="1" si="1"/>
        <v>OK</v>
      </c>
      <c r="G24" s="237" t="s">
        <v>1305</v>
      </c>
      <c r="H24" s="242" t="s">
        <v>3883</v>
      </c>
      <c r="I24" s="258" t="s">
        <v>119</v>
      </c>
      <c r="J24" s="242" t="s">
        <v>121</v>
      </c>
      <c r="K24" s="468" t="s">
        <v>120</v>
      </c>
      <c r="L24" s="168"/>
      <c r="M24" s="168" t="str">
        <f t="shared" si="4"/>
        <v>D1303-26</v>
      </c>
      <c r="N24" s="168" t="str">
        <f t="shared" si="5"/>
        <v/>
      </c>
    </row>
    <row r="25" spans="1:17" s="156" customFormat="1" ht="42.2" customHeight="1">
      <c r="A25" s="278" t="s">
        <v>1633</v>
      </c>
      <c r="B25" s="348" t="s">
        <v>1504</v>
      </c>
      <c r="C25" s="257">
        <v>41463</v>
      </c>
      <c r="D25" s="239">
        <v>46935</v>
      </c>
      <c r="E25" s="239" t="str">
        <f t="shared" ca="1" si="0"/>
        <v>VIGENTE</v>
      </c>
      <c r="F25" s="239" t="str">
        <f t="shared" ca="1" si="1"/>
        <v>OK</v>
      </c>
      <c r="G25" s="237" t="s">
        <v>1305</v>
      </c>
      <c r="H25" s="467" t="s">
        <v>1502</v>
      </c>
      <c r="I25" s="242" t="s">
        <v>3986</v>
      </c>
      <c r="J25" s="242" t="s">
        <v>1505</v>
      </c>
      <c r="K25" s="468" t="s">
        <v>1503</v>
      </c>
      <c r="L25" s="168"/>
      <c r="M25" s="168" t="str">
        <f t="shared" si="4"/>
        <v>D1303-27</v>
      </c>
      <c r="N25" s="168" t="str">
        <f t="shared" si="5"/>
        <v/>
      </c>
    </row>
    <row r="26" spans="1:17" s="156" customFormat="1" ht="42.2" customHeight="1">
      <c r="A26" s="469" t="s">
        <v>1633</v>
      </c>
      <c r="B26" s="329" t="s">
        <v>1792</v>
      </c>
      <c r="C26" s="334">
        <v>41723</v>
      </c>
      <c r="D26" s="239">
        <v>47178</v>
      </c>
      <c r="E26" s="239" t="str">
        <f t="shared" ca="1" si="0"/>
        <v>VIGENTE</v>
      </c>
      <c r="F26" s="239" t="str">
        <f t="shared" ca="1" si="1"/>
        <v>OK</v>
      </c>
      <c r="G26" s="329" t="s">
        <v>1305</v>
      </c>
      <c r="H26" s="335" t="s">
        <v>1791</v>
      </c>
      <c r="I26" s="335" t="s">
        <v>4584</v>
      </c>
      <c r="J26" s="335" t="s">
        <v>4585</v>
      </c>
      <c r="K26" s="468" t="s">
        <v>1793</v>
      </c>
      <c r="L26" s="168"/>
      <c r="M26" s="168" t="str">
        <f t="shared" si="4"/>
        <v>D1307-65</v>
      </c>
      <c r="N26" s="168" t="str">
        <f t="shared" si="5"/>
        <v/>
      </c>
    </row>
    <row r="27" spans="1:17" s="156" customFormat="1" ht="45">
      <c r="A27" s="469" t="s">
        <v>1633</v>
      </c>
      <c r="B27" s="329" t="s">
        <v>1910</v>
      </c>
      <c r="C27" s="334">
        <v>41953</v>
      </c>
      <c r="D27" s="239">
        <v>45597</v>
      </c>
      <c r="E27" s="239" t="str">
        <f t="shared" ca="1" si="0"/>
        <v>CADUCADO</v>
      </c>
      <c r="F27" s="239" t="str">
        <f t="shared" ca="1" si="1"/>
        <v>ALERTA</v>
      </c>
      <c r="G27" s="329" t="s">
        <v>1305</v>
      </c>
      <c r="H27" s="335" t="s">
        <v>1911</v>
      </c>
      <c r="I27" s="335" t="s">
        <v>1912</v>
      </c>
      <c r="J27" s="470" t="s">
        <v>1914</v>
      </c>
      <c r="K27" s="468" t="s">
        <v>1913</v>
      </c>
      <c r="L27" s="168"/>
      <c r="M27" s="168" t="str">
        <f t="shared" si="4"/>
        <v>D1403-16</v>
      </c>
      <c r="N27" s="168" t="str">
        <f t="shared" si="5"/>
        <v/>
      </c>
    </row>
    <row r="28" spans="1:17" s="156" customFormat="1" ht="45">
      <c r="A28" s="469" t="s">
        <v>1643</v>
      </c>
      <c r="B28" s="329" t="s">
        <v>1894</v>
      </c>
      <c r="C28" s="334">
        <v>41953</v>
      </c>
      <c r="D28" s="239">
        <v>45597</v>
      </c>
      <c r="E28" s="239" t="str">
        <f t="shared" ca="1" si="0"/>
        <v>CADUCADO</v>
      </c>
      <c r="F28" s="239" t="str">
        <f t="shared" ca="1" si="1"/>
        <v>ALERTA</v>
      </c>
      <c r="G28" s="329" t="s">
        <v>1305</v>
      </c>
      <c r="H28" s="335" t="s">
        <v>1895</v>
      </c>
      <c r="I28" s="335" t="s">
        <v>1896</v>
      </c>
      <c r="J28" s="335" t="s">
        <v>1897</v>
      </c>
      <c r="K28" s="468" t="s">
        <v>1898</v>
      </c>
      <c r="L28" s="168"/>
      <c r="M28" s="168" t="str">
        <f t="shared" si="4"/>
        <v>D1411-49</v>
      </c>
      <c r="N28" s="168" t="str">
        <f t="shared" si="5"/>
        <v/>
      </c>
    </row>
    <row r="29" spans="1:17" s="156" customFormat="1" ht="30">
      <c r="A29" s="469" t="s">
        <v>1633</v>
      </c>
      <c r="B29" s="329" t="s">
        <v>1900</v>
      </c>
      <c r="C29" s="334">
        <v>42322</v>
      </c>
      <c r="D29" s="239">
        <v>43770</v>
      </c>
      <c r="E29" s="239" t="str">
        <f t="shared" ca="1" si="0"/>
        <v>CADUCADO</v>
      </c>
      <c r="F29" s="239" t="str">
        <f t="shared" ca="1" si="1"/>
        <v>ALERTA</v>
      </c>
      <c r="G29" s="329" t="s">
        <v>1305</v>
      </c>
      <c r="H29" s="349" t="s">
        <v>1908</v>
      </c>
      <c r="I29" s="349" t="s">
        <v>1905</v>
      </c>
      <c r="J29" s="335" t="s">
        <v>1902</v>
      </c>
      <c r="K29" s="468" t="s">
        <v>1909</v>
      </c>
      <c r="L29" s="168"/>
      <c r="M29" s="168" t="str">
        <f t="shared" si="4"/>
        <v>D1411-50</v>
      </c>
      <c r="N29" s="168" t="str">
        <f t="shared" si="5"/>
        <v/>
      </c>
    </row>
    <row r="30" spans="1:17" s="156" customFormat="1" ht="30">
      <c r="A30" s="469" t="s">
        <v>1633</v>
      </c>
      <c r="B30" s="329" t="s">
        <v>1904</v>
      </c>
      <c r="C30" s="334">
        <v>42322</v>
      </c>
      <c r="D30" s="239">
        <v>43770</v>
      </c>
      <c r="E30" s="239" t="str">
        <f t="shared" ca="1" si="0"/>
        <v>CADUCADO</v>
      </c>
      <c r="F30" s="239" t="str">
        <f t="shared" ca="1" si="1"/>
        <v>ALERTA</v>
      </c>
      <c r="G30" s="329" t="s">
        <v>1305</v>
      </c>
      <c r="H30" s="1603" t="s">
        <v>1907</v>
      </c>
      <c r="I30" s="1603" t="s">
        <v>1901</v>
      </c>
      <c r="J30" s="335" t="s">
        <v>1902</v>
      </c>
      <c r="K30" s="1604" t="s">
        <v>1903</v>
      </c>
      <c r="L30" s="168"/>
      <c r="M30" s="168" t="str">
        <f t="shared" si="4"/>
        <v>D1411-51</v>
      </c>
      <c r="N30" s="168" t="str">
        <f t="shared" si="5"/>
        <v/>
      </c>
    </row>
    <row r="31" spans="1:17" s="156" customFormat="1" ht="30">
      <c r="A31" s="1331" t="s">
        <v>1633</v>
      </c>
      <c r="B31" s="329" t="s">
        <v>4690</v>
      </c>
      <c r="C31" s="1625">
        <v>42359</v>
      </c>
      <c r="D31" s="471">
        <v>45992</v>
      </c>
      <c r="E31" s="471" t="str">
        <f ca="1">IF(D31&lt;=$T$2,"CADUCADO","VIGENTE")</f>
        <v>VIGENTE</v>
      </c>
      <c r="F31" s="471" t="str">
        <f ca="1">IF($T$2&gt;=(EDATE(D31,-4)),"ALERTA","OK")</f>
        <v>OK</v>
      </c>
      <c r="G31" s="329" t="s">
        <v>1305</v>
      </c>
      <c r="H31" s="1605" t="s">
        <v>4691</v>
      </c>
      <c r="I31" s="1606" t="s">
        <v>4692</v>
      </c>
      <c r="J31" s="1605" t="s">
        <v>93</v>
      </c>
      <c r="K31" s="1604" t="s">
        <v>4693</v>
      </c>
      <c r="L31" s="168"/>
      <c r="M31" s="168"/>
      <c r="N31" s="168"/>
    </row>
    <row r="32" spans="1:17" s="353" customFormat="1" ht="45.75" customHeight="1">
      <c r="A32" s="1331" t="s">
        <v>1633</v>
      </c>
      <c r="B32" s="329" t="s">
        <v>4694</v>
      </c>
      <c r="C32" s="334">
        <v>42359</v>
      </c>
      <c r="D32" s="471">
        <v>45992</v>
      </c>
      <c r="E32" s="471" t="str">
        <f ca="1">IF(D32&lt;=$T$2,"CADUCADO","VIGENTE")</f>
        <v>VIGENTE</v>
      </c>
      <c r="F32" s="471" t="str">
        <f ca="1">IF($T$2&gt;=(EDATE(D32,-4)),"ALERTA","OK")</f>
        <v>OK</v>
      </c>
      <c r="G32" s="1607" t="s">
        <v>1305</v>
      </c>
      <c r="H32" s="1608" t="s">
        <v>4695</v>
      </c>
      <c r="I32" s="1609" t="s">
        <v>4696</v>
      </c>
      <c r="J32" s="1610" t="s">
        <v>4697</v>
      </c>
      <c r="K32" s="1604" t="s">
        <v>4698</v>
      </c>
      <c r="L32" s="1611"/>
      <c r="M32" s="793"/>
      <c r="N32" s="793"/>
    </row>
    <row r="33" spans="1:14" s="353" customFormat="1" ht="45.75" customHeight="1">
      <c r="A33" s="1331" t="s">
        <v>1633</v>
      </c>
      <c r="B33" s="329" t="s">
        <v>4699</v>
      </c>
      <c r="C33" s="334">
        <v>42359</v>
      </c>
      <c r="D33" s="471">
        <v>45992</v>
      </c>
      <c r="E33" s="471" t="str">
        <f ca="1">IF(D33&lt;=$T$2,"CADUCADO","VIGENTE")</f>
        <v>VIGENTE</v>
      </c>
      <c r="F33" s="471" t="str">
        <f ca="1">IF($T$2&gt;=(EDATE(D33,-4)),"ALERTA","OK")</f>
        <v>OK</v>
      </c>
      <c r="G33" s="329" t="s">
        <v>1305</v>
      </c>
      <c r="H33" s="1610" t="s">
        <v>4700</v>
      </c>
      <c r="I33" s="1612" t="s">
        <v>4701</v>
      </c>
      <c r="J33" s="1610" t="s">
        <v>117</v>
      </c>
      <c r="K33" s="1604" t="s">
        <v>4702</v>
      </c>
      <c r="L33" s="793"/>
      <c r="M33" s="793"/>
      <c r="N33" s="793"/>
    </row>
    <row r="34" spans="1:14" s="353" customFormat="1" ht="45">
      <c r="A34" s="1331" t="s">
        <v>1633</v>
      </c>
      <c r="B34" s="329" t="s">
        <v>4703</v>
      </c>
      <c r="C34" s="334">
        <v>42359</v>
      </c>
      <c r="D34" s="471">
        <v>45992</v>
      </c>
      <c r="E34" s="471" t="str">
        <f ca="1">IF(D34&lt;=$T$2,"CADUCADO","VIGENTE")</f>
        <v>VIGENTE</v>
      </c>
      <c r="F34" s="471" t="str">
        <f ca="1">IF($T$2&gt;=(EDATE(D34,-4)),"ALERTA","OK")</f>
        <v>OK</v>
      </c>
      <c r="G34" s="329" t="s">
        <v>1305</v>
      </c>
      <c r="H34" s="1605" t="s">
        <v>4704</v>
      </c>
      <c r="I34" s="1606" t="s">
        <v>4705</v>
      </c>
      <c r="J34" s="1606" t="s">
        <v>4706</v>
      </c>
      <c r="K34" s="1604" t="s">
        <v>4707</v>
      </c>
      <c r="L34" s="793"/>
      <c r="M34" s="793"/>
      <c r="N34" s="793"/>
    </row>
    <row r="35" spans="1:14" s="156" customFormat="1" ht="45">
      <c r="A35" s="469" t="s">
        <v>1633</v>
      </c>
      <c r="B35" s="329" t="s">
        <v>2260</v>
      </c>
      <c r="C35" s="334">
        <v>42412</v>
      </c>
      <c r="D35" s="471">
        <v>46054</v>
      </c>
      <c r="E35" s="471" t="str">
        <f t="shared" ca="1" si="0"/>
        <v>VIGENTE</v>
      </c>
      <c r="F35" s="471" t="str">
        <f t="shared" ca="1" si="1"/>
        <v>OK</v>
      </c>
      <c r="G35" s="329" t="s">
        <v>1305</v>
      </c>
      <c r="H35" s="1613" t="s">
        <v>4708</v>
      </c>
      <c r="I35" s="1614" t="s">
        <v>2262</v>
      </c>
      <c r="J35" s="335" t="s">
        <v>2278</v>
      </c>
      <c r="K35" s="1615" t="s">
        <v>2261</v>
      </c>
      <c r="L35" s="168"/>
      <c r="M35" s="168" t="str">
        <f>IF(ISNUMBER(FIND("/",$B30,1)),MID($B30,1,FIND("/",$B30,1)-1),$B30)</f>
        <v>D1411-52</v>
      </c>
      <c r="N35" s="168" t="str">
        <f>IF(ISNUMBER(FIND("/",$B30,1)),MID($B30,FIND("/",$B30,1)+1,LEN($B30)),"")</f>
        <v/>
      </c>
    </row>
    <row r="36" spans="1:14" s="156" customFormat="1" ht="45">
      <c r="A36" s="469" t="s">
        <v>1633</v>
      </c>
      <c r="B36" s="329" t="s">
        <v>2265</v>
      </c>
      <c r="C36" s="334">
        <v>42412</v>
      </c>
      <c r="D36" s="471">
        <v>46054</v>
      </c>
      <c r="E36" s="471" t="str">
        <f t="shared" ca="1" si="0"/>
        <v>VIGENTE</v>
      </c>
      <c r="F36" s="471" t="str">
        <f t="shared" ca="1" si="1"/>
        <v>OK</v>
      </c>
      <c r="G36" s="329" t="s">
        <v>1305</v>
      </c>
      <c r="H36" s="335" t="s">
        <v>2263</v>
      </c>
      <c r="I36" s="335" t="s">
        <v>2266</v>
      </c>
      <c r="J36" s="335" t="s">
        <v>2267</v>
      </c>
      <c r="K36" s="468" t="s">
        <v>2268</v>
      </c>
      <c r="L36" s="168"/>
      <c r="M36" s="168" t="str">
        <f t="shared" si="4"/>
        <v>D1602-07</v>
      </c>
      <c r="N36" s="168" t="str">
        <f t="shared" si="5"/>
        <v/>
      </c>
    </row>
    <row r="37" spans="1:14" s="156" customFormat="1" ht="45">
      <c r="A37" s="469" t="s">
        <v>1633</v>
      </c>
      <c r="B37" s="329" t="s">
        <v>2269</v>
      </c>
      <c r="C37" s="334">
        <v>42412</v>
      </c>
      <c r="D37" s="471">
        <v>46054</v>
      </c>
      <c r="E37" s="471" t="str">
        <f t="shared" ca="1" si="0"/>
        <v>VIGENTE</v>
      </c>
      <c r="F37" s="471" t="str">
        <f t="shared" ca="1" si="1"/>
        <v>OK</v>
      </c>
      <c r="G37" s="329" t="s">
        <v>1305</v>
      </c>
      <c r="H37" s="335" t="s">
        <v>2270</v>
      </c>
      <c r="I37" s="335" t="s">
        <v>2271</v>
      </c>
      <c r="J37" s="335" t="s">
        <v>2272</v>
      </c>
      <c r="K37" s="468" t="s">
        <v>2273</v>
      </c>
      <c r="L37" s="168"/>
      <c r="M37" s="168" t="str">
        <f t="shared" si="4"/>
        <v>D1602-11</v>
      </c>
      <c r="N37" s="168" t="str">
        <f t="shared" si="5"/>
        <v/>
      </c>
    </row>
    <row r="38" spans="1:14" s="156" customFormat="1" ht="45">
      <c r="A38" s="469" t="s">
        <v>1633</v>
      </c>
      <c r="B38" s="329" t="s">
        <v>2264</v>
      </c>
      <c r="C38" s="334">
        <v>42412</v>
      </c>
      <c r="D38" s="471">
        <v>46054</v>
      </c>
      <c r="E38" s="471" t="str">
        <f t="shared" ca="1" si="0"/>
        <v>VIGENTE</v>
      </c>
      <c r="F38" s="471" t="str">
        <f t="shared" ca="1" si="1"/>
        <v>OK</v>
      </c>
      <c r="G38" s="329" t="s">
        <v>1305</v>
      </c>
      <c r="H38" s="335" t="s">
        <v>2274</v>
      </c>
      <c r="I38" s="349" t="s">
        <v>2276</v>
      </c>
      <c r="J38" s="335" t="s">
        <v>2279</v>
      </c>
      <c r="K38" s="468" t="s">
        <v>2277</v>
      </c>
      <c r="L38" s="168"/>
      <c r="M38" s="168" t="str">
        <f t="shared" si="4"/>
        <v>D1602-09</v>
      </c>
      <c r="N38" s="168" t="str">
        <f t="shared" si="5"/>
        <v/>
      </c>
    </row>
    <row r="39" spans="1:14" s="156" customFormat="1" ht="30">
      <c r="A39" s="469" t="s">
        <v>1633</v>
      </c>
      <c r="B39" s="329" t="s">
        <v>2275</v>
      </c>
      <c r="C39" s="334">
        <v>42412</v>
      </c>
      <c r="D39" s="471">
        <v>46054</v>
      </c>
      <c r="E39" s="471" t="str">
        <f t="shared" ca="1" si="0"/>
        <v>VIGENTE</v>
      </c>
      <c r="F39" s="471" t="str">
        <f t="shared" ca="1" si="1"/>
        <v>OK</v>
      </c>
      <c r="G39" s="329" t="s">
        <v>1305</v>
      </c>
      <c r="H39" s="335" t="s">
        <v>2280</v>
      </c>
      <c r="I39" s="335" t="s">
        <v>2281</v>
      </c>
      <c r="J39" s="335" t="s">
        <v>2282</v>
      </c>
      <c r="K39" s="468" t="s">
        <v>2283</v>
      </c>
      <c r="L39" s="168"/>
      <c r="M39" s="168" t="str">
        <f t="shared" si="4"/>
        <v>D1602-08</v>
      </c>
      <c r="N39" s="168" t="str">
        <f t="shared" si="5"/>
        <v/>
      </c>
    </row>
    <row r="40" spans="1:14" s="156" customFormat="1" ht="45">
      <c r="A40" s="469" t="s">
        <v>1633</v>
      </c>
      <c r="B40" s="329" t="s">
        <v>2531</v>
      </c>
      <c r="C40" s="334">
        <v>42520</v>
      </c>
      <c r="D40" s="471">
        <v>46143</v>
      </c>
      <c r="E40" s="471" t="str">
        <f t="shared" ca="1" si="0"/>
        <v>VIGENTE</v>
      </c>
      <c r="F40" s="471" t="str">
        <f t="shared" ca="1" si="1"/>
        <v>OK</v>
      </c>
      <c r="G40" s="329" t="s">
        <v>1305</v>
      </c>
      <c r="H40" s="335" t="s">
        <v>2532</v>
      </c>
      <c r="I40" s="349" t="s">
        <v>2533</v>
      </c>
      <c r="J40" s="470" t="s">
        <v>2534</v>
      </c>
      <c r="K40" s="468" t="s">
        <v>2535</v>
      </c>
      <c r="L40" s="168"/>
      <c r="M40" s="168" t="str">
        <f t="shared" si="4"/>
        <v>D1602-10</v>
      </c>
      <c r="N40" s="168" t="str">
        <f t="shared" si="5"/>
        <v/>
      </c>
    </row>
    <row r="41" spans="1:14" s="156" customFormat="1" ht="45">
      <c r="A41" s="469" t="s">
        <v>1633</v>
      </c>
      <c r="B41" s="329" t="s">
        <v>2537</v>
      </c>
      <c r="C41" s="334">
        <v>42520</v>
      </c>
      <c r="D41" s="471">
        <v>46143</v>
      </c>
      <c r="E41" s="471" t="str">
        <f t="shared" ca="1" si="0"/>
        <v>VIGENTE</v>
      </c>
      <c r="F41" s="471" t="str">
        <f t="shared" ca="1" si="1"/>
        <v>OK</v>
      </c>
      <c r="G41" s="329" t="s">
        <v>1305</v>
      </c>
      <c r="H41" s="335" t="s">
        <v>2536</v>
      </c>
      <c r="I41" s="349" t="s">
        <v>2538</v>
      </c>
      <c r="J41" s="470" t="s">
        <v>93</v>
      </c>
      <c r="K41" s="468" t="s">
        <v>2539</v>
      </c>
      <c r="L41" s="168"/>
      <c r="M41" s="168" t="str">
        <f t="shared" si="4"/>
        <v>D1605-48</v>
      </c>
      <c r="N41" s="168" t="str">
        <f t="shared" si="5"/>
        <v/>
      </c>
    </row>
    <row r="42" spans="1:14" s="156" customFormat="1" ht="47.25" customHeight="1">
      <c r="A42" s="469" t="s">
        <v>1633</v>
      </c>
      <c r="B42" s="329" t="s">
        <v>2540</v>
      </c>
      <c r="C42" s="334">
        <v>42520</v>
      </c>
      <c r="D42" s="471">
        <v>46143</v>
      </c>
      <c r="E42" s="471" t="str">
        <f t="shared" ca="1" si="0"/>
        <v>VIGENTE</v>
      </c>
      <c r="F42" s="471" t="str">
        <f t="shared" ca="1" si="1"/>
        <v>OK</v>
      </c>
      <c r="G42" s="329" t="s">
        <v>1305</v>
      </c>
      <c r="H42" s="470" t="s">
        <v>2541</v>
      </c>
      <c r="I42" s="349" t="s">
        <v>2542</v>
      </c>
      <c r="J42" s="470" t="s">
        <v>93</v>
      </c>
      <c r="K42" s="468" t="s">
        <v>2543</v>
      </c>
      <c r="L42" s="168"/>
      <c r="M42" s="168" t="str">
        <f t="shared" si="4"/>
        <v>D1605-46</v>
      </c>
      <c r="N42" s="168"/>
    </row>
    <row r="43" spans="1:14" s="156" customFormat="1" ht="45">
      <c r="A43" s="469" t="s">
        <v>1633</v>
      </c>
      <c r="B43" s="329" t="s">
        <v>2544</v>
      </c>
      <c r="C43" s="334">
        <v>42520</v>
      </c>
      <c r="D43" s="471">
        <v>46143</v>
      </c>
      <c r="E43" s="471" t="str">
        <f t="shared" ca="1" si="0"/>
        <v>VIGENTE</v>
      </c>
      <c r="F43" s="471" t="str">
        <f t="shared" ca="1" si="1"/>
        <v>OK</v>
      </c>
      <c r="G43" s="329" t="s">
        <v>1305</v>
      </c>
      <c r="H43" s="335" t="s">
        <v>2545</v>
      </c>
      <c r="I43" s="349" t="s">
        <v>2546</v>
      </c>
      <c r="J43" s="470" t="s">
        <v>93</v>
      </c>
      <c r="K43" s="468" t="s">
        <v>2547</v>
      </c>
      <c r="L43" s="168"/>
      <c r="M43" s="168" t="str">
        <f t="shared" si="4"/>
        <v>D1605-47</v>
      </c>
      <c r="N43" s="168"/>
    </row>
    <row r="44" spans="1:14" s="156" customFormat="1" ht="60">
      <c r="A44" s="469" t="s">
        <v>1633</v>
      </c>
      <c r="B44" s="329" t="s">
        <v>2556</v>
      </c>
      <c r="C44" s="334">
        <v>42564</v>
      </c>
      <c r="D44" s="471">
        <v>44378</v>
      </c>
      <c r="E44" s="471" t="str">
        <f t="shared" ca="1" si="0"/>
        <v>CADUCADO</v>
      </c>
      <c r="F44" s="471" t="str">
        <f t="shared" ca="1" si="1"/>
        <v>ALERTA</v>
      </c>
      <c r="G44" s="329" t="s">
        <v>1305</v>
      </c>
      <c r="H44" s="470" t="s">
        <v>2555</v>
      </c>
      <c r="I44" s="349" t="s">
        <v>2557</v>
      </c>
      <c r="J44" s="335" t="s">
        <v>2558</v>
      </c>
      <c r="K44" s="468" t="s">
        <v>2559</v>
      </c>
      <c r="L44" s="168"/>
      <c r="M44" s="168" t="str">
        <f t="shared" si="4"/>
        <v>D1605-45</v>
      </c>
      <c r="N44" s="168"/>
    </row>
    <row r="45" spans="1:14" s="156" customFormat="1" ht="75">
      <c r="A45" s="469" t="s">
        <v>1633</v>
      </c>
      <c r="B45" s="329" t="s">
        <v>2561</v>
      </c>
      <c r="C45" s="334">
        <v>42564</v>
      </c>
      <c r="D45" s="471">
        <v>44378</v>
      </c>
      <c r="E45" s="471" t="str">
        <f t="shared" ca="1" si="0"/>
        <v>CADUCADO</v>
      </c>
      <c r="F45" s="471" t="str">
        <f t="shared" ca="1" si="1"/>
        <v>ALERTA</v>
      </c>
      <c r="G45" s="329" t="s">
        <v>1305</v>
      </c>
      <c r="H45" s="335" t="s">
        <v>2562</v>
      </c>
      <c r="I45" s="349" t="s">
        <v>2563</v>
      </c>
      <c r="J45" s="335" t="s">
        <v>2565</v>
      </c>
      <c r="K45" s="468" t="s">
        <v>2564</v>
      </c>
      <c r="L45" s="168"/>
      <c r="M45" s="168" t="str">
        <f t="shared" si="4"/>
        <v>D1607-65</v>
      </c>
      <c r="N45" s="168"/>
    </row>
    <row r="46" spans="1:14" s="156" customFormat="1" ht="60">
      <c r="A46" s="469" t="s">
        <v>1633</v>
      </c>
      <c r="B46" s="329" t="s">
        <v>2560</v>
      </c>
      <c r="C46" s="334">
        <v>42564</v>
      </c>
      <c r="D46" s="471">
        <v>44378</v>
      </c>
      <c r="E46" s="471" t="str">
        <f t="shared" ca="1" si="0"/>
        <v>CADUCADO</v>
      </c>
      <c r="F46" s="471" t="str">
        <f t="shared" ca="1" si="1"/>
        <v>ALERTA</v>
      </c>
      <c r="G46" s="329" t="s">
        <v>1305</v>
      </c>
      <c r="H46" s="335" t="s">
        <v>2566</v>
      </c>
      <c r="I46" s="349" t="s">
        <v>2567</v>
      </c>
      <c r="J46" s="470" t="s">
        <v>2569</v>
      </c>
      <c r="K46" s="468" t="s">
        <v>2568</v>
      </c>
      <c r="L46" s="168"/>
      <c r="M46" s="168" t="str">
        <f t="shared" si="4"/>
        <v>D1607-67</v>
      </c>
      <c r="N46" s="168"/>
    </row>
    <row r="47" spans="1:14" s="156" customFormat="1" ht="45">
      <c r="A47" s="469" t="s">
        <v>1633</v>
      </c>
      <c r="B47" s="329" t="s">
        <v>2570</v>
      </c>
      <c r="C47" s="334">
        <v>42542</v>
      </c>
      <c r="D47" s="471">
        <v>44348</v>
      </c>
      <c r="E47" s="471" t="str">
        <f t="shared" ca="1" si="0"/>
        <v>CADUCADO</v>
      </c>
      <c r="F47" s="471" t="str">
        <f t="shared" ca="1" si="1"/>
        <v>ALERTA</v>
      </c>
      <c r="G47" s="329" t="s">
        <v>1305</v>
      </c>
      <c r="H47" s="470" t="s">
        <v>2573</v>
      </c>
      <c r="I47" s="335" t="s">
        <v>2571</v>
      </c>
      <c r="J47" s="335" t="s">
        <v>1902</v>
      </c>
      <c r="K47" s="468" t="s">
        <v>2572</v>
      </c>
      <c r="L47" s="168"/>
      <c r="M47" s="168" t="str">
        <f t="shared" si="4"/>
        <v>D1607-66</v>
      </c>
      <c r="N47" s="168"/>
    </row>
    <row r="48" spans="1:14" s="156" customFormat="1" ht="30">
      <c r="A48" s="469" t="s">
        <v>1633</v>
      </c>
      <c r="B48" s="329" t="s">
        <v>2574</v>
      </c>
      <c r="C48" s="334">
        <v>42542</v>
      </c>
      <c r="D48" s="471">
        <v>44348</v>
      </c>
      <c r="E48" s="471" t="str">
        <f t="shared" ca="1" si="0"/>
        <v>CADUCADO</v>
      </c>
      <c r="F48" s="471" t="str">
        <f t="shared" ca="1" si="1"/>
        <v>ALERTA</v>
      </c>
      <c r="G48" s="329" t="s">
        <v>1305</v>
      </c>
      <c r="H48" s="470" t="s">
        <v>2577</v>
      </c>
      <c r="I48" s="349" t="s">
        <v>2575</v>
      </c>
      <c r="J48" s="335" t="s">
        <v>1902</v>
      </c>
      <c r="K48" s="468" t="s">
        <v>2576</v>
      </c>
      <c r="L48" s="168"/>
      <c r="M48" s="168" t="str">
        <f t="shared" si="4"/>
        <v>D1606-59</v>
      </c>
      <c r="N48" s="168"/>
    </row>
    <row r="49" spans="1:180" s="156" customFormat="1" ht="30">
      <c r="A49" s="469" t="s">
        <v>1633</v>
      </c>
      <c r="B49" s="329" t="s">
        <v>2578</v>
      </c>
      <c r="C49" s="334">
        <v>42542</v>
      </c>
      <c r="D49" s="471">
        <v>44348</v>
      </c>
      <c r="E49" s="471" t="str">
        <f t="shared" ca="1" si="0"/>
        <v>CADUCADO</v>
      </c>
      <c r="F49" s="471" t="str">
        <f t="shared" ca="1" si="1"/>
        <v>ALERTA</v>
      </c>
      <c r="G49" s="329" t="s">
        <v>1305</v>
      </c>
      <c r="H49" s="349" t="s">
        <v>2581</v>
      </c>
      <c r="I49" s="349" t="s">
        <v>2579</v>
      </c>
      <c r="J49" s="335" t="s">
        <v>1902</v>
      </c>
      <c r="K49" s="468" t="s">
        <v>2580</v>
      </c>
      <c r="L49" s="168"/>
      <c r="M49" s="168" t="str">
        <f t="shared" si="4"/>
        <v>D1606-60</v>
      </c>
      <c r="N49" s="168"/>
    </row>
    <row r="50" spans="1:180" s="156" customFormat="1" ht="45">
      <c r="A50" s="469" t="s">
        <v>1633</v>
      </c>
      <c r="B50" s="329" t="s">
        <v>2582</v>
      </c>
      <c r="C50" s="334">
        <v>42542</v>
      </c>
      <c r="D50" s="471">
        <v>44348</v>
      </c>
      <c r="E50" s="471" t="str">
        <f t="shared" ca="1" si="0"/>
        <v>CADUCADO</v>
      </c>
      <c r="F50" s="471" t="str">
        <f t="shared" ca="1" si="1"/>
        <v>ALERTA</v>
      </c>
      <c r="G50" s="329" t="s">
        <v>1305</v>
      </c>
      <c r="H50" s="349" t="s">
        <v>2585</v>
      </c>
      <c r="I50" s="349" t="s">
        <v>2583</v>
      </c>
      <c r="J50" s="335" t="s">
        <v>1902</v>
      </c>
      <c r="K50" s="468" t="s">
        <v>2584</v>
      </c>
      <c r="L50" s="168"/>
      <c r="M50" s="168" t="str">
        <f t="shared" si="4"/>
        <v>D1606-61</v>
      </c>
      <c r="N50" s="168"/>
    </row>
    <row r="51" spans="1:180" s="156" customFormat="1" ht="45">
      <c r="A51" s="1430" t="s">
        <v>1633</v>
      </c>
      <c r="B51" s="1431" t="s">
        <v>2601</v>
      </c>
      <c r="C51" s="903">
        <v>42541</v>
      </c>
      <c r="D51" s="1432">
        <v>44348</v>
      </c>
      <c r="E51" s="1432" t="str">
        <f ca="1">IF(D51&lt;=$T$2,"CADUCADO","VIGENTE")</f>
        <v>CADUCADO</v>
      </c>
      <c r="F51" s="1432" t="str">
        <f ca="1">IF($T$2&gt;=(EDATE(D51,-4)),"ALERTA","OK")</f>
        <v>ALERTA</v>
      </c>
      <c r="G51" s="1431" t="s">
        <v>1305</v>
      </c>
      <c r="H51" s="1433" t="s">
        <v>2602</v>
      </c>
      <c r="I51" s="904" t="s">
        <v>2603</v>
      </c>
      <c r="J51" s="905" t="s">
        <v>2604</v>
      </c>
      <c r="K51" s="1616" t="s">
        <v>2605</v>
      </c>
      <c r="L51" s="168"/>
      <c r="M51" s="168"/>
      <c r="N51" s="168"/>
    </row>
    <row r="52" spans="1:180" s="156" customFormat="1" ht="16.5" customHeight="1">
      <c r="A52" s="1434" t="s">
        <v>1633</v>
      </c>
      <c r="B52" s="1435" t="s">
        <v>3235</v>
      </c>
      <c r="C52" s="1436">
        <v>42927</v>
      </c>
      <c r="D52" s="1437">
        <v>44743</v>
      </c>
      <c r="E52" s="1437" t="str">
        <f ca="1">IF(D52&lt;=$T$2,"CADUCADO","VIGENTE")</f>
        <v>CADUCADO</v>
      </c>
      <c r="F52" s="1437" t="str">
        <f ca="1">IF($T$2&gt;=(EDATE(D52,-4)),"ALERTA","OK")</f>
        <v>ALERTA</v>
      </c>
      <c r="G52" s="1435" t="s">
        <v>1305</v>
      </c>
      <c r="H52" s="1438" t="s">
        <v>3236</v>
      </c>
      <c r="I52" s="829" t="s">
        <v>3237</v>
      </c>
      <c r="J52" s="1439" t="s">
        <v>1902</v>
      </c>
      <c r="K52" s="1617" t="s">
        <v>3238</v>
      </c>
      <c r="L52" s="168"/>
      <c r="M52" s="168"/>
      <c r="N52" s="168"/>
    </row>
    <row r="53" spans="1:180" s="156" customFormat="1" ht="45">
      <c r="A53" s="1331" t="s">
        <v>4181</v>
      </c>
      <c r="B53" s="329" t="s">
        <v>4180</v>
      </c>
      <c r="C53" s="334">
        <v>43455</v>
      </c>
      <c r="D53" s="471">
        <v>45291</v>
      </c>
      <c r="E53" s="471" t="str">
        <f ca="1">IF(D53&lt;=$T$2,"CADUCADO","VIGENTE")</f>
        <v>CADUCADO</v>
      </c>
      <c r="F53" s="471" t="str">
        <f ca="1">IF($T$2&gt;=(EDATE(D53,-4)),"ALERTA","OK")</f>
        <v>ALERTA</v>
      </c>
      <c r="G53" s="329" t="s">
        <v>1306</v>
      </c>
      <c r="H53" s="470" t="s">
        <v>5692</v>
      </c>
      <c r="I53" s="349" t="s">
        <v>4179</v>
      </c>
      <c r="J53" s="62" t="s">
        <v>5693</v>
      </c>
      <c r="K53" s="1618" t="s">
        <v>5694</v>
      </c>
      <c r="L53" s="168"/>
      <c r="M53" s="168"/>
      <c r="N53" s="168"/>
    </row>
    <row r="54" spans="1:180" s="156" customFormat="1" ht="60">
      <c r="A54" s="1440" t="s">
        <v>1633</v>
      </c>
      <c r="B54" s="1441" t="s">
        <v>4049</v>
      </c>
      <c r="C54" s="1442">
        <v>43455</v>
      </c>
      <c r="D54" s="1443">
        <v>45291</v>
      </c>
      <c r="E54" s="1443" t="str">
        <f ca="1">IF(D54&lt;=$T$2,"CADUCADO","VIGENTE")</f>
        <v>CADUCADO</v>
      </c>
      <c r="F54" s="1443" t="str">
        <f ca="1">IF($T$2&gt;=(EDATE(D54,-4)),"ALERTA","OK")</f>
        <v>ALERTA</v>
      </c>
      <c r="G54" s="1441" t="s">
        <v>1306</v>
      </c>
      <c r="H54" s="1444" t="s">
        <v>4045</v>
      </c>
      <c r="I54" s="1445" t="s">
        <v>4046</v>
      </c>
      <c r="J54" s="1446" t="s">
        <v>4047</v>
      </c>
      <c r="K54" s="1619" t="s">
        <v>4048</v>
      </c>
      <c r="L54" s="168"/>
      <c r="M54" s="168"/>
      <c r="N54" s="168"/>
    </row>
    <row r="55" spans="1:180" s="156" customFormat="1" ht="45">
      <c r="A55" s="2249" t="s">
        <v>1633</v>
      </c>
      <c r="B55" s="2250" t="s">
        <v>3991</v>
      </c>
      <c r="C55" s="2251">
        <v>43458</v>
      </c>
      <c r="D55" s="2252">
        <v>45291</v>
      </c>
      <c r="E55" s="2252"/>
      <c r="F55" s="2252"/>
      <c r="G55" s="2250" t="s">
        <v>1305</v>
      </c>
      <c r="H55" s="2253" t="s">
        <v>3987</v>
      </c>
      <c r="I55" s="2254" t="s">
        <v>3988</v>
      </c>
      <c r="J55" s="2255" t="s">
        <v>3990</v>
      </c>
      <c r="K55" s="2256" t="s">
        <v>3989</v>
      </c>
      <c r="L55" s="168"/>
      <c r="M55" s="168" t="str">
        <f>IF(ISNUMBER(FIND("/",$B47,1)),MID($B47,1,FIND("/",$B47,1)-1),$B47)</f>
        <v>D1606-59</v>
      </c>
      <c r="N55" s="168"/>
    </row>
    <row r="56" spans="1:180" s="160" customFormat="1" ht="30">
      <c r="A56" s="2244" t="s">
        <v>1633</v>
      </c>
      <c r="B56" s="1152" t="s">
        <v>5985</v>
      </c>
      <c r="C56" s="2245">
        <v>45685</v>
      </c>
      <c r="D56" s="654">
        <v>47514</v>
      </c>
      <c r="E56" s="654" t="str">
        <f ca="1">IF(D56&lt;=$T$2,"CADUCADO","VIGENTE")</f>
        <v>VIGENTE</v>
      </c>
      <c r="F56" s="654" t="str">
        <f ca="1">IF($T$2&gt;=(EDATE(D56,-4)),"ALERTA","OK")</f>
        <v>OK</v>
      </c>
      <c r="G56" s="1152" t="s">
        <v>1305</v>
      </c>
      <c r="H56" s="2246" t="s">
        <v>5982</v>
      </c>
      <c r="I56" s="2246" t="s">
        <v>5983</v>
      </c>
      <c r="J56" s="2247" t="s">
        <v>93</v>
      </c>
      <c r="K56" s="2248" t="s">
        <v>5984</v>
      </c>
      <c r="L56" s="168"/>
      <c r="M56" s="168"/>
      <c r="N56" s="168"/>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56"/>
      <c r="EE56" s="156"/>
      <c r="EF56" s="156"/>
      <c r="EG56" s="156"/>
      <c r="EH56" s="156"/>
      <c r="EI56" s="156"/>
      <c r="EJ56" s="156"/>
      <c r="EK56" s="156"/>
      <c r="EL56" s="156"/>
      <c r="EM56" s="156"/>
      <c r="EN56" s="156"/>
      <c r="EO56" s="156"/>
      <c r="EP56" s="156"/>
      <c r="EQ56" s="156"/>
      <c r="ER56" s="156"/>
      <c r="ES56" s="156"/>
      <c r="ET56" s="156"/>
      <c r="EU56" s="156"/>
      <c r="EV56" s="156"/>
      <c r="EW56" s="156"/>
      <c r="EX56" s="156"/>
      <c r="EY56" s="156"/>
      <c r="EZ56" s="156"/>
      <c r="FA56" s="156"/>
      <c r="FB56" s="156"/>
      <c r="FC56" s="156"/>
      <c r="FD56" s="156"/>
      <c r="FE56" s="156"/>
      <c r="FF56" s="156"/>
      <c r="FG56" s="156"/>
      <c r="FH56" s="156"/>
      <c r="FI56" s="156"/>
      <c r="FJ56" s="156"/>
      <c r="FK56" s="156"/>
      <c r="FL56" s="156"/>
      <c r="FM56" s="156"/>
      <c r="FN56" s="156"/>
      <c r="FO56" s="156"/>
      <c r="FP56" s="156"/>
      <c r="FQ56" s="156"/>
      <c r="FR56" s="156"/>
      <c r="FS56" s="156"/>
      <c r="FT56" s="156"/>
      <c r="FU56" s="156"/>
      <c r="FV56" s="156"/>
      <c r="FW56" s="156"/>
      <c r="FX56" s="156"/>
    </row>
    <row r="57" spans="1:180" s="160" customFormat="1">
      <c r="A57" s="1331"/>
      <c r="B57" s="329"/>
      <c r="C57" s="2243"/>
      <c r="D57" s="471"/>
      <c r="E57" s="471" t="str">
        <f ca="1">IF(D57&lt;=$T$2,"CADUCADO","VIGENTE")</f>
        <v>CADUCADO</v>
      </c>
      <c r="F57" s="471" t="e">
        <f ca="1">IF($T$2&gt;=(EDATE(D57,-4)),"ALERTA","OK")</f>
        <v>#NUM!</v>
      </c>
      <c r="G57" s="329"/>
      <c r="H57" s="470"/>
      <c r="I57" s="349"/>
      <c r="J57" s="335"/>
      <c r="K57" s="1602"/>
      <c r="L57" s="168"/>
      <c r="M57" s="168"/>
      <c r="N57" s="168"/>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56"/>
      <c r="EE57" s="156"/>
      <c r="EF57" s="156"/>
      <c r="EG57" s="156"/>
      <c r="EH57" s="156"/>
      <c r="EI57" s="156"/>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6"/>
      <c r="FU57" s="156"/>
      <c r="FV57" s="156"/>
      <c r="FW57" s="156"/>
      <c r="FX57" s="156"/>
    </row>
    <row r="58" spans="1:180" s="156" customFormat="1" ht="15.75" thickBot="1">
      <c r="A58" s="472"/>
      <c r="B58" s="473"/>
      <c r="C58" s="355"/>
      <c r="D58" s="474"/>
      <c r="E58" s="474"/>
      <c r="F58" s="474"/>
      <c r="G58" s="473"/>
      <c r="H58" s="475"/>
      <c r="I58" s="357"/>
      <c r="J58" s="356"/>
      <c r="K58" s="1620"/>
      <c r="L58" s="168"/>
      <c r="M58" s="168" t="str">
        <f>IF(ISNUMBER(FIND("/",$B50,1)),MID($B50,1,FIND("/",$B50,1)-1),$B50)</f>
        <v>D1606-62</v>
      </c>
      <c r="N58" s="168"/>
    </row>
    <row r="59" spans="1:180" s="156" customFormat="1" ht="16.5" thickTop="1">
      <c r="A59" s="2364" t="s">
        <v>2240</v>
      </c>
      <c r="B59" s="2365"/>
      <c r="C59" s="67"/>
      <c r="D59" s="142"/>
      <c r="E59" s="142"/>
      <c r="F59" s="142"/>
      <c r="G59" s="141"/>
      <c r="H59" s="146"/>
      <c r="I59" s="58"/>
      <c r="J59" s="146"/>
      <c r="K59" s="456"/>
      <c r="L59" s="168"/>
      <c r="M59" s="168">
        <f t="shared" si="4"/>
        <v>0</v>
      </c>
      <c r="N59" s="168"/>
    </row>
    <row r="60" spans="1:180" ht="16.5" thickBot="1">
      <c r="A60" s="122"/>
      <c r="B60" s="112"/>
      <c r="C60" s="1621"/>
      <c r="D60" s="84"/>
      <c r="E60" s="84"/>
      <c r="F60" s="84"/>
      <c r="G60" s="112"/>
      <c r="H60" s="111"/>
      <c r="J60" s="457"/>
      <c r="K60" s="146"/>
      <c r="M60" s="84">
        <f t="shared" si="4"/>
        <v>0</v>
      </c>
    </row>
    <row r="61" spans="1:180" ht="30.75" thickBot="1">
      <c r="A61" s="399" t="s">
        <v>1645</v>
      </c>
      <c r="B61" s="399" t="s">
        <v>1646</v>
      </c>
      <c r="C61" s="399" t="s">
        <v>1647</v>
      </c>
      <c r="D61" s="399" t="s">
        <v>1648</v>
      </c>
      <c r="E61" s="553"/>
      <c r="F61" s="553"/>
      <c r="G61" s="112"/>
      <c r="H61" s="111"/>
      <c r="J61" s="146"/>
      <c r="M61" s="84">
        <f t="shared" si="4"/>
        <v>0</v>
      </c>
      <c r="N61" s="84" t="str">
        <f>IF(ISNUMBER(FIND("/",$B60,1)),MID($B60,FIND("/",$B60,1)+1,LEN($B60)),"")</f>
        <v/>
      </c>
    </row>
    <row r="62" spans="1:180" ht="15.75" thickBot="1">
      <c r="A62" s="1622">
        <f>COUNTIF($A5:$A60,"P")</f>
        <v>50</v>
      </c>
      <c r="B62" s="1622">
        <f>COUNTIF($A5:$A60,"S*")</f>
        <v>1</v>
      </c>
      <c r="C62" s="1622">
        <f>COUNTIF($A5:$A60,"F")</f>
        <v>0</v>
      </c>
      <c r="D62" s="1622">
        <f>COUNTIF($A5:$A60,"P*") + COUNTIF($A5:$A60,"S2") *2 + COUNTIF($A5:$A60,"S3") *3 + COUNTIF($A5:$A60,"S4") *4</f>
        <v>52</v>
      </c>
      <c r="E62" s="112"/>
      <c r="F62" s="112"/>
      <c r="M62" s="84" t="str">
        <f t="shared" si="4"/>
        <v>SISTEMAS</v>
      </c>
      <c r="N62" s="84" t="str">
        <f>IF(ISNUMBER(FIND("/",$B61,1)),MID($B61,FIND("/",$B61,1)+1,LEN($B61)),"")</f>
        <v/>
      </c>
    </row>
    <row r="63" spans="1:180">
      <c r="M63" s="84">
        <f t="shared" si="4"/>
        <v>1</v>
      </c>
      <c r="N63" s="84" t="str">
        <f>IF(ISNUMBER(FIND("/",$B62,1)),MID($B62,FIND("/",$B62,1)+1,LEN($B62)),"")</f>
        <v/>
      </c>
    </row>
    <row r="64" spans="1:180">
      <c r="M64" s="84">
        <f t="shared" si="4"/>
        <v>0</v>
      </c>
      <c r="N64" s="84" t="str">
        <f t="shared" ref="N64:N127" si="6">IF(ISNUMBER(FIND("/",$B63,1)),MID($B63,FIND("/",$B63,1)+1,LEN($B63)),"")</f>
        <v/>
      </c>
    </row>
    <row r="65" spans="12:14">
      <c r="M65" s="84">
        <f t="shared" si="4"/>
        <v>0</v>
      </c>
      <c r="N65" s="84" t="str">
        <f t="shared" si="6"/>
        <v/>
      </c>
    </row>
    <row r="66" spans="12:14">
      <c r="M66" s="84">
        <f t="shared" si="4"/>
        <v>0</v>
      </c>
      <c r="N66" s="84" t="str">
        <f t="shared" si="6"/>
        <v/>
      </c>
    </row>
    <row r="67" spans="12:14">
      <c r="M67" s="84">
        <f t="shared" si="4"/>
        <v>0</v>
      </c>
      <c r="N67" s="84" t="str">
        <f t="shared" si="6"/>
        <v/>
      </c>
    </row>
    <row r="68" spans="12:14">
      <c r="M68" s="84">
        <f t="shared" si="4"/>
        <v>0</v>
      </c>
      <c r="N68" s="84" t="str">
        <f t="shared" si="6"/>
        <v/>
      </c>
    </row>
    <row r="69" spans="12:14">
      <c r="M69" s="84">
        <f t="shared" si="4"/>
        <v>0</v>
      </c>
      <c r="N69" s="84" t="str">
        <f t="shared" si="6"/>
        <v/>
      </c>
    </row>
    <row r="70" spans="12:14">
      <c r="M70" s="84">
        <f t="shared" si="4"/>
        <v>0</v>
      </c>
      <c r="N70" s="84" t="str">
        <f t="shared" si="6"/>
        <v/>
      </c>
    </row>
    <row r="71" spans="12:14">
      <c r="M71" s="84">
        <f t="shared" si="4"/>
        <v>0</v>
      </c>
      <c r="N71" s="84" t="str">
        <f t="shared" si="6"/>
        <v/>
      </c>
    </row>
    <row r="72" spans="12:14">
      <c r="M72" s="84">
        <f t="shared" si="4"/>
        <v>0</v>
      </c>
      <c r="N72" s="84" t="str">
        <f t="shared" si="6"/>
        <v/>
      </c>
    </row>
    <row r="73" spans="12:14">
      <c r="M73" s="84">
        <f t="shared" si="4"/>
        <v>0</v>
      </c>
      <c r="N73" s="84" t="str">
        <f t="shared" si="6"/>
        <v/>
      </c>
    </row>
    <row r="74" spans="12:14">
      <c r="M74" s="84">
        <f t="shared" si="4"/>
        <v>0</v>
      </c>
      <c r="N74" s="84" t="str">
        <f t="shared" si="6"/>
        <v/>
      </c>
    </row>
    <row r="75" spans="12:14">
      <c r="M75" s="84">
        <f t="shared" si="4"/>
        <v>0</v>
      </c>
      <c r="N75" s="84" t="str">
        <f t="shared" si="6"/>
        <v/>
      </c>
    </row>
    <row r="76" spans="12:14">
      <c r="M76" s="84">
        <f t="shared" si="4"/>
        <v>0</v>
      </c>
      <c r="N76" s="84" t="str">
        <f t="shared" si="6"/>
        <v/>
      </c>
    </row>
    <row r="77" spans="12:14">
      <c r="M77" s="84">
        <f t="shared" si="4"/>
        <v>0</v>
      </c>
      <c r="N77" s="84" t="str">
        <f t="shared" si="6"/>
        <v/>
      </c>
    </row>
    <row r="78" spans="12:14">
      <c r="M78" s="84">
        <f t="shared" si="4"/>
        <v>0</v>
      </c>
      <c r="N78" s="84" t="str">
        <f t="shared" si="6"/>
        <v/>
      </c>
    </row>
    <row r="79" spans="12:14">
      <c r="M79" s="84">
        <f t="shared" si="4"/>
        <v>0</v>
      </c>
      <c r="N79" s="84" t="str">
        <f t="shared" si="6"/>
        <v/>
      </c>
    </row>
    <row r="80" spans="12:14">
      <c r="L80" s="529"/>
      <c r="M80" s="84">
        <f t="shared" ref="M80:M143" si="7">IF(ISNUMBER(FIND("/",$B79,1)),MID($B79,1,FIND("/",$B79,1)-1),$B79)</f>
        <v>0</v>
      </c>
      <c r="N80" s="84" t="str">
        <f t="shared" si="6"/>
        <v/>
      </c>
    </row>
    <row r="81" spans="12:14">
      <c r="L81" s="529"/>
      <c r="M81" s="84">
        <f t="shared" si="7"/>
        <v>0</v>
      </c>
      <c r="N81" s="84" t="str">
        <f t="shared" si="6"/>
        <v/>
      </c>
    </row>
    <row r="82" spans="12:14">
      <c r="M82" s="84">
        <f t="shared" si="7"/>
        <v>0</v>
      </c>
      <c r="N82" s="84" t="str">
        <f t="shared" si="6"/>
        <v/>
      </c>
    </row>
    <row r="83" spans="12:14">
      <c r="M83" s="84">
        <f t="shared" si="7"/>
        <v>0</v>
      </c>
      <c r="N83" s="84" t="str">
        <f t="shared" si="6"/>
        <v/>
      </c>
    </row>
    <row r="84" spans="12:14">
      <c r="M84" s="84">
        <f t="shared" si="7"/>
        <v>0</v>
      </c>
      <c r="N84" s="84" t="str">
        <f t="shared" si="6"/>
        <v/>
      </c>
    </row>
    <row r="85" spans="12:14">
      <c r="M85" s="84">
        <f t="shared" si="7"/>
        <v>0</v>
      </c>
      <c r="N85" s="84" t="str">
        <f t="shared" si="6"/>
        <v/>
      </c>
    </row>
    <row r="86" spans="12:14">
      <c r="M86" s="84">
        <f t="shared" si="7"/>
        <v>0</v>
      </c>
      <c r="N86" s="84" t="str">
        <f t="shared" si="6"/>
        <v/>
      </c>
    </row>
    <row r="87" spans="12:14">
      <c r="M87" s="84">
        <f t="shared" si="7"/>
        <v>0</v>
      </c>
      <c r="N87" s="84" t="str">
        <f t="shared" si="6"/>
        <v/>
      </c>
    </row>
    <row r="88" spans="12:14">
      <c r="M88" s="84">
        <f t="shared" si="7"/>
        <v>0</v>
      </c>
      <c r="N88" s="84" t="str">
        <f t="shared" si="6"/>
        <v/>
      </c>
    </row>
    <row r="89" spans="12:14">
      <c r="M89" s="84">
        <f t="shared" si="7"/>
        <v>0</v>
      </c>
      <c r="N89" s="84" t="str">
        <f t="shared" si="6"/>
        <v/>
      </c>
    </row>
    <row r="90" spans="12:14">
      <c r="M90" s="84">
        <f t="shared" si="7"/>
        <v>0</v>
      </c>
      <c r="N90" s="84" t="str">
        <f t="shared" si="6"/>
        <v/>
      </c>
    </row>
    <row r="91" spans="12:14">
      <c r="M91" s="84">
        <f t="shared" si="7"/>
        <v>0</v>
      </c>
      <c r="N91" s="84" t="str">
        <f t="shared" si="6"/>
        <v/>
      </c>
    </row>
    <row r="92" spans="12:14">
      <c r="M92" s="84">
        <f t="shared" si="7"/>
        <v>0</v>
      </c>
      <c r="N92" s="84" t="str">
        <f t="shared" si="6"/>
        <v/>
      </c>
    </row>
    <row r="93" spans="12:14">
      <c r="M93" s="84">
        <f t="shared" si="7"/>
        <v>0</v>
      </c>
      <c r="N93" s="84" t="str">
        <f t="shared" si="6"/>
        <v/>
      </c>
    </row>
    <row r="94" spans="12:14">
      <c r="M94" s="84">
        <f t="shared" si="7"/>
        <v>0</v>
      </c>
      <c r="N94" s="84" t="str">
        <f t="shared" si="6"/>
        <v/>
      </c>
    </row>
    <row r="95" spans="12:14">
      <c r="M95" s="84">
        <f t="shared" si="7"/>
        <v>0</v>
      </c>
      <c r="N95" s="84" t="str">
        <f t="shared" si="6"/>
        <v/>
      </c>
    </row>
    <row r="96" spans="12:14">
      <c r="M96" s="84">
        <f t="shared" si="7"/>
        <v>0</v>
      </c>
      <c r="N96" s="84" t="str">
        <f t="shared" si="6"/>
        <v/>
      </c>
    </row>
    <row r="97" spans="13:14">
      <c r="M97" s="84">
        <f t="shared" si="7"/>
        <v>0</v>
      </c>
      <c r="N97" s="84" t="str">
        <f t="shared" si="6"/>
        <v/>
      </c>
    </row>
    <row r="98" spans="13:14">
      <c r="M98" s="84">
        <f t="shared" si="7"/>
        <v>0</v>
      </c>
      <c r="N98" s="84" t="str">
        <f t="shared" si="6"/>
        <v/>
      </c>
    </row>
    <row r="99" spans="13:14">
      <c r="M99" s="84">
        <f t="shared" si="7"/>
        <v>0</v>
      </c>
      <c r="N99" s="84" t="str">
        <f t="shared" si="6"/>
        <v/>
      </c>
    </row>
    <row r="100" spans="13:14">
      <c r="M100" s="84">
        <f t="shared" si="7"/>
        <v>0</v>
      </c>
      <c r="N100" s="84" t="str">
        <f t="shared" si="6"/>
        <v/>
      </c>
    </row>
    <row r="101" spans="13:14">
      <c r="M101" s="84">
        <f t="shared" si="7"/>
        <v>0</v>
      </c>
      <c r="N101" s="84" t="str">
        <f t="shared" si="6"/>
        <v/>
      </c>
    </row>
    <row r="102" spans="13:14">
      <c r="M102" s="84">
        <f t="shared" si="7"/>
        <v>0</v>
      </c>
      <c r="N102" s="84" t="str">
        <f t="shared" si="6"/>
        <v/>
      </c>
    </row>
    <row r="103" spans="13:14">
      <c r="M103" s="84">
        <f t="shared" si="7"/>
        <v>0</v>
      </c>
      <c r="N103" s="84" t="str">
        <f t="shared" si="6"/>
        <v/>
      </c>
    </row>
    <row r="104" spans="13:14">
      <c r="M104" s="84">
        <f t="shared" si="7"/>
        <v>0</v>
      </c>
      <c r="N104" s="84" t="str">
        <f t="shared" si="6"/>
        <v/>
      </c>
    </row>
    <row r="105" spans="13:14">
      <c r="M105" s="84">
        <f t="shared" si="7"/>
        <v>0</v>
      </c>
      <c r="N105" s="84" t="str">
        <f t="shared" si="6"/>
        <v/>
      </c>
    </row>
    <row r="106" spans="13:14">
      <c r="M106" s="84">
        <f t="shared" si="7"/>
        <v>0</v>
      </c>
      <c r="N106" s="84" t="str">
        <f t="shared" si="6"/>
        <v/>
      </c>
    </row>
    <row r="107" spans="13:14">
      <c r="M107" s="84">
        <f t="shared" si="7"/>
        <v>0</v>
      </c>
      <c r="N107" s="84" t="str">
        <f t="shared" si="6"/>
        <v/>
      </c>
    </row>
    <row r="108" spans="13:14">
      <c r="M108" s="84">
        <f t="shared" si="7"/>
        <v>0</v>
      </c>
      <c r="N108" s="84" t="str">
        <f t="shared" si="6"/>
        <v/>
      </c>
    </row>
    <row r="109" spans="13:14">
      <c r="M109" s="84">
        <f t="shared" si="7"/>
        <v>0</v>
      </c>
      <c r="N109" s="84" t="str">
        <f t="shared" si="6"/>
        <v/>
      </c>
    </row>
    <row r="110" spans="13:14">
      <c r="M110" s="84">
        <f t="shared" si="7"/>
        <v>0</v>
      </c>
      <c r="N110" s="84" t="str">
        <f t="shared" si="6"/>
        <v/>
      </c>
    </row>
    <row r="111" spans="13:14">
      <c r="M111" s="84">
        <f t="shared" si="7"/>
        <v>0</v>
      </c>
      <c r="N111" s="84" t="str">
        <f t="shared" si="6"/>
        <v/>
      </c>
    </row>
    <row r="112" spans="13:14">
      <c r="M112" s="84">
        <f t="shared" si="7"/>
        <v>0</v>
      </c>
      <c r="N112" s="84" t="str">
        <f t="shared" si="6"/>
        <v/>
      </c>
    </row>
    <row r="113" spans="12:14">
      <c r="M113" s="84">
        <f t="shared" si="7"/>
        <v>0</v>
      </c>
      <c r="N113" s="84" t="str">
        <f t="shared" si="6"/>
        <v/>
      </c>
    </row>
    <row r="114" spans="12:14">
      <c r="M114" s="84">
        <f t="shared" si="7"/>
        <v>0</v>
      </c>
      <c r="N114" s="84" t="str">
        <f t="shared" si="6"/>
        <v/>
      </c>
    </row>
    <row r="115" spans="12:14">
      <c r="M115" s="84">
        <f t="shared" si="7"/>
        <v>0</v>
      </c>
      <c r="N115" s="84" t="str">
        <f t="shared" si="6"/>
        <v/>
      </c>
    </row>
    <row r="116" spans="12:14">
      <c r="M116" s="84">
        <f t="shared" si="7"/>
        <v>0</v>
      </c>
      <c r="N116" s="84" t="str">
        <f t="shared" si="6"/>
        <v/>
      </c>
    </row>
    <row r="117" spans="12:14">
      <c r="M117" s="84">
        <f t="shared" si="7"/>
        <v>0</v>
      </c>
      <c r="N117" s="84" t="str">
        <f t="shared" si="6"/>
        <v/>
      </c>
    </row>
    <row r="118" spans="12:14">
      <c r="M118" s="84">
        <f t="shared" si="7"/>
        <v>0</v>
      </c>
      <c r="N118" s="84" t="str">
        <f t="shared" si="6"/>
        <v/>
      </c>
    </row>
    <row r="119" spans="12:14">
      <c r="M119" s="84">
        <f t="shared" si="7"/>
        <v>0</v>
      </c>
      <c r="N119" s="84" t="str">
        <f t="shared" si="6"/>
        <v/>
      </c>
    </row>
    <row r="120" spans="12:14">
      <c r="M120" s="84">
        <f t="shared" si="7"/>
        <v>0</v>
      </c>
      <c r="N120" s="84" t="str">
        <f t="shared" si="6"/>
        <v/>
      </c>
    </row>
    <row r="121" spans="12:14">
      <c r="M121" s="84">
        <f t="shared" si="7"/>
        <v>0</v>
      </c>
      <c r="N121" s="84" t="str">
        <f t="shared" si="6"/>
        <v/>
      </c>
    </row>
    <row r="122" spans="12:14">
      <c r="L122" s="1623"/>
      <c r="M122" s="84">
        <f t="shared" si="7"/>
        <v>0</v>
      </c>
      <c r="N122" s="84" t="str">
        <f t="shared" si="6"/>
        <v/>
      </c>
    </row>
    <row r="123" spans="12:14">
      <c r="M123" s="84">
        <f t="shared" si="7"/>
        <v>0</v>
      </c>
      <c r="N123" s="84" t="str">
        <f t="shared" si="6"/>
        <v/>
      </c>
    </row>
    <row r="124" spans="12:14">
      <c r="M124" s="84">
        <f t="shared" si="7"/>
        <v>0</v>
      </c>
      <c r="N124" s="84" t="str">
        <f t="shared" si="6"/>
        <v/>
      </c>
    </row>
    <row r="125" spans="12:14">
      <c r="M125" s="84">
        <f t="shared" si="7"/>
        <v>0</v>
      </c>
      <c r="N125" s="84" t="str">
        <f t="shared" si="6"/>
        <v/>
      </c>
    </row>
    <row r="126" spans="12:14">
      <c r="M126" s="84">
        <f t="shared" si="7"/>
        <v>0</v>
      </c>
      <c r="N126" s="84" t="str">
        <f t="shared" si="6"/>
        <v/>
      </c>
    </row>
    <row r="127" spans="12:14">
      <c r="M127" s="84">
        <f t="shared" si="7"/>
        <v>0</v>
      </c>
      <c r="N127" s="84" t="str">
        <f t="shared" si="6"/>
        <v/>
      </c>
    </row>
    <row r="128" spans="12:14">
      <c r="M128" s="84">
        <f t="shared" si="7"/>
        <v>0</v>
      </c>
      <c r="N128" s="84" t="str">
        <f t="shared" ref="N128:N191" si="8">IF(ISNUMBER(FIND("/",$B127,1)),MID($B127,FIND("/",$B127,1)+1,LEN($B127)),"")</f>
        <v/>
      </c>
    </row>
    <row r="129" spans="13:14">
      <c r="M129" s="84">
        <f t="shared" si="7"/>
        <v>0</v>
      </c>
      <c r="N129" s="84" t="str">
        <f t="shared" si="8"/>
        <v/>
      </c>
    </row>
    <row r="130" spans="13:14">
      <c r="M130" s="84">
        <f t="shared" si="7"/>
        <v>0</v>
      </c>
      <c r="N130" s="84" t="str">
        <f t="shared" si="8"/>
        <v/>
      </c>
    </row>
    <row r="131" spans="13:14">
      <c r="M131" s="84">
        <f t="shared" si="7"/>
        <v>0</v>
      </c>
      <c r="N131" s="84" t="str">
        <f t="shared" si="8"/>
        <v/>
      </c>
    </row>
    <row r="132" spans="13:14">
      <c r="M132" s="84">
        <f t="shared" si="7"/>
        <v>0</v>
      </c>
      <c r="N132" s="84" t="str">
        <f t="shared" si="8"/>
        <v/>
      </c>
    </row>
    <row r="133" spans="13:14">
      <c r="M133" s="84">
        <f t="shared" si="7"/>
        <v>0</v>
      </c>
      <c r="N133" s="84" t="str">
        <f t="shared" si="8"/>
        <v/>
      </c>
    </row>
    <row r="134" spans="13:14">
      <c r="M134" s="84">
        <f t="shared" si="7"/>
        <v>0</v>
      </c>
      <c r="N134" s="84" t="str">
        <f t="shared" si="8"/>
        <v/>
      </c>
    </row>
    <row r="135" spans="13:14">
      <c r="M135" s="84">
        <f t="shared" si="7"/>
        <v>0</v>
      </c>
      <c r="N135" s="84" t="str">
        <f t="shared" si="8"/>
        <v/>
      </c>
    </row>
    <row r="136" spans="13:14">
      <c r="M136" s="84">
        <f t="shared" si="7"/>
        <v>0</v>
      </c>
      <c r="N136" s="84" t="str">
        <f t="shared" si="8"/>
        <v/>
      </c>
    </row>
    <row r="137" spans="13:14">
      <c r="M137" s="84">
        <f t="shared" si="7"/>
        <v>0</v>
      </c>
      <c r="N137" s="84" t="str">
        <f t="shared" si="8"/>
        <v/>
      </c>
    </row>
    <row r="138" spans="13:14">
      <c r="M138" s="84">
        <f t="shared" si="7"/>
        <v>0</v>
      </c>
      <c r="N138" s="84" t="str">
        <f t="shared" si="8"/>
        <v/>
      </c>
    </row>
    <row r="139" spans="13:14">
      <c r="M139" s="84">
        <f t="shared" si="7"/>
        <v>0</v>
      </c>
      <c r="N139" s="84" t="str">
        <f t="shared" si="8"/>
        <v/>
      </c>
    </row>
    <row r="140" spans="13:14">
      <c r="M140" s="84">
        <f t="shared" si="7"/>
        <v>0</v>
      </c>
      <c r="N140" s="84" t="str">
        <f t="shared" si="8"/>
        <v/>
      </c>
    </row>
    <row r="141" spans="13:14">
      <c r="M141" s="84">
        <f t="shared" si="7"/>
        <v>0</v>
      </c>
      <c r="N141" s="84" t="str">
        <f t="shared" si="8"/>
        <v/>
      </c>
    </row>
    <row r="142" spans="13:14">
      <c r="M142" s="84">
        <f t="shared" si="7"/>
        <v>0</v>
      </c>
      <c r="N142" s="84" t="str">
        <f t="shared" si="8"/>
        <v/>
      </c>
    </row>
    <row r="143" spans="13:14">
      <c r="M143" s="84">
        <f t="shared" si="7"/>
        <v>0</v>
      </c>
      <c r="N143" s="84" t="str">
        <f t="shared" si="8"/>
        <v/>
      </c>
    </row>
    <row r="144" spans="13:14">
      <c r="M144" s="84">
        <f t="shared" ref="M144:M207" si="9">IF(ISNUMBER(FIND("/",$B143,1)),MID($B143,1,FIND("/",$B143,1)-1),$B143)</f>
        <v>0</v>
      </c>
      <c r="N144" s="84" t="str">
        <f t="shared" si="8"/>
        <v/>
      </c>
    </row>
    <row r="145" spans="13:14">
      <c r="M145" s="84">
        <f t="shared" si="9"/>
        <v>0</v>
      </c>
      <c r="N145" s="84" t="str">
        <f t="shared" si="8"/>
        <v/>
      </c>
    </row>
    <row r="146" spans="13:14">
      <c r="M146" s="84">
        <f t="shared" si="9"/>
        <v>0</v>
      </c>
      <c r="N146" s="84" t="str">
        <f t="shared" si="8"/>
        <v/>
      </c>
    </row>
    <row r="147" spans="13:14">
      <c r="M147" s="84">
        <f t="shared" si="9"/>
        <v>0</v>
      </c>
      <c r="N147" s="84" t="str">
        <f t="shared" si="8"/>
        <v/>
      </c>
    </row>
    <row r="148" spans="13:14">
      <c r="M148" s="84">
        <f t="shared" si="9"/>
        <v>0</v>
      </c>
      <c r="N148" s="84" t="str">
        <f t="shared" si="8"/>
        <v/>
      </c>
    </row>
    <row r="149" spans="13:14">
      <c r="M149" s="84">
        <f t="shared" si="9"/>
        <v>0</v>
      </c>
      <c r="N149" s="84" t="str">
        <f t="shared" si="8"/>
        <v/>
      </c>
    </row>
    <row r="150" spans="13:14">
      <c r="M150" s="84">
        <f t="shared" si="9"/>
        <v>0</v>
      </c>
      <c r="N150" s="84" t="str">
        <f t="shared" si="8"/>
        <v/>
      </c>
    </row>
    <row r="151" spans="13:14">
      <c r="M151" s="84">
        <f t="shared" si="9"/>
        <v>0</v>
      </c>
      <c r="N151" s="84" t="str">
        <f t="shared" si="8"/>
        <v/>
      </c>
    </row>
    <row r="152" spans="13:14">
      <c r="M152" s="84">
        <f t="shared" si="9"/>
        <v>0</v>
      </c>
      <c r="N152" s="84" t="str">
        <f t="shared" si="8"/>
        <v/>
      </c>
    </row>
    <row r="153" spans="13:14">
      <c r="M153" s="84">
        <f t="shared" si="9"/>
        <v>0</v>
      </c>
      <c r="N153" s="84" t="str">
        <f t="shared" si="8"/>
        <v/>
      </c>
    </row>
    <row r="154" spans="13:14">
      <c r="M154" s="84">
        <f t="shared" si="9"/>
        <v>0</v>
      </c>
      <c r="N154" s="84" t="str">
        <f t="shared" si="8"/>
        <v/>
      </c>
    </row>
    <row r="155" spans="13:14">
      <c r="M155" s="84">
        <f t="shared" si="9"/>
        <v>0</v>
      </c>
      <c r="N155" s="84" t="str">
        <f t="shared" si="8"/>
        <v/>
      </c>
    </row>
    <row r="156" spans="13:14">
      <c r="M156" s="84">
        <f t="shared" si="9"/>
        <v>0</v>
      </c>
      <c r="N156" s="84" t="str">
        <f t="shared" si="8"/>
        <v/>
      </c>
    </row>
    <row r="157" spans="13:14">
      <c r="M157" s="84">
        <f t="shared" si="9"/>
        <v>0</v>
      </c>
      <c r="N157" s="84" t="str">
        <f t="shared" si="8"/>
        <v/>
      </c>
    </row>
    <row r="158" spans="13:14">
      <c r="M158" s="84">
        <f t="shared" si="9"/>
        <v>0</v>
      </c>
      <c r="N158" s="84" t="str">
        <f t="shared" si="8"/>
        <v/>
      </c>
    </row>
    <row r="159" spans="13:14">
      <c r="M159" s="84">
        <f t="shared" si="9"/>
        <v>0</v>
      </c>
      <c r="N159" s="84" t="str">
        <f t="shared" si="8"/>
        <v/>
      </c>
    </row>
    <row r="160" spans="13:14">
      <c r="M160" s="84">
        <f t="shared" si="9"/>
        <v>0</v>
      </c>
      <c r="N160" s="84" t="str">
        <f t="shared" si="8"/>
        <v/>
      </c>
    </row>
    <row r="161" spans="13:14">
      <c r="M161" s="84">
        <f t="shared" si="9"/>
        <v>0</v>
      </c>
      <c r="N161" s="84" t="str">
        <f t="shared" si="8"/>
        <v/>
      </c>
    </row>
    <row r="162" spans="13:14">
      <c r="M162" s="84">
        <f t="shared" si="9"/>
        <v>0</v>
      </c>
      <c r="N162" s="84" t="str">
        <f t="shared" si="8"/>
        <v/>
      </c>
    </row>
    <row r="163" spans="13:14">
      <c r="M163" s="84">
        <f t="shared" si="9"/>
        <v>0</v>
      </c>
      <c r="N163" s="84" t="str">
        <f t="shared" si="8"/>
        <v/>
      </c>
    </row>
    <row r="164" spans="13:14">
      <c r="M164" s="84">
        <f t="shared" si="9"/>
        <v>0</v>
      </c>
      <c r="N164" s="84" t="str">
        <f t="shared" si="8"/>
        <v/>
      </c>
    </row>
    <row r="165" spans="13:14">
      <c r="M165" s="84">
        <f t="shared" si="9"/>
        <v>0</v>
      </c>
      <c r="N165" s="84" t="str">
        <f t="shared" si="8"/>
        <v/>
      </c>
    </row>
    <row r="166" spans="13:14">
      <c r="M166" s="84">
        <f t="shared" si="9"/>
        <v>0</v>
      </c>
      <c r="N166" s="84" t="str">
        <f t="shared" si="8"/>
        <v/>
      </c>
    </row>
    <row r="167" spans="13:14">
      <c r="M167" s="84">
        <f t="shared" si="9"/>
        <v>0</v>
      </c>
      <c r="N167" s="84" t="str">
        <f t="shared" si="8"/>
        <v/>
      </c>
    </row>
    <row r="168" spans="13:14">
      <c r="M168" s="84">
        <f t="shared" si="9"/>
        <v>0</v>
      </c>
      <c r="N168" s="84" t="str">
        <f t="shared" si="8"/>
        <v/>
      </c>
    </row>
    <row r="169" spans="13:14">
      <c r="M169" s="84">
        <f t="shared" si="9"/>
        <v>0</v>
      </c>
      <c r="N169" s="84" t="str">
        <f t="shared" si="8"/>
        <v/>
      </c>
    </row>
    <row r="170" spans="13:14">
      <c r="M170" s="84">
        <f t="shared" si="9"/>
        <v>0</v>
      </c>
      <c r="N170" s="84" t="str">
        <f t="shared" si="8"/>
        <v/>
      </c>
    </row>
    <row r="171" spans="13:14">
      <c r="M171" s="84">
        <f t="shared" si="9"/>
        <v>0</v>
      </c>
      <c r="N171" s="84" t="str">
        <f t="shared" si="8"/>
        <v/>
      </c>
    </row>
    <row r="172" spans="13:14">
      <c r="M172" s="84">
        <f t="shared" si="9"/>
        <v>0</v>
      </c>
      <c r="N172" s="84" t="str">
        <f t="shared" si="8"/>
        <v/>
      </c>
    </row>
    <row r="173" spans="13:14">
      <c r="M173" s="84">
        <f t="shared" si="9"/>
        <v>0</v>
      </c>
      <c r="N173" s="84" t="str">
        <f t="shared" si="8"/>
        <v/>
      </c>
    </row>
    <row r="174" spans="13:14">
      <c r="M174" s="84">
        <f t="shared" si="9"/>
        <v>0</v>
      </c>
      <c r="N174" s="84" t="str">
        <f t="shared" si="8"/>
        <v/>
      </c>
    </row>
    <row r="175" spans="13:14">
      <c r="M175" s="84">
        <f t="shared" si="9"/>
        <v>0</v>
      </c>
      <c r="N175" s="84" t="str">
        <f t="shared" si="8"/>
        <v/>
      </c>
    </row>
    <row r="176" spans="13:14">
      <c r="M176" s="84">
        <f t="shared" si="9"/>
        <v>0</v>
      </c>
      <c r="N176" s="84" t="str">
        <f t="shared" si="8"/>
        <v/>
      </c>
    </row>
    <row r="177" spans="13:14">
      <c r="M177" s="84">
        <f t="shared" si="9"/>
        <v>0</v>
      </c>
      <c r="N177" s="84" t="str">
        <f t="shared" si="8"/>
        <v/>
      </c>
    </row>
    <row r="178" spans="13:14">
      <c r="M178" s="84">
        <f t="shared" si="9"/>
        <v>0</v>
      </c>
      <c r="N178" s="84" t="str">
        <f t="shared" si="8"/>
        <v/>
      </c>
    </row>
    <row r="179" spans="13:14">
      <c r="M179" s="84">
        <f t="shared" si="9"/>
        <v>0</v>
      </c>
      <c r="N179" s="84" t="str">
        <f t="shared" si="8"/>
        <v/>
      </c>
    </row>
    <row r="180" spans="13:14">
      <c r="M180" s="84">
        <f t="shared" si="9"/>
        <v>0</v>
      </c>
      <c r="N180" s="84" t="str">
        <f t="shared" si="8"/>
        <v/>
      </c>
    </row>
    <row r="181" spans="13:14">
      <c r="M181" s="84">
        <f t="shared" si="9"/>
        <v>0</v>
      </c>
      <c r="N181" s="84" t="str">
        <f t="shared" si="8"/>
        <v/>
      </c>
    </row>
    <row r="182" spans="13:14">
      <c r="M182" s="84">
        <f t="shared" si="9"/>
        <v>0</v>
      </c>
      <c r="N182" s="84" t="str">
        <f t="shared" si="8"/>
        <v/>
      </c>
    </row>
    <row r="183" spans="13:14">
      <c r="M183" s="84">
        <f t="shared" si="9"/>
        <v>0</v>
      </c>
      <c r="N183" s="84" t="str">
        <f t="shared" si="8"/>
        <v/>
      </c>
    </row>
    <row r="184" spans="13:14">
      <c r="M184" s="84">
        <f t="shared" si="9"/>
        <v>0</v>
      </c>
      <c r="N184" s="84" t="str">
        <f t="shared" si="8"/>
        <v/>
      </c>
    </row>
    <row r="185" spans="13:14">
      <c r="M185" s="84">
        <f t="shared" si="9"/>
        <v>0</v>
      </c>
      <c r="N185" s="84" t="str">
        <f t="shared" si="8"/>
        <v/>
      </c>
    </row>
    <row r="186" spans="13:14">
      <c r="M186" s="84">
        <f t="shared" si="9"/>
        <v>0</v>
      </c>
      <c r="N186" s="84" t="str">
        <f t="shared" si="8"/>
        <v/>
      </c>
    </row>
    <row r="187" spans="13:14">
      <c r="M187" s="84">
        <f t="shared" si="9"/>
        <v>0</v>
      </c>
      <c r="N187" s="84" t="str">
        <f t="shared" si="8"/>
        <v/>
      </c>
    </row>
    <row r="188" spans="13:14">
      <c r="M188" s="84">
        <f t="shared" si="9"/>
        <v>0</v>
      </c>
      <c r="N188" s="84" t="str">
        <f t="shared" si="8"/>
        <v/>
      </c>
    </row>
    <row r="189" spans="13:14">
      <c r="M189" s="84">
        <f t="shared" si="9"/>
        <v>0</v>
      </c>
      <c r="N189" s="84" t="str">
        <f t="shared" si="8"/>
        <v/>
      </c>
    </row>
    <row r="190" spans="13:14">
      <c r="M190" s="84">
        <f t="shared" si="9"/>
        <v>0</v>
      </c>
      <c r="N190" s="84" t="str">
        <f t="shared" si="8"/>
        <v/>
      </c>
    </row>
    <row r="191" spans="13:14">
      <c r="M191" s="84">
        <f t="shared" si="9"/>
        <v>0</v>
      </c>
      <c r="N191" s="84" t="str">
        <f t="shared" si="8"/>
        <v/>
      </c>
    </row>
    <row r="192" spans="13:14">
      <c r="M192" s="84">
        <f t="shared" si="9"/>
        <v>0</v>
      </c>
      <c r="N192" s="84" t="str">
        <f t="shared" ref="N192:N255" si="10">IF(ISNUMBER(FIND("/",$B191,1)),MID($B191,FIND("/",$B191,1)+1,LEN($B191)),"")</f>
        <v/>
      </c>
    </row>
    <row r="193" spans="12:14">
      <c r="M193" s="84">
        <f t="shared" si="9"/>
        <v>0</v>
      </c>
      <c r="N193" s="84" t="str">
        <f t="shared" si="10"/>
        <v/>
      </c>
    </row>
    <row r="194" spans="12:14">
      <c r="M194" s="84">
        <f t="shared" si="9"/>
        <v>0</v>
      </c>
      <c r="N194" s="84" t="str">
        <f t="shared" si="10"/>
        <v/>
      </c>
    </row>
    <row r="195" spans="12:14">
      <c r="M195" s="84">
        <f t="shared" si="9"/>
        <v>0</v>
      </c>
      <c r="N195" s="84" t="str">
        <f t="shared" si="10"/>
        <v/>
      </c>
    </row>
    <row r="196" spans="12:14">
      <c r="M196" s="84">
        <f t="shared" si="9"/>
        <v>0</v>
      </c>
      <c r="N196" s="84" t="str">
        <f t="shared" si="10"/>
        <v/>
      </c>
    </row>
    <row r="197" spans="12:14">
      <c r="M197" s="84">
        <f t="shared" si="9"/>
        <v>0</v>
      </c>
      <c r="N197" s="84" t="str">
        <f t="shared" si="10"/>
        <v/>
      </c>
    </row>
    <row r="198" spans="12:14">
      <c r="M198" s="84">
        <f t="shared" si="9"/>
        <v>0</v>
      </c>
      <c r="N198" s="84" t="str">
        <f t="shared" si="10"/>
        <v/>
      </c>
    </row>
    <row r="199" spans="12:14">
      <c r="M199" s="84">
        <f t="shared" si="9"/>
        <v>0</v>
      </c>
      <c r="N199" s="84" t="str">
        <f t="shared" si="10"/>
        <v/>
      </c>
    </row>
    <row r="200" spans="12:14">
      <c r="M200" s="84">
        <f t="shared" si="9"/>
        <v>0</v>
      </c>
      <c r="N200" s="84" t="str">
        <f t="shared" si="10"/>
        <v/>
      </c>
    </row>
    <row r="201" spans="12:14">
      <c r="M201" s="84">
        <f t="shared" si="9"/>
        <v>0</v>
      </c>
      <c r="N201" s="84" t="str">
        <f t="shared" si="10"/>
        <v/>
      </c>
    </row>
    <row r="202" spans="12:14">
      <c r="M202" s="84">
        <f t="shared" si="9"/>
        <v>0</v>
      </c>
      <c r="N202" s="84" t="str">
        <f t="shared" si="10"/>
        <v/>
      </c>
    </row>
    <row r="203" spans="12:14">
      <c r="L203" s="112"/>
      <c r="M203" s="84">
        <f t="shared" si="9"/>
        <v>0</v>
      </c>
      <c r="N203" s="84" t="str">
        <f t="shared" si="10"/>
        <v/>
      </c>
    </row>
    <row r="204" spans="12:14">
      <c r="L204" s="112"/>
      <c r="M204" s="84">
        <f t="shared" si="9"/>
        <v>0</v>
      </c>
      <c r="N204" s="84" t="str">
        <f t="shared" si="10"/>
        <v/>
      </c>
    </row>
    <row r="205" spans="12:14">
      <c r="L205" s="112"/>
      <c r="M205" s="84">
        <f t="shared" si="9"/>
        <v>0</v>
      </c>
      <c r="N205" s="84" t="str">
        <f t="shared" si="10"/>
        <v/>
      </c>
    </row>
    <row r="206" spans="12:14">
      <c r="L206" s="112"/>
      <c r="M206" s="84">
        <f t="shared" si="9"/>
        <v>0</v>
      </c>
      <c r="N206" s="84" t="str">
        <f t="shared" si="10"/>
        <v/>
      </c>
    </row>
    <row r="207" spans="12:14">
      <c r="L207" s="112"/>
      <c r="M207" s="84">
        <f t="shared" si="9"/>
        <v>0</v>
      </c>
      <c r="N207" s="84" t="str">
        <f t="shared" si="10"/>
        <v/>
      </c>
    </row>
    <row r="208" spans="12:14">
      <c r="L208" s="112"/>
      <c r="M208" s="84">
        <f t="shared" ref="M208:M271" si="11">IF(ISNUMBER(FIND("/",$B207,1)),MID($B207,1,FIND("/",$B207,1)-1),$B207)</f>
        <v>0</v>
      </c>
      <c r="N208" s="84" t="str">
        <f t="shared" si="10"/>
        <v/>
      </c>
    </row>
    <row r="209" spans="12:14">
      <c r="L209" s="112"/>
      <c r="M209" s="84">
        <f t="shared" si="11"/>
        <v>0</v>
      </c>
      <c r="N209" s="84" t="str">
        <f t="shared" si="10"/>
        <v/>
      </c>
    </row>
    <row r="210" spans="12:14">
      <c r="L210" s="112"/>
      <c r="M210" s="84">
        <f t="shared" si="11"/>
        <v>0</v>
      </c>
      <c r="N210" s="84" t="str">
        <f t="shared" si="10"/>
        <v/>
      </c>
    </row>
    <row r="211" spans="12:14">
      <c r="L211" s="112"/>
      <c r="M211" s="84">
        <f t="shared" si="11"/>
        <v>0</v>
      </c>
      <c r="N211" s="84" t="str">
        <f t="shared" si="10"/>
        <v/>
      </c>
    </row>
    <row r="212" spans="12:14">
      <c r="L212" s="112"/>
      <c r="M212" s="84">
        <f t="shared" si="11"/>
        <v>0</v>
      </c>
      <c r="N212" s="84" t="str">
        <f t="shared" si="10"/>
        <v/>
      </c>
    </row>
    <row r="213" spans="12:14">
      <c r="L213" s="112"/>
      <c r="M213" s="84">
        <f t="shared" si="11"/>
        <v>0</v>
      </c>
      <c r="N213" s="84" t="str">
        <f t="shared" si="10"/>
        <v/>
      </c>
    </row>
    <row r="214" spans="12:14">
      <c r="L214" s="112"/>
      <c r="M214" s="84">
        <f t="shared" si="11"/>
        <v>0</v>
      </c>
      <c r="N214" s="84" t="str">
        <f t="shared" si="10"/>
        <v/>
      </c>
    </row>
    <row r="215" spans="12:14">
      <c r="L215" s="112"/>
      <c r="M215" s="84">
        <f t="shared" si="11"/>
        <v>0</v>
      </c>
      <c r="N215" s="84" t="str">
        <f t="shared" si="10"/>
        <v/>
      </c>
    </row>
    <row r="216" spans="12:14">
      <c r="L216" s="112"/>
      <c r="M216" s="84">
        <f t="shared" si="11"/>
        <v>0</v>
      </c>
      <c r="N216" s="84" t="str">
        <f t="shared" si="10"/>
        <v/>
      </c>
    </row>
    <row r="217" spans="12:14">
      <c r="L217" s="112"/>
      <c r="M217" s="84">
        <f t="shared" si="11"/>
        <v>0</v>
      </c>
      <c r="N217" s="84" t="str">
        <f t="shared" si="10"/>
        <v/>
      </c>
    </row>
    <row r="218" spans="12:14">
      <c r="L218" s="112"/>
      <c r="M218" s="84">
        <f t="shared" si="11"/>
        <v>0</v>
      </c>
      <c r="N218" s="84" t="str">
        <f t="shared" si="10"/>
        <v/>
      </c>
    </row>
    <row r="219" spans="12:14">
      <c r="L219" s="112"/>
      <c r="M219" s="84">
        <f t="shared" si="11"/>
        <v>0</v>
      </c>
      <c r="N219" s="84" t="str">
        <f t="shared" si="10"/>
        <v/>
      </c>
    </row>
    <row r="220" spans="12:14">
      <c r="L220" s="112"/>
      <c r="M220" s="84">
        <f t="shared" si="11"/>
        <v>0</v>
      </c>
      <c r="N220" s="84" t="str">
        <f t="shared" si="10"/>
        <v/>
      </c>
    </row>
    <row r="221" spans="12:14">
      <c r="L221" s="112"/>
      <c r="M221" s="84">
        <f t="shared" si="11"/>
        <v>0</v>
      </c>
      <c r="N221" s="84" t="str">
        <f t="shared" si="10"/>
        <v/>
      </c>
    </row>
    <row r="222" spans="12:14">
      <c r="L222" s="112"/>
      <c r="M222" s="84">
        <f t="shared" si="11"/>
        <v>0</v>
      </c>
      <c r="N222" s="84" t="str">
        <f t="shared" si="10"/>
        <v/>
      </c>
    </row>
    <row r="223" spans="12:14">
      <c r="L223" s="112"/>
      <c r="M223" s="84">
        <f t="shared" si="11"/>
        <v>0</v>
      </c>
      <c r="N223" s="84" t="str">
        <f t="shared" si="10"/>
        <v/>
      </c>
    </row>
    <row r="224" spans="12:14">
      <c r="L224" s="1624"/>
      <c r="M224" s="84">
        <f t="shared" si="11"/>
        <v>0</v>
      </c>
      <c r="N224" s="84" t="str">
        <f t="shared" si="10"/>
        <v/>
      </c>
    </row>
    <row r="225" spans="12:14">
      <c r="L225" s="1624"/>
      <c r="M225" s="84">
        <f t="shared" si="11"/>
        <v>0</v>
      </c>
      <c r="N225" s="84" t="str">
        <f t="shared" si="10"/>
        <v/>
      </c>
    </row>
    <row r="226" spans="12:14">
      <c r="L226" s="1624"/>
      <c r="M226" s="84">
        <f t="shared" si="11"/>
        <v>0</v>
      </c>
      <c r="N226" s="84" t="str">
        <f t="shared" si="10"/>
        <v/>
      </c>
    </row>
    <row r="227" spans="12:14">
      <c r="L227" s="1624"/>
      <c r="M227" s="84">
        <f t="shared" si="11"/>
        <v>0</v>
      </c>
      <c r="N227" s="84" t="str">
        <f t="shared" si="10"/>
        <v/>
      </c>
    </row>
    <row r="228" spans="12:14">
      <c r="L228" s="1624"/>
      <c r="M228" s="84">
        <f t="shared" si="11"/>
        <v>0</v>
      </c>
      <c r="N228" s="84" t="str">
        <f t="shared" si="10"/>
        <v/>
      </c>
    </row>
    <row r="229" spans="12:14">
      <c r="L229" s="1624"/>
      <c r="M229" s="84">
        <f t="shared" si="11"/>
        <v>0</v>
      </c>
      <c r="N229" s="84" t="str">
        <f t="shared" si="10"/>
        <v/>
      </c>
    </row>
    <row r="230" spans="12:14">
      <c r="L230" s="1624"/>
      <c r="M230" s="84">
        <f t="shared" si="11"/>
        <v>0</v>
      </c>
      <c r="N230" s="84" t="str">
        <f t="shared" si="10"/>
        <v/>
      </c>
    </row>
    <row r="231" spans="12:14">
      <c r="L231" s="1624"/>
      <c r="M231" s="84">
        <f t="shared" si="11"/>
        <v>0</v>
      </c>
      <c r="N231" s="84" t="str">
        <f t="shared" si="10"/>
        <v/>
      </c>
    </row>
    <row r="232" spans="12:14">
      <c r="L232" s="1624"/>
      <c r="M232" s="84">
        <f t="shared" si="11"/>
        <v>0</v>
      </c>
      <c r="N232" s="84" t="str">
        <f t="shared" si="10"/>
        <v/>
      </c>
    </row>
    <row r="233" spans="12:14">
      <c r="L233" s="1624"/>
      <c r="M233" s="84">
        <f t="shared" si="11"/>
        <v>0</v>
      </c>
      <c r="N233" s="84" t="str">
        <f t="shared" si="10"/>
        <v/>
      </c>
    </row>
    <row r="234" spans="12:14">
      <c r="L234" s="1624"/>
      <c r="M234" s="84">
        <f t="shared" si="11"/>
        <v>0</v>
      </c>
      <c r="N234" s="84" t="str">
        <f t="shared" si="10"/>
        <v/>
      </c>
    </row>
    <row r="235" spans="12:14">
      <c r="L235" s="1624"/>
      <c r="M235" s="84">
        <f t="shared" si="11"/>
        <v>0</v>
      </c>
      <c r="N235" s="84" t="str">
        <f t="shared" si="10"/>
        <v/>
      </c>
    </row>
    <row r="236" spans="12:14">
      <c r="L236" s="1624"/>
      <c r="M236" s="84">
        <f t="shared" si="11"/>
        <v>0</v>
      </c>
      <c r="N236" s="84" t="str">
        <f t="shared" si="10"/>
        <v/>
      </c>
    </row>
    <row r="237" spans="12:14">
      <c r="L237" s="1624"/>
      <c r="M237" s="84">
        <f t="shared" si="11"/>
        <v>0</v>
      </c>
      <c r="N237" s="84" t="str">
        <f t="shared" si="10"/>
        <v/>
      </c>
    </row>
    <row r="238" spans="12:14">
      <c r="L238" s="1624"/>
      <c r="M238" s="84">
        <f t="shared" si="11"/>
        <v>0</v>
      </c>
      <c r="N238" s="84" t="str">
        <f t="shared" si="10"/>
        <v/>
      </c>
    </row>
    <row r="239" spans="12:14">
      <c r="L239" s="1624"/>
      <c r="M239" s="84">
        <f t="shared" si="11"/>
        <v>0</v>
      </c>
      <c r="N239" s="84" t="str">
        <f t="shared" si="10"/>
        <v/>
      </c>
    </row>
    <row r="240" spans="12:14">
      <c r="L240" s="1624"/>
      <c r="M240" s="84">
        <f t="shared" si="11"/>
        <v>0</v>
      </c>
      <c r="N240" s="84" t="str">
        <f t="shared" si="10"/>
        <v/>
      </c>
    </row>
    <row r="241" spans="12:14">
      <c r="L241" s="1624"/>
      <c r="M241" s="84">
        <f t="shared" si="11"/>
        <v>0</v>
      </c>
      <c r="N241" s="84" t="str">
        <f t="shared" si="10"/>
        <v/>
      </c>
    </row>
    <row r="242" spans="12:14">
      <c r="L242" s="1624"/>
      <c r="M242" s="84">
        <f t="shared" si="11"/>
        <v>0</v>
      </c>
      <c r="N242" s="84" t="str">
        <f t="shared" si="10"/>
        <v/>
      </c>
    </row>
    <row r="243" spans="12:14">
      <c r="L243" s="1624"/>
      <c r="M243" s="84">
        <f t="shared" si="11"/>
        <v>0</v>
      </c>
      <c r="N243" s="84" t="str">
        <f t="shared" si="10"/>
        <v/>
      </c>
    </row>
    <row r="244" spans="12:14">
      <c r="L244" s="1624"/>
      <c r="M244" s="84">
        <f t="shared" si="11"/>
        <v>0</v>
      </c>
      <c r="N244" s="84" t="str">
        <f t="shared" si="10"/>
        <v/>
      </c>
    </row>
    <row r="245" spans="12:14">
      <c r="L245" s="1624"/>
      <c r="M245" s="84">
        <f t="shared" si="11"/>
        <v>0</v>
      </c>
      <c r="N245" s="84" t="str">
        <f t="shared" si="10"/>
        <v/>
      </c>
    </row>
    <row r="246" spans="12:14">
      <c r="L246" s="112"/>
      <c r="M246" s="84">
        <f t="shared" si="11"/>
        <v>0</v>
      </c>
      <c r="N246" s="84" t="str">
        <f t="shared" si="10"/>
        <v/>
      </c>
    </row>
    <row r="247" spans="12:14">
      <c r="L247" s="112"/>
      <c r="M247" s="84">
        <f t="shared" si="11"/>
        <v>0</v>
      </c>
      <c r="N247" s="84" t="str">
        <f t="shared" si="10"/>
        <v/>
      </c>
    </row>
    <row r="248" spans="12:14">
      <c r="L248" s="112"/>
      <c r="M248" s="84">
        <f t="shared" si="11"/>
        <v>0</v>
      </c>
      <c r="N248" s="84" t="str">
        <f t="shared" si="10"/>
        <v/>
      </c>
    </row>
    <row r="249" spans="12:14">
      <c r="L249" s="112"/>
      <c r="M249" s="84">
        <f t="shared" si="11"/>
        <v>0</v>
      </c>
      <c r="N249" s="84" t="str">
        <f t="shared" si="10"/>
        <v/>
      </c>
    </row>
    <row r="250" spans="12:14">
      <c r="L250" s="112"/>
      <c r="M250" s="84">
        <f t="shared" si="11"/>
        <v>0</v>
      </c>
      <c r="N250" s="84" t="str">
        <f t="shared" si="10"/>
        <v/>
      </c>
    </row>
    <row r="251" spans="12:14">
      <c r="L251" s="112"/>
      <c r="M251" s="84">
        <f t="shared" si="11"/>
        <v>0</v>
      </c>
      <c r="N251" s="84" t="str">
        <f t="shared" si="10"/>
        <v/>
      </c>
    </row>
    <row r="252" spans="12:14">
      <c r="L252" s="112"/>
      <c r="M252" s="84">
        <f t="shared" si="11"/>
        <v>0</v>
      </c>
      <c r="N252" s="84" t="str">
        <f t="shared" si="10"/>
        <v/>
      </c>
    </row>
    <row r="253" spans="12:14">
      <c r="M253" s="84">
        <f t="shared" si="11"/>
        <v>0</v>
      </c>
      <c r="N253" s="84" t="str">
        <f t="shared" si="10"/>
        <v/>
      </c>
    </row>
    <row r="254" spans="12:14">
      <c r="M254" s="84">
        <f t="shared" si="11"/>
        <v>0</v>
      </c>
      <c r="N254" s="84" t="str">
        <f t="shared" si="10"/>
        <v/>
      </c>
    </row>
    <row r="255" spans="12:14">
      <c r="M255" s="84">
        <f t="shared" si="11"/>
        <v>0</v>
      </c>
      <c r="N255" s="84" t="str">
        <f t="shared" si="10"/>
        <v/>
      </c>
    </row>
    <row r="256" spans="12:14">
      <c r="M256" s="84">
        <f t="shared" si="11"/>
        <v>0</v>
      </c>
      <c r="N256" s="84" t="str">
        <f t="shared" ref="N256:N319" si="12">IF(ISNUMBER(FIND("/",$B255,1)),MID($B255,FIND("/",$B255,1)+1,LEN($B255)),"")</f>
        <v/>
      </c>
    </row>
    <row r="257" spans="13:14">
      <c r="M257" s="84">
        <f t="shared" si="11"/>
        <v>0</v>
      </c>
      <c r="N257" s="84" t="str">
        <f t="shared" si="12"/>
        <v/>
      </c>
    </row>
    <row r="258" spans="13:14">
      <c r="M258" s="84">
        <f t="shared" si="11"/>
        <v>0</v>
      </c>
      <c r="N258" s="84" t="str">
        <f t="shared" si="12"/>
        <v/>
      </c>
    </row>
    <row r="259" spans="13:14">
      <c r="M259" s="84">
        <f t="shared" si="11"/>
        <v>0</v>
      </c>
      <c r="N259" s="84" t="str">
        <f t="shared" si="12"/>
        <v/>
      </c>
    </row>
    <row r="260" spans="13:14">
      <c r="M260" s="84">
        <f t="shared" si="11"/>
        <v>0</v>
      </c>
      <c r="N260" s="84" t="str">
        <f t="shared" si="12"/>
        <v/>
      </c>
    </row>
    <row r="261" spans="13:14">
      <c r="M261" s="84">
        <f t="shared" si="11"/>
        <v>0</v>
      </c>
      <c r="N261" s="84" t="str">
        <f t="shared" si="12"/>
        <v/>
      </c>
    </row>
    <row r="262" spans="13:14">
      <c r="M262" s="84">
        <f t="shared" si="11"/>
        <v>0</v>
      </c>
      <c r="N262" s="84" t="str">
        <f t="shared" si="12"/>
        <v/>
      </c>
    </row>
    <row r="263" spans="13:14">
      <c r="M263" s="84">
        <f t="shared" si="11"/>
        <v>0</v>
      </c>
      <c r="N263" s="84" t="str">
        <f t="shared" si="12"/>
        <v/>
      </c>
    </row>
    <row r="264" spans="13:14">
      <c r="M264" s="84">
        <f t="shared" si="11"/>
        <v>0</v>
      </c>
      <c r="N264" s="84" t="str">
        <f t="shared" si="12"/>
        <v/>
      </c>
    </row>
    <row r="265" spans="13:14">
      <c r="M265" s="84">
        <f t="shared" si="11"/>
        <v>0</v>
      </c>
      <c r="N265" s="84" t="str">
        <f t="shared" si="12"/>
        <v/>
      </c>
    </row>
    <row r="266" spans="13:14">
      <c r="M266" s="84">
        <f t="shared" si="11"/>
        <v>0</v>
      </c>
      <c r="N266" s="84" t="str">
        <f t="shared" si="12"/>
        <v/>
      </c>
    </row>
    <row r="267" spans="13:14">
      <c r="M267" s="84">
        <f t="shared" si="11"/>
        <v>0</v>
      </c>
      <c r="N267" s="84" t="str">
        <f t="shared" si="12"/>
        <v/>
      </c>
    </row>
    <row r="268" spans="13:14">
      <c r="M268" s="84">
        <f t="shared" si="11"/>
        <v>0</v>
      </c>
      <c r="N268" s="84" t="str">
        <f t="shared" si="12"/>
        <v/>
      </c>
    </row>
    <row r="269" spans="13:14">
      <c r="M269" s="84">
        <f t="shared" si="11"/>
        <v>0</v>
      </c>
      <c r="N269" s="84" t="str">
        <f t="shared" si="12"/>
        <v/>
      </c>
    </row>
    <row r="270" spans="13:14">
      <c r="M270" s="84">
        <f t="shared" si="11"/>
        <v>0</v>
      </c>
      <c r="N270" s="84" t="str">
        <f t="shared" si="12"/>
        <v/>
      </c>
    </row>
    <row r="271" spans="13:14">
      <c r="M271" s="84">
        <f t="shared" si="11"/>
        <v>0</v>
      </c>
      <c r="N271" s="84" t="str">
        <f t="shared" si="12"/>
        <v/>
      </c>
    </row>
    <row r="272" spans="13:14">
      <c r="M272" s="84">
        <f t="shared" ref="M272:M330" si="13">IF(ISNUMBER(FIND("/",$B271,1)),MID($B271,1,FIND("/",$B271,1)-1),$B271)</f>
        <v>0</v>
      </c>
      <c r="N272" s="84" t="str">
        <f t="shared" si="12"/>
        <v/>
      </c>
    </row>
    <row r="273" spans="13:14">
      <c r="M273" s="84">
        <f t="shared" si="13"/>
        <v>0</v>
      </c>
      <c r="N273" s="84" t="str">
        <f t="shared" si="12"/>
        <v/>
      </c>
    </row>
    <row r="274" spans="13:14">
      <c r="M274" s="84">
        <f t="shared" si="13"/>
        <v>0</v>
      </c>
      <c r="N274" s="84" t="str">
        <f t="shared" si="12"/>
        <v/>
      </c>
    </row>
    <row r="275" spans="13:14">
      <c r="M275" s="84">
        <f t="shared" si="13"/>
        <v>0</v>
      </c>
      <c r="N275" s="84" t="str">
        <f t="shared" si="12"/>
        <v/>
      </c>
    </row>
    <row r="276" spans="13:14">
      <c r="M276" s="84">
        <f t="shared" si="13"/>
        <v>0</v>
      </c>
      <c r="N276" s="84" t="str">
        <f t="shared" si="12"/>
        <v/>
      </c>
    </row>
    <row r="277" spans="13:14">
      <c r="M277" s="84">
        <f t="shared" si="13"/>
        <v>0</v>
      </c>
      <c r="N277" s="84" t="str">
        <f t="shared" si="12"/>
        <v/>
      </c>
    </row>
    <row r="278" spans="13:14">
      <c r="M278" s="84">
        <f t="shared" si="13"/>
        <v>0</v>
      </c>
      <c r="N278" s="84" t="str">
        <f t="shared" si="12"/>
        <v/>
      </c>
    </row>
    <row r="279" spans="13:14">
      <c r="M279" s="84">
        <f t="shared" si="13"/>
        <v>0</v>
      </c>
      <c r="N279" s="84" t="str">
        <f t="shared" si="12"/>
        <v/>
      </c>
    </row>
    <row r="280" spans="13:14">
      <c r="M280" s="84">
        <f t="shared" si="13"/>
        <v>0</v>
      </c>
      <c r="N280" s="84" t="str">
        <f t="shared" si="12"/>
        <v/>
      </c>
    </row>
    <row r="281" spans="13:14">
      <c r="M281" s="84">
        <f t="shared" si="13"/>
        <v>0</v>
      </c>
      <c r="N281" s="84" t="str">
        <f t="shared" si="12"/>
        <v/>
      </c>
    </row>
    <row r="282" spans="13:14">
      <c r="M282" s="84">
        <f t="shared" si="13"/>
        <v>0</v>
      </c>
      <c r="N282" s="84" t="str">
        <f t="shared" si="12"/>
        <v/>
      </c>
    </row>
    <row r="283" spans="13:14">
      <c r="M283" s="84">
        <f t="shared" si="13"/>
        <v>0</v>
      </c>
      <c r="N283" s="84" t="str">
        <f t="shared" si="12"/>
        <v/>
      </c>
    </row>
    <row r="284" spans="13:14">
      <c r="M284" s="84">
        <f t="shared" si="13"/>
        <v>0</v>
      </c>
      <c r="N284" s="84" t="str">
        <f t="shared" si="12"/>
        <v/>
      </c>
    </row>
    <row r="285" spans="13:14">
      <c r="M285" s="84">
        <f t="shared" si="13"/>
        <v>0</v>
      </c>
      <c r="N285" s="84" t="str">
        <f t="shared" si="12"/>
        <v/>
      </c>
    </row>
    <row r="286" spans="13:14">
      <c r="M286" s="84">
        <f t="shared" si="13"/>
        <v>0</v>
      </c>
      <c r="N286" s="84" t="str">
        <f t="shared" si="12"/>
        <v/>
      </c>
    </row>
    <row r="287" spans="13:14">
      <c r="M287" s="84">
        <f t="shared" si="13"/>
        <v>0</v>
      </c>
      <c r="N287" s="84" t="str">
        <f t="shared" si="12"/>
        <v/>
      </c>
    </row>
    <row r="288" spans="13:14">
      <c r="M288" s="84">
        <f t="shared" si="13"/>
        <v>0</v>
      </c>
      <c r="N288" s="84" t="str">
        <f t="shared" si="12"/>
        <v/>
      </c>
    </row>
    <row r="289" spans="13:14">
      <c r="M289" s="84">
        <f t="shared" si="13"/>
        <v>0</v>
      </c>
      <c r="N289" s="84" t="str">
        <f t="shared" si="12"/>
        <v/>
      </c>
    </row>
    <row r="290" spans="13:14">
      <c r="M290" s="84">
        <f t="shared" si="13"/>
        <v>0</v>
      </c>
      <c r="N290" s="84" t="str">
        <f t="shared" si="12"/>
        <v/>
      </c>
    </row>
    <row r="291" spans="13:14">
      <c r="M291" s="84">
        <f t="shared" si="13"/>
        <v>0</v>
      </c>
      <c r="N291" s="84" t="str">
        <f t="shared" si="12"/>
        <v/>
      </c>
    </row>
    <row r="292" spans="13:14">
      <c r="M292" s="84">
        <f t="shared" si="13"/>
        <v>0</v>
      </c>
      <c r="N292" s="84" t="str">
        <f t="shared" si="12"/>
        <v/>
      </c>
    </row>
    <row r="293" spans="13:14">
      <c r="M293" s="84">
        <f t="shared" si="13"/>
        <v>0</v>
      </c>
      <c r="N293" s="84" t="str">
        <f t="shared" si="12"/>
        <v/>
      </c>
    </row>
    <row r="294" spans="13:14">
      <c r="M294" s="84">
        <f t="shared" si="13"/>
        <v>0</v>
      </c>
      <c r="N294" s="84" t="str">
        <f t="shared" si="12"/>
        <v/>
      </c>
    </row>
    <row r="295" spans="13:14">
      <c r="M295" s="84">
        <f t="shared" si="13"/>
        <v>0</v>
      </c>
      <c r="N295" s="84" t="str">
        <f t="shared" si="12"/>
        <v/>
      </c>
    </row>
    <row r="296" spans="13:14">
      <c r="M296" s="84">
        <f t="shared" si="13"/>
        <v>0</v>
      </c>
      <c r="N296" s="84" t="str">
        <f t="shared" si="12"/>
        <v/>
      </c>
    </row>
    <row r="297" spans="13:14">
      <c r="M297" s="84">
        <f t="shared" si="13"/>
        <v>0</v>
      </c>
      <c r="N297" s="84" t="str">
        <f t="shared" si="12"/>
        <v/>
      </c>
    </row>
    <row r="298" spans="13:14">
      <c r="M298" s="84">
        <f t="shared" si="13"/>
        <v>0</v>
      </c>
      <c r="N298" s="84" t="str">
        <f t="shared" si="12"/>
        <v/>
      </c>
    </row>
    <row r="299" spans="13:14">
      <c r="M299" s="84">
        <f t="shared" si="13"/>
        <v>0</v>
      </c>
      <c r="N299" s="84" t="str">
        <f t="shared" si="12"/>
        <v/>
      </c>
    </row>
    <row r="300" spans="13:14">
      <c r="M300" s="84">
        <f t="shared" si="13"/>
        <v>0</v>
      </c>
      <c r="N300" s="84" t="str">
        <f t="shared" si="12"/>
        <v/>
      </c>
    </row>
    <row r="301" spans="13:14">
      <c r="M301" s="84">
        <f t="shared" si="13"/>
        <v>0</v>
      </c>
      <c r="N301" s="84" t="str">
        <f t="shared" si="12"/>
        <v/>
      </c>
    </row>
    <row r="302" spans="13:14">
      <c r="M302" s="84">
        <f t="shared" si="13"/>
        <v>0</v>
      </c>
      <c r="N302" s="84" t="str">
        <f t="shared" si="12"/>
        <v/>
      </c>
    </row>
    <row r="303" spans="13:14">
      <c r="M303" s="84">
        <f t="shared" si="13"/>
        <v>0</v>
      </c>
      <c r="N303" s="84" t="str">
        <f t="shared" si="12"/>
        <v/>
      </c>
    </row>
    <row r="304" spans="13:14">
      <c r="M304" s="84">
        <f t="shared" si="13"/>
        <v>0</v>
      </c>
      <c r="N304" s="84" t="str">
        <f t="shared" si="12"/>
        <v/>
      </c>
    </row>
    <row r="305" spans="13:14">
      <c r="M305" s="84">
        <f t="shared" si="13"/>
        <v>0</v>
      </c>
      <c r="N305" s="84" t="str">
        <f t="shared" si="12"/>
        <v/>
      </c>
    </row>
    <row r="306" spans="13:14">
      <c r="M306" s="84">
        <f t="shared" si="13"/>
        <v>0</v>
      </c>
      <c r="N306" s="84" t="str">
        <f t="shared" si="12"/>
        <v/>
      </c>
    </row>
    <row r="307" spans="13:14">
      <c r="M307" s="84">
        <f t="shared" si="13"/>
        <v>0</v>
      </c>
      <c r="N307" s="84" t="str">
        <f t="shared" si="12"/>
        <v/>
      </c>
    </row>
    <row r="308" spans="13:14">
      <c r="M308" s="84">
        <f t="shared" si="13"/>
        <v>0</v>
      </c>
      <c r="N308" s="84" t="str">
        <f t="shared" si="12"/>
        <v/>
      </c>
    </row>
    <row r="309" spans="13:14">
      <c r="M309" s="84">
        <f t="shared" si="13"/>
        <v>0</v>
      </c>
      <c r="N309" s="84" t="str">
        <f t="shared" si="12"/>
        <v/>
      </c>
    </row>
    <row r="310" spans="13:14">
      <c r="M310" s="84">
        <f t="shared" si="13"/>
        <v>0</v>
      </c>
      <c r="N310" s="84" t="str">
        <f t="shared" si="12"/>
        <v/>
      </c>
    </row>
    <row r="311" spans="13:14">
      <c r="M311" s="84">
        <f t="shared" si="13"/>
        <v>0</v>
      </c>
      <c r="N311" s="84" t="str">
        <f t="shared" si="12"/>
        <v/>
      </c>
    </row>
    <row r="312" spans="13:14">
      <c r="M312" s="84">
        <f t="shared" si="13"/>
        <v>0</v>
      </c>
      <c r="N312" s="84" t="str">
        <f t="shared" si="12"/>
        <v/>
      </c>
    </row>
    <row r="313" spans="13:14">
      <c r="M313" s="84">
        <f t="shared" si="13"/>
        <v>0</v>
      </c>
      <c r="N313" s="84" t="str">
        <f t="shared" si="12"/>
        <v/>
      </c>
    </row>
    <row r="314" spans="13:14">
      <c r="M314" s="84">
        <f t="shared" si="13"/>
        <v>0</v>
      </c>
      <c r="N314" s="84" t="str">
        <f t="shared" si="12"/>
        <v/>
      </c>
    </row>
    <row r="315" spans="13:14">
      <c r="M315" s="84">
        <f t="shared" si="13"/>
        <v>0</v>
      </c>
      <c r="N315" s="84" t="str">
        <f t="shared" si="12"/>
        <v/>
      </c>
    </row>
    <row r="316" spans="13:14">
      <c r="M316" s="84">
        <f t="shared" si="13"/>
        <v>0</v>
      </c>
      <c r="N316" s="84" t="str">
        <f t="shared" si="12"/>
        <v/>
      </c>
    </row>
    <row r="317" spans="13:14">
      <c r="M317" s="84">
        <f t="shared" si="13"/>
        <v>0</v>
      </c>
      <c r="N317" s="84" t="str">
        <f t="shared" si="12"/>
        <v/>
      </c>
    </row>
    <row r="318" spans="13:14">
      <c r="M318" s="84">
        <f t="shared" si="13"/>
        <v>0</v>
      </c>
      <c r="N318" s="84" t="str">
        <f t="shared" si="12"/>
        <v/>
      </c>
    </row>
    <row r="319" spans="13:14">
      <c r="M319" s="84">
        <f t="shared" si="13"/>
        <v>0</v>
      </c>
      <c r="N319" s="84" t="str">
        <f t="shared" si="12"/>
        <v/>
      </c>
    </row>
    <row r="320" spans="13:14">
      <c r="M320" s="84">
        <f t="shared" si="13"/>
        <v>0</v>
      </c>
      <c r="N320" s="84" t="str">
        <f t="shared" ref="N320:N330" si="14">IF(ISNUMBER(FIND("/",$B319,1)),MID($B319,FIND("/",$B319,1)+1,LEN($B319)),"")</f>
        <v/>
      </c>
    </row>
    <row r="321" spans="12:14">
      <c r="M321" s="84">
        <f t="shared" si="13"/>
        <v>0</v>
      </c>
      <c r="N321" s="84" t="str">
        <f t="shared" si="14"/>
        <v/>
      </c>
    </row>
    <row r="322" spans="12:14">
      <c r="M322" s="84">
        <f t="shared" si="13"/>
        <v>0</v>
      </c>
      <c r="N322" s="84" t="str">
        <f t="shared" si="14"/>
        <v/>
      </c>
    </row>
    <row r="323" spans="12:14">
      <c r="M323" s="84">
        <f t="shared" si="13"/>
        <v>0</v>
      </c>
      <c r="N323" s="84" t="str">
        <f t="shared" si="14"/>
        <v/>
      </c>
    </row>
    <row r="324" spans="12:14">
      <c r="M324" s="84">
        <f t="shared" si="13"/>
        <v>0</v>
      </c>
      <c r="N324" s="84" t="str">
        <f t="shared" si="14"/>
        <v/>
      </c>
    </row>
    <row r="325" spans="12:14">
      <c r="M325" s="84">
        <f t="shared" si="13"/>
        <v>0</v>
      </c>
      <c r="N325" s="84" t="str">
        <f t="shared" si="14"/>
        <v/>
      </c>
    </row>
    <row r="326" spans="12:14">
      <c r="M326" s="84">
        <f t="shared" si="13"/>
        <v>0</v>
      </c>
      <c r="N326" s="84" t="str">
        <f t="shared" si="14"/>
        <v/>
      </c>
    </row>
    <row r="327" spans="12:14">
      <c r="M327" s="84">
        <f t="shared" si="13"/>
        <v>0</v>
      </c>
      <c r="N327" s="84" t="str">
        <f t="shared" si="14"/>
        <v/>
      </c>
    </row>
    <row r="328" spans="12:14">
      <c r="M328" s="84">
        <f t="shared" si="13"/>
        <v>0</v>
      </c>
      <c r="N328" s="84" t="str">
        <f t="shared" si="14"/>
        <v/>
      </c>
    </row>
    <row r="329" spans="12:14">
      <c r="M329" s="84">
        <f t="shared" si="13"/>
        <v>0</v>
      </c>
      <c r="N329" s="84" t="str">
        <f t="shared" si="14"/>
        <v/>
      </c>
    </row>
    <row r="330" spans="12:14">
      <c r="M330" s="84">
        <f t="shared" si="13"/>
        <v>0</v>
      </c>
      <c r="N330" s="84" t="str">
        <f t="shared" si="14"/>
        <v/>
      </c>
    </row>
    <row r="333" spans="12:14">
      <c r="L333" s="154"/>
    </row>
    <row r="334" spans="12:14">
      <c r="L334" s="154"/>
    </row>
  </sheetData>
  <mergeCells count="3">
    <mergeCell ref="A1:H1"/>
    <mergeCell ref="A3:G3"/>
    <mergeCell ref="A59:B59"/>
  </mergeCells>
  <phoneticPr fontId="0" type="noConversion"/>
  <conditionalFormatting sqref="F58 F5:F50">
    <cfRule type="containsText" dxfId="15" priority="13" operator="containsText" text="ALERTA">
      <formula>NOT(ISERROR(SEARCH("ALERTA",F5)))</formula>
    </cfRule>
  </conditionalFormatting>
  <conditionalFormatting sqref="F5">
    <cfRule type="containsText" dxfId="14" priority="15" operator="containsText" text="ALERTA">
      <formula>NOT(ISERROR(SEARCH("ALERTA",F5)))</formula>
    </cfRule>
  </conditionalFormatting>
  <conditionalFormatting sqref="E5">
    <cfRule type="containsText" dxfId="13" priority="16" operator="containsText" text="CADUCADO">
      <formula>NOT(ISERROR(SEARCH("CADUCADO",E5)))</formula>
    </cfRule>
  </conditionalFormatting>
  <conditionalFormatting sqref="E58 E5:E50">
    <cfRule type="containsText" dxfId="12" priority="12" operator="containsText" text="CADUCADO">
      <formula>NOT(ISERROR(SEARCH("CADUCADO",E5)))</formula>
    </cfRule>
    <cfRule type="containsText" dxfId="11" priority="14" operator="containsText" text="CADUCADO">
      <formula>NOT(ISERROR(SEARCH("CADUCADO",E5)))</formula>
    </cfRule>
  </conditionalFormatting>
  <conditionalFormatting sqref="F51">
    <cfRule type="containsText" dxfId="10" priority="10" operator="containsText" text="ALERTA">
      <formula>NOT(ISERROR(SEARCH("ALERTA",F51)))</formula>
    </cfRule>
  </conditionalFormatting>
  <conditionalFormatting sqref="E51">
    <cfRule type="containsText" dxfId="9" priority="9" operator="containsText" text="CADUCADO">
      <formula>NOT(ISERROR(SEARCH("CADUCADO",E51)))</formula>
    </cfRule>
    <cfRule type="containsText" dxfId="8" priority="11" operator="containsText" text="CADUCADO">
      <formula>NOT(ISERROR(SEARCH("CADUCADO",E51)))</formula>
    </cfRule>
  </conditionalFormatting>
  <conditionalFormatting sqref="F52:F54">
    <cfRule type="containsText" dxfId="7" priority="7" operator="containsText" text="ALERTA">
      <formula>NOT(ISERROR(SEARCH("ALERTA",F52)))</formula>
    </cfRule>
  </conditionalFormatting>
  <conditionalFormatting sqref="E52:E54">
    <cfRule type="containsText" dxfId="6" priority="6" operator="containsText" text="CADUCADO">
      <formula>NOT(ISERROR(SEARCH("CADUCADO",E52)))</formula>
    </cfRule>
    <cfRule type="containsText" dxfId="5" priority="8" operator="containsText" text="CADUCADO">
      <formula>NOT(ISERROR(SEARCH("CADUCADO",E52)))</formula>
    </cfRule>
  </conditionalFormatting>
  <conditionalFormatting sqref="F56:F57">
    <cfRule type="containsText" dxfId="4" priority="4" operator="containsText" text="ALERTA">
      <formula>NOT(ISERROR(SEARCH("ALERTA",F56)))</formula>
    </cfRule>
  </conditionalFormatting>
  <conditionalFormatting sqref="E56:E57">
    <cfRule type="containsText" dxfId="3" priority="5" operator="containsText" text="CADUCADO">
      <formula>NOT(ISERROR(SEARCH("CADUCADO",E56)))</formula>
    </cfRule>
  </conditionalFormatting>
  <conditionalFormatting sqref="F55">
    <cfRule type="containsText" dxfId="2" priority="2" operator="containsText" text="ALERTA">
      <formula>NOT(ISERROR(SEARCH("ALERTA",F55)))</formula>
    </cfRule>
  </conditionalFormatting>
  <conditionalFormatting sqref="E55">
    <cfRule type="containsText" dxfId="1" priority="1" operator="containsText" text="CADUCADO">
      <formula>NOT(ISERROR(SEARCH("CADUCADO",E55)))</formula>
    </cfRule>
    <cfRule type="containsText" dxfId="0" priority="3" operator="containsText" text="CADUCADO">
      <formula>NOT(ISERROR(SEARCH("CADUCADO",E55)))</formula>
    </cfRule>
  </conditionalFormatting>
  <hyperlinks>
    <hyperlink ref="A1:H1" location="TITULARES!A1" display="LISTA DE DIAGNOSTICADORES CON AUTORIZACIÓN DE COMERCIALIZACIÓN EN CUBA 2017" xr:uid="{00000000-0004-0000-1A00-000000000000}"/>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HISTOKIT</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STAGO!OLE_LINK2</vt:lpstr>
      <vt:lpstr>ROCHE!OLE_LINK6</vt:lpstr>
      <vt:lpstr>BioCen!OLE_LINK7</vt:lpstr>
      <vt:lpstr>'BIO-LAB '!OLE_LINK7</vt:lpstr>
      <vt:lpstr>CENTIS!OLE_LINK7</vt:lpstr>
      <vt:lpstr>CNIC!OLE_LINK7</vt:lpstr>
      <vt:lpstr>HORIBA!OLE_LINK7</vt:lpstr>
      <vt:lpstr>'LAB DAVIH'!OLE_LINK7</vt:lpstr>
      <vt:lpstr>STAGO!OLE_LINK7</vt:lpstr>
    </vt:vector>
  </TitlesOfParts>
  <Company>CECMED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2024-08-28T19:19:06Z</cp:lastPrinted>
  <dcterms:created xsi:type="dcterms:W3CDTF">2011-08-17T20:04:21Z</dcterms:created>
  <dcterms:modified xsi:type="dcterms:W3CDTF">2025-06-17T19:22:08Z</dcterms:modified>
</cp:coreProperties>
</file>